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G:\.shortcut-targets-by-id\0B0qm2Mi0suSSVlVzX3FRYkhaaGs\Projects - Ongoing\P097 - NARUC DRC Mini Grid Tariffs\Working folder\Tariff Calculation Tool\"/>
    </mc:Choice>
  </mc:AlternateContent>
  <xr:revisionPtr revIDLastSave="0" documentId="8_{5D32878E-AADD-4DD8-87F7-6404B01895B5}" xr6:coauthVersionLast="47" xr6:coauthVersionMax="47" xr10:uidLastSave="{00000000-0000-0000-0000-000000000000}"/>
  <bookViews>
    <workbookView xWindow="28680" yWindow="-120" windowWidth="29040" windowHeight="15720" firstSheet="17" activeTab="22" xr2:uid="{00000000-000D-0000-FFFF-FFFF00000000}"/>
  </bookViews>
  <sheets>
    <sheet name="1.Guide" sheetId="74" r:id="rId1"/>
    <sheet name="2.Energy, Power and Consumers" sheetId="60" r:id="rId2"/>
    <sheet name="3.Generation WACC" sheetId="6" r:id="rId3"/>
    <sheet name="4.CAPEX List" sheetId="57" r:id="rId4"/>
    <sheet name="5.Generation RAB" sheetId="7" r:id="rId5"/>
    <sheet name="6.Generation OPEX" sheetId="52" r:id="rId6"/>
    <sheet name="7.Generation ARR" sheetId="11" r:id="rId7"/>
    <sheet name="8.Generators Charge" sheetId="68" r:id="rId8"/>
    <sheet name="9.Distribution WACC " sheetId="53" r:id="rId9"/>
    <sheet name="10.Distribution MV RAB " sheetId="83" r:id="rId10"/>
    <sheet name="11.Distribution MV OPEX" sheetId="54" r:id="rId11"/>
    <sheet name="12.Distribution MV ARR" sheetId="32" r:id="rId12"/>
    <sheet name="13.Distribution MV Charge" sheetId="34" r:id="rId13"/>
    <sheet name="14.Distribution LV RAB" sheetId="84" r:id="rId14"/>
    <sheet name="15.Distribution LV OPEX" sheetId="55" r:id="rId15"/>
    <sheet name="16.Distribution LV ARR" sheetId="58" r:id="rId16"/>
    <sheet name="17.Distribution LV Charge" sheetId="63" r:id="rId17"/>
    <sheet name="18.Commerc WACC" sheetId="67" r:id="rId18"/>
    <sheet name="19.CommercRAB" sheetId="85" r:id="rId19"/>
    <sheet name="20.Commerc. OPEX" sheetId="56" r:id="rId20"/>
    <sheet name="21.Commerc.ARR" sheetId="59" r:id="rId21"/>
    <sheet name="22.Commerc Charge" sheetId="66" r:id="rId22"/>
    <sheet name="23. Τotal Charge" sheetId="78" r:id="rId23"/>
  </sheets>
  <definedNames>
    <definedName name="Capital_Costs_Details">#REF!</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6" i="85" l="1"/>
  <c r="F66" i="84"/>
  <c r="G66" i="84"/>
  <c r="H66" i="84"/>
  <c r="I66" i="84"/>
  <c r="J66" i="84"/>
  <c r="K66" i="84"/>
  <c r="L66" i="84"/>
  <c r="M66" i="84"/>
  <c r="N66" i="84"/>
  <c r="O66" i="84"/>
  <c r="P66" i="84"/>
  <c r="Q66" i="84"/>
  <c r="R66" i="84"/>
  <c r="S66" i="84"/>
  <c r="T66" i="84"/>
  <c r="U66" i="84"/>
  <c r="V66" i="84"/>
  <c r="W66" i="84"/>
  <c r="X66" i="84"/>
  <c r="Y66" i="84"/>
  <c r="Z66" i="84"/>
  <c r="AA66" i="84"/>
  <c r="AB66" i="84"/>
  <c r="AC66" i="84"/>
  <c r="AD66" i="84"/>
  <c r="AE66" i="84"/>
  <c r="AF66" i="84"/>
  <c r="AG66" i="84"/>
  <c r="AH66" i="84"/>
  <c r="AI66" i="84"/>
  <c r="E66" i="84"/>
  <c r="F66" i="83"/>
  <c r="G66" i="83"/>
  <c r="H66" i="83"/>
  <c r="I66" i="83"/>
  <c r="J66" i="83"/>
  <c r="K66" i="83"/>
  <c r="L66" i="83"/>
  <c r="M66" i="83"/>
  <c r="N66" i="83"/>
  <c r="O66" i="83"/>
  <c r="P66" i="83"/>
  <c r="Q66" i="83"/>
  <c r="R66" i="83"/>
  <c r="S66" i="83"/>
  <c r="T66" i="83"/>
  <c r="U66" i="83"/>
  <c r="V66" i="83"/>
  <c r="W66" i="83"/>
  <c r="X66" i="83"/>
  <c r="Y66" i="83"/>
  <c r="Z66" i="83"/>
  <c r="AA66" i="83"/>
  <c r="AB66" i="83"/>
  <c r="AC66" i="83"/>
  <c r="AD66" i="83"/>
  <c r="AE66" i="83"/>
  <c r="AF66" i="83"/>
  <c r="AG66" i="83"/>
  <c r="AH66" i="83"/>
  <c r="AI66" i="83"/>
  <c r="E66" i="83"/>
  <c r="E126" i="7"/>
  <c r="D4" i="67"/>
  <c r="D4" i="53"/>
  <c r="D10" i="67" l="1"/>
  <c r="D11" i="67"/>
  <c r="D10" i="53"/>
  <c r="D11" i="53"/>
  <c r="D10" i="6"/>
  <c r="E76" i="66"/>
  <c r="F76" i="66"/>
  <c r="G76" i="66"/>
  <c r="H76" i="66"/>
  <c r="I76" i="66"/>
  <c r="J76" i="66"/>
  <c r="K76" i="66"/>
  <c r="L76" i="66"/>
  <c r="M76" i="66"/>
  <c r="N76" i="66"/>
  <c r="O76" i="66"/>
  <c r="P76" i="66"/>
  <c r="Q76" i="66"/>
  <c r="R76" i="66"/>
  <c r="S76" i="66"/>
  <c r="T76" i="66"/>
  <c r="U76" i="66"/>
  <c r="V76" i="66"/>
  <c r="W76" i="66"/>
  <c r="X76" i="66"/>
  <c r="Y76" i="66"/>
  <c r="Z76" i="66"/>
  <c r="AA76" i="66"/>
  <c r="AB76" i="66"/>
  <c r="AC76" i="66"/>
  <c r="AD76" i="66"/>
  <c r="AE76" i="66"/>
  <c r="AF76" i="66"/>
  <c r="AG76" i="66"/>
  <c r="AH76" i="66"/>
  <c r="E77" i="66"/>
  <c r="F77" i="66"/>
  <c r="G77" i="66"/>
  <c r="H77" i="66"/>
  <c r="I77" i="66"/>
  <c r="J77" i="66"/>
  <c r="K77" i="66"/>
  <c r="L77" i="66"/>
  <c r="M77" i="66"/>
  <c r="N77" i="66"/>
  <c r="O77" i="66"/>
  <c r="P77" i="66"/>
  <c r="Q77" i="66"/>
  <c r="R77" i="66"/>
  <c r="S77" i="66"/>
  <c r="T77" i="66"/>
  <c r="U77" i="66"/>
  <c r="V77" i="66"/>
  <c r="W77" i="66"/>
  <c r="X77" i="66"/>
  <c r="Y77" i="66"/>
  <c r="Z77" i="66"/>
  <c r="AA77" i="66"/>
  <c r="AB77" i="66"/>
  <c r="AC77" i="66"/>
  <c r="AD77" i="66"/>
  <c r="AE77" i="66"/>
  <c r="AF77" i="66"/>
  <c r="AG77" i="66"/>
  <c r="AH77" i="66"/>
  <c r="E78" i="66"/>
  <c r="F78" i="66"/>
  <c r="G78" i="66"/>
  <c r="H78" i="66"/>
  <c r="I78" i="66"/>
  <c r="J78" i="66"/>
  <c r="K78" i="66"/>
  <c r="L78" i="66"/>
  <c r="M78" i="66"/>
  <c r="N78" i="66"/>
  <c r="O78" i="66"/>
  <c r="P78" i="66"/>
  <c r="Q78" i="66"/>
  <c r="R78" i="66"/>
  <c r="S78" i="66"/>
  <c r="T78" i="66"/>
  <c r="U78" i="66"/>
  <c r="V78" i="66"/>
  <c r="W78" i="66"/>
  <c r="X78" i="66"/>
  <c r="Y78" i="66"/>
  <c r="Z78" i="66"/>
  <c r="AA78" i="66"/>
  <c r="AB78" i="66"/>
  <c r="AC78" i="66"/>
  <c r="AD78" i="66"/>
  <c r="AE78" i="66"/>
  <c r="AF78" i="66"/>
  <c r="AG78" i="66"/>
  <c r="AH78" i="66"/>
  <c r="E79" i="66"/>
  <c r="F79" i="66"/>
  <c r="G79" i="66"/>
  <c r="H79" i="66"/>
  <c r="I79" i="66"/>
  <c r="J79" i="66"/>
  <c r="K79" i="66"/>
  <c r="L79" i="66"/>
  <c r="M79" i="66"/>
  <c r="N79" i="66"/>
  <c r="O79" i="66"/>
  <c r="P79" i="66"/>
  <c r="Q79" i="66"/>
  <c r="R79" i="66"/>
  <c r="S79" i="66"/>
  <c r="T79" i="66"/>
  <c r="U79" i="66"/>
  <c r="V79" i="66"/>
  <c r="W79" i="66"/>
  <c r="X79" i="66"/>
  <c r="Y79" i="66"/>
  <c r="Z79" i="66"/>
  <c r="AA79" i="66"/>
  <c r="AB79" i="66"/>
  <c r="AC79" i="66"/>
  <c r="AD79" i="66"/>
  <c r="AE79" i="66"/>
  <c r="AF79" i="66"/>
  <c r="AG79" i="66"/>
  <c r="AH79" i="66"/>
  <c r="D77" i="66"/>
  <c r="D78" i="66"/>
  <c r="D79" i="66"/>
  <c r="D76" i="66"/>
  <c r="E81" i="63"/>
  <c r="F81" i="63"/>
  <c r="G81" i="63"/>
  <c r="H81" i="63"/>
  <c r="I81" i="63"/>
  <c r="J81" i="63"/>
  <c r="K81" i="63"/>
  <c r="L81" i="63"/>
  <c r="M81" i="63"/>
  <c r="N81" i="63"/>
  <c r="O81" i="63"/>
  <c r="P81" i="63"/>
  <c r="Q81" i="63"/>
  <c r="R81" i="63"/>
  <c r="S81" i="63"/>
  <c r="T81" i="63"/>
  <c r="U81" i="63"/>
  <c r="V81" i="63"/>
  <c r="W81" i="63"/>
  <c r="X81" i="63"/>
  <c r="Y81" i="63"/>
  <c r="Z81" i="63"/>
  <c r="AA81" i="63"/>
  <c r="AB81" i="63"/>
  <c r="AC81" i="63"/>
  <c r="AD81" i="63"/>
  <c r="AE81" i="63"/>
  <c r="AF81" i="63"/>
  <c r="AG81" i="63"/>
  <c r="AH81" i="63"/>
  <c r="E82" i="63"/>
  <c r="F82" i="63"/>
  <c r="G82" i="63"/>
  <c r="H82" i="63"/>
  <c r="I82" i="63"/>
  <c r="J82" i="63"/>
  <c r="K82" i="63"/>
  <c r="L82" i="63"/>
  <c r="M82" i="63"/>
  <c r="N82" i="63"/>
  <c r="O82" i="63"/>
  <c r="P82" i="63"/>
  <c r="Q82" i="63"/>
  <c r="R82" i="63"/>
  <c r="S82" i="63"/>
  <c r="T82" i="63"/>
  <c r="U82" i="63"/>
  <c r="V82" i="63"/>
  <c r="W82" i="63"/>
  <c r="X82" i="63"/>
  <c r="Y82" i="63"/>
  <c r="Z82" i="63"/>
  <c r="AA82" i="63"/>
  <c r="AB82" i="63"/>
  <c r="AC82" i="63"/>
  <c r="AD82" i="63"/>
  <c r="AE82" i="63"/>
  <c r="AF82" i="63"/>
  <c r="AG82" i="63"/>
  <c r="AH82" i="63"/>
  <c r="D82" i="63"/>
  <c r="D81" i="63"/>
  <c r="B81" i="63"/>
  <c r="B82" i="63"/>
  <c r="F81" i="34"/>
  <c r="G81" i="34"/>
  <c r="H81" i="34"/>
  <c r="I81" i="34"/>
  <c r="J81" i="34"/>
  <c r="K81" i="34"/>
  <c r="L81" i="34"/>
  <c r="M81" i="34"/>
  <c r="N81" i="34"/>
  <c r="O81" i="34"/>
  <c r="P81" i="34"/>
  <c r="Q81" i="34"/>
  <c r="R81" i="34"/>
  <c r="S81" i="34"/>
  <c r="T81" i="34"/>
  <c r="U81" i="34"/>
  <c r="V81" i="34"/>
  <c r="W81" i="34"/>
  <c r="X81" i="34"/>
  <c r="Y81" i="34"/>
  <c r="Z81" i="34"/>
  <c r="AA81" i="34"/>
  <c r="AB81" i="34"/>
  <c r="AC81" i="34"/>
  <c r="AD81" i="34"/>
  <c r="AE81" i="34"/>
  <c r="AF81" i="34"/>
  <c r="AG81" i="34"/>
  <c r="AH81" i="34"/>
  <c r="F82" i="34"/>
  <c r="G82" i="34"/>
  <c r="H82" i="34"/>
  <c r="I82" i="34"/>
  <c r="J82" i="34"/>
  <c r="K82" i="34"/>
  <c r="L82" i="34"/>
  <c r="M82" i="34"/>
  <c r="N82" i="34"/>
  <c r="O82" i="34"/>
  <c r="P82" i="34"/>
  <c r="Q82" i="34"/>
  <c r="R82" i="34"/>
  <c r="S82" i="34"/>
  <c r="T82" i="34"/>
  <c r="U82" i="34"/>
  <c r="V82" i="34"/>
  <c r="W82" i="34"/>
  <c r="X82" i="34"/>
  <c r="Y82" i="34"/>
  <c r="Z82" i="34"/>
  <c r="AA82" i="34"/>
  <c r="AB82" i="34"/>
  <c r="AC82" i="34"/>
  <c r="AD82" i="34"/>
  <c r="AE82" i="34"/>
  <c r="AF82" i="34"/>
  <c r="AG82" i="34"/>
  <c r="AH82" i="34"/>
  <c r="E81" i="34"/>
  <c r="E82" i="34"/>
  <c r="D81" i="34"/>
  <c r="D82" i="34"/>
  <c r="E74" i="68"/>
  <c r="F74" i="68"/>
  <c r="G74" i="68"/>
  <c r="H74" i="68"/>
  <c r="I74" i="68"/>
  <c r="J74" i="68"/>
  <c r="K74" i="68"/>
  <c r="L74" i="68"/>
  <c r="M74" i="68"/>
  <c r="N74" i="68"/>
  <c r="O74" i="68"/>
  <c r="P74" i="68"/>
  <c r="Q74" i="68"/>
  <c r="R74" i="68"/>
  <c r="S74" i="68"/>
  <c r="T74" i="68"/>
  <c r="U74" i="68"/>
  <c r="V74" i="68"/>
  <c r="W74" i="68"/>
  <c r="X74" i="68"/>
  <c r="Y74" i="68"/>
  <c r="Z74" i="68"/>
  <c r="AA74" i="68"/>
  <c r="AB74" i="68"/>
  <c r="AC74" i="68"/>
  <c r="AD74" i="68"/>
  <c r="AE74" i="68"/>
  <c r="AF74" i="68"/>
  <c r="AG74" i="68"/>
  <c r="AH74" i="68"/>
  <c r="E75" i="68"/>
  <c r="F75" i="68"/>
  <c r="G75" i="68"/>
  <c r="H75" i="68"/>
  <c r="I75" i="68"/>
  <c r="J75" i="68"/>
  <c r="K75" i="68"/>
  <c r="L75" i="68"/>
  <c r="M75" i="68"/>
  <c r="N75" i="68"/>
  <c r="O75" i="68"/>
  <c r="P75" i="68"/>
  <c r="Q75" i="68"/>
  <c r="R75" i="68"/>
  <c r="S75" i="68"/>
  <c r="T75" i="68"/>
  <c r="U75" i="68"/>
  <c r="V75" i="68"/>
  <c r="W75" i="68"/>
  <c r="X75" i="68"/>
  <c r="Y75" i="68"/>
  <c r="Z75" i="68"/>
  <c r="AA75" i="68"/>
  <c r="AB75" i="68"/>
  <c r="AC75" i="68"/>
  <c r="AD75" i="68"/>
  <c r="AE75" i="68"/>
  <c r="AF75" i="68"/>
  <c r="AG75" i="68"/>
  <c r="AH75" i="68"/>
  <c r="E76" i="68"/>
  <c r="F76" i="68"/>
  <c r="G76" i="68"/>
  <c r="H76" i="68"/>
  <c r="I76" i="68"/>
  <c r="J76" i="68"/>
  <c r="K76" i="68"/>
  <c r="L76" i="68"/>
  <c r="M76" i="68"/>
  <c r="N76" i="68"/>
  <c r="O76" i="68"/>
  <c r="P76" i="68"/>
  <c r="Q76" i="68"/>
  <c r="R76" i="68"/>
  <c r="S76" i="68"/>
  <c r="T76" i="68"/>
  <c r="U76" i="68"/>
  <c r="V76" i="68"/>
  <c r="W76" i="68"/>
  <c r="X76" i="68"/>
  <c r="Y76" i="68"/>
  <c r="Z76" i="68"/>
  <c r="AA76" i="68"/>
  <c r="AB76" i="68"/>
  <c r="AC76" i="68"/>
  <c r="AD76" i="68"/>
  <c r="AE76" i="68"/>
  <c r="AF76" i="68"/>
  <c r="AG76" i="68"/>
  <c r="AH76" i="68"/>
  <c r="E77" i="68"/>
  <c r="F77" i="68"/>
  <c r="G77" i="68"/>
  <c r="H77" i="68"/>
  <c r="I77" i="68"/>
  <c r="J77" i="68"/>
  <c r="K77" i="68"/>
  <c r="L77" i="68"/>
  <c r="M77" i="68"/>
  <c r="N77" i="68"/>
  <c r="O77" i="68"/>
  <c r="P77" i="68"/>
  <c r="Q77" i="68"/>
  <c r="R77" i="68"/>
  <c r="S77" i="68"/>
  <c r="T77" i="68"/>
  <c r="U77" i="68"/>
  <c r="V77" i="68"/>
  <c r="W77" i="68"/>
  <c r="X77" i="68"/>
  <c r="Y77" i="68"/>
  <c r="Z77" i="68"/>
  <c r="AA77" i="68"/>
  <c r="AB77" i="68"/>
  <c r="AC77" i="68"/>
  <c r="AD77" i="68"/>
  <c r="AE77" i="68"/>
  <c r="AF77" i="68"/>
  <c r="AG77" i="68"/>
  <c r="AH77" i="68"/>
  <c r="D75" i="68"/>
  <c r="D76" i="68"/>
  <c r="D77" i="68"/>
  <c r="D74" i="68"/>
  <c r="E42" i="60"/>
  <c r="F42" i="60"/>
  <c r="G42" i="60"/>
  <c r="H42" i="60"/>
  <c r="I42" i="60"/>
  <c r="J42" i="60"/>
  <c r="K42" i="60"/>
  <c r="L42" i="60"/>
  <c r="M42" i="60"/>
  <c r="N42" i="60"/>
  <c r="O42" i="60"/>
  <c r="P42" i="60"/>
  <c r="Q42" i="60"/>
  <c r="R42" i="60"/>
  <c r="S42" i="60"/>
  <c r="T42" i="60"/>
  <c r="U42" i="60"/>
  <c r="V42" i="60"/>
  <c r="W42" i="60"/>
  <c r="X42" i="60"/>
  <c r="Y42" i="60"/>
  <c r="Z42" i="60"/>
  <c r="AA42" i="60"/>
  <c r="AB42" i="60"/>
  <c r="AC42" i="60"/>
  <c r="AD42" i="60"/>
  <c r="AE42" i="60"/>
  <c r="AF42" i="60"/>
  <c r="AG42" i="60"/>
  <c r="AH42" i="60"/>
  <c r="D32" i="60"/>
  <c r="D37" i="60"/>
  <c r="D42" i="60"/>
  <c r="E25" i="60"/>
  <c r="F25" i="60"/>
  <c r="G25" i="60"/>
  <c r="H25" i="60"/>
  <c r="I25" i="60"/>
  <c r="J25" i="60"/>
  <c r="K25" i="60"/>
  <c r="L25" i="60"/>
  <c r="M25" i="60"/>
  <c r="N25" i="60"/>
  <c r="O25" i="60"/>
  <c r="P25" i="60"/>
  <c r="Q25" i="60"/>
  <c r="R25" i="60"/>
  <c r="S25" i="60"/>
  <c r="T25" i="60"/>
  <c r="U25" i="60"/>
  <c r="V25" i="60"/>
  <c r="W25" i="60"/>
  <c r="X25" i="60"/>
  <c r="Y25" i="60"/>
  <c r="Z25" i="60"/>
  <c r="AA25" i="60"/>
  <c r="AB25" i="60"/>
  <c r="AC25" i="60"/>
  <c r="AD25" i="60"/>
  <c r="AE25" i="60"/>
  <c r="AF25" i="60"/>
  <c r="AG25" i="60"/>
  <c r="AH25" i="60"/>
  <c r="D25" i="60"/>
  <c r="E37" i="60" l="1"/>
  <c r="F37" i="60"/>
  <c r="G37" i="60"/>
  <c r="H37" i="60"/>
  <c r="I37" i="60"/>
  <c r="J37" i="60"/>
  <c r="K37" i="60"/>
  <c r="L37" i="60"/>
  <c r="M37" i="60"/>
  <c r="N37" i="60"/>
  <c r="O37" i="60"/>
  <c r="P37" i="60"/>
  <c r="Q37" i="60"/>
  <c r="R37" i="60"/>
  <c r="S37" i="60"/>
  <c r="T37" i="60"/>
  <c r="U37" i="60"/>
  <c r="V37" i="60"/>
  <c r="W37" i="60"/>
  <c r="X37" i="60"/>
  <c r="Y37" i="60"/>
  <c r="Z37" i="60"/>
  <c r="AA37" i="60"/>
  <c r="AB37" i="60"/>
  <c r="AC37" i="60"/>
  <c r="AD37" i="60"/>
  <c r="AE37" i="60"/>
  <c r="AF37" i="60"/>
  <c r="AG37" i="60"/>
  <c r="AH37" i="60"/>
  <c r="E32" i="60"/>
  <c r="F32" i="60"/>
  <c r="G32" i="60"/>
  <c r="H32" i="60"/>
  <c r="I32" i="60"/>
  <c r="J32" i="60"/>
  <c r="K32" i="60"/>
  <c r="L32" i="60"/>
  <c r="M32" i="60"/>
  <c r="N32" i="60"/>
  <c r="O32" i="60"/>
  <c r="P32" i="60"/>
  <c r="Q32" i="60"/>
  <c r="R32" i="60"/>
  <c r="S32" i="60"/>
  <c r="T32" i="60"/>
  <c r="U32" i="60"/>
  <c r="V32" i="60"/>
  <c r="W32" i="60"/>
  <c r="X32" i="60"/>
  <c r="Y32" i="60"/>
  <c r="Z32" i="60"/>
  <c r="AA32" i="60"/>
  <c r="AB32" i="60"/>
  <c r="AC32" i="60"/>
  <c r="AD32" i="60"/>
  <c r="AE32" i="60"/>
  <c r="AF32" i="60"/>
  <c r="AG32" i="60"/>
  <c r="AH32" i="60"/>
  <c r="D43" i="78"/>
  <c r="D42" i="78"/>
  <c r="D41" i="78"/>
  <c r="D40" i="78"/>
  <c r="E48" i="85"/>
  <c r="F34" i="85"/>
  <c r="G34" i="85"/>
  <c r="H34" i="85"/>
  <c r="I34" i="85"/>
  <c r="J34" i="85"/>
  <c r="K34" i="85"/>
  <c r="L34" i="85"/>
  <c r="M34" i="85"/>
  <c r="N34" i="85"/>
  <c r="O34" i="85"/>
  <c r="P34" i="85"/>
  <c r="Q34" i="85"/>
  <c r="R34" i="85"/>
  <c r="S34" i="85"/>
  <c r="T34" i="85"/>
  <c r="U34" i="85"/>
  <c r="V34" i="85"/>
  <c r="W34" i="85"/>
  <c r="X34" i="85"/>
  <c r="Y34" i="85"/>
  <c r="Z34" i="85"/>
  <c r="AA34" i="85"/>
  <c r="AB34" i="85"/>
  <c r="AC34" i="85"/>
  <c r="AD34" i="85"/>
  <c r="AE34" i="85"/>
  <c r="AF34" i="85"/>
  <c r="AG34" i="85"/>
  <c r="AH34" i="85"/>
  <c r="AI34" i="85"/>
  <c r="E34" i="85"/>
  <c r="E20" i="85"/>
  <c r="F20" i="85"/>
  <c r="G20" i="85"/>
  <c r="H20" i="85"/>
  <c r="I20" i="85"/>
  <c r="J20" i="85"/>
  <c r="K20" i="85"/>
  <c r="L20" i="85"/>
  <c r="M20" i="85"/>
  <c r="N20" i="85"/>
  <c r="O20" i="85"/>
  <c r="P20" i="85"/>
  <c r="Q20" i="85"/>
  <c r="R20" i="85"/>
  <c r="S20" i="85"/>
  <c r="T20" i="85"/>
  <c r="U20" i="85"/>
  <c r="V20" i="85"/>
  <c r="W20" i="85"/>
  <c r="X20" i="85"/>
  <c r="Y20" i="85"/>
  <c r="Z20" i="85"/>
  <c r="AA20" i="85"/>
  <c r="AB20" i="85"/>
  <c r="AC20" i="85"/>
  <c r="AD20" i="85"/>
  <c r="AE20" i="85"/>
  <c r="AF20" i="85"/>
  <c r="AG20" i="85"/>
  <c r="AH20" i="85"/>
  <c r="AI20" i="85"/>
  <c r="D50" i="85"/>
  <c r="F47" i="85"/>
  <c r="G47" i="85" s="1"/>
  <c r="H47" i="85" s="1"/>
  <c r="I47" i="85" s="1"/>
  <c r="J47" i="85" s="1"/>
  <c r="K47" i="85" s="1"/>
  <c r="L47" i="85" s="1"/>
  <c r="M47" i="85" s="1"/>
  <c r="N47" i="85" s="1"/>
  <c r="O47" i="85" s="1"/>
  <c r="P47" i="85" s="1"/>
  <c r="Q47" i="85" s="1"/>
  <c r="R47" i="85" s="1"/>
  <c r="S47" i="85" s="1"/>
  <c r="T47" i="85" s="1"/>
  <c r="U47" i="85" s="1"/>
  <c r="V47" i="85" s="1"/>
  <c r="W47" i="85" s="1"/>
  <c r="X47" i="85" s="1"/>
  <c r="Y47" i="85" s="1"/>
  <c r="Z47" i="85" s="1"/>
  <c r="AA47" i="85" s="1"/>
  <c r="AB47" i="85" s="1"/>
  <c r="AC47" i="85" s="1"/>
  <c r="AD47" i="85" s="1"/>
  <c r="AE47" i="85" s="1"/>
  <c r="AF47" i="85" s="1"/>
  <c r="AG47" i="85" s="1"/>
  <c r="AH47" i="85" s="1"/>
  <c r="AI47" i="85" s="1"/>
  <c r="F46" i="85"/>
  <c r="G46" i="85" s="1"/>
  <c r="H46" i="85" s="1"/>
  <c r="I46" i="85" s="1"/>
  <c r="J46" i="85" s="1"/>
  <c r="K46" i="85" s="1"/>
  <c r="L46" i="85" s="1"/>
  <c r="M46" i="85" s="1"/>
  <c r="N46" i="85" s="1"/>
  <c r="O46" i="85" s="1"/>
  <c r="P46" i="85" s="1"/>
  <c r="Q46" i="85" s="1"/>
  <c r="R46" i="85" s="1"/>
  <c r="S46" i="85" s="1"/>
  <c r="T46" i="85" s="1"/>
  <c r="U46" i="85" s="1"/>
  <c r="V46" i="85" s="1"/>
  <c r="W46" i="85" s="1"/>
  <c r="X46" i="85" s="1"/>
  <c r="Y46" i="85" s="1"/>
  <c r="Z46" i="85" s="1"/>
  <c r="AA46" i="85" s="1"/>
  <c r="AB46" i="85" s="1"/>
  <c r="AC46" i="85" s="1"/>
  <c r="AD46" i="85" s="1"/>
  <c r="AE46" i="85" s="1"/>
  <c r="AF46" i="85" s="1"/>
  <c r="AG46" i="85" s="1"/>
  <c r="AH46" i="85" s="1"/>
  <c r="AI46" i="85" s="1"/>
  <c r="F45" i="85"/>
  <c r="G45" i="85" s="1"/>
  <c r="H45" i="85" s="1"/>
  <c r="I45" i="85" s="1"/>
  <c r="J45" i="85" s="1"/>
  <c r="K45" i="85" s="1"/>
  <c r="L45" i="85" s="1"/>
  <c r="M45" i="85" s="1"/>
  <c r="N45" i="85" s="1"/>
  <c r="O45" i="85" s="1"/>
  <c r="P45" i="85" s="1"/>
  <c r="Q45" i="85" s="1"/>
  <c r="R45" i="85" s="1"/>
  <c r="S45" i="85" s="1"/>
  <c r="T45" i="85" s="1"/>
  <c r="U45" i="85" s="1"/>
  <c r="V45" i="85" s="1"/>
  <c r="W45" i="85" s="1"/>
  <c r="X45" i="85" s="1"/>
  <c r="Y45" i="85" s="1"/>
  <c r="Z45" i="85" s="1"/>
  <c r="AA45" i="85" s="1"/>
  <c r="AB45" i="85" s="1"/>
  <c r="AC45" i="85" s="1"/>
  <c r="AD45" i="85" s="1"/>
  <c r="AE45" i="85" s="1"/>
  <c r="AF45" i="85" s="1"/>
  <c r="AG45" i="85" s="1"/>
  <c r="AH45" i="85" s="1"/>
  <c r="AI45" i="85" s="1"/>
  <c r="F44" i="85"/>
  <c r="F43" i="85"/>
  <c r="F42" i="85"/>
  <c r="F41" i="85"/>
  <c r="F40" i="85"/>
  <c r="F48" i="85" s="1"/>
  <c r="F39" i="85"/>
  <c r="F38" i="85"/>
  <c r="B37" i="85"/>
  <c r="D33" i="85"/>
  <c r="D32" i="85"/>
  <c r="D31" i="85"/>
  <c r="D30" i="85"/>
  <c r="D29" i="85"/>
  <c r="D28" i="85"/>
  <c r="D27" i="85"/>
  <c r="D26" i="85"/>
  <c r="D25" i="85"/>
  <c r="D24" i="85"/>
  <c r="D34" i="85" s="1"/>
  <c r="F22" i="85"/>
  <c r="D19" i="85"/>
  <c r="B19" i="85"/>
  <c r="B47" i="85" s="1"/>
  <c r="D18" i="85"/>
  <c r="B18" i="85"/>
  <c r="B46" i="85" s="1"/>
  <c r="D17" i="85"/>
  <c r="B17" i="85"/>
  <c r="B45" i="85" s="1"/>
  <c r="D16" i="85"/>
  <c r="B16" i="85"/>
  <c r="B44" i="85" s="1"/>
  <c r="D15" i="85"/>
  <c r="B15" i="85"/>
  <c r="B43" i="85" s="1"/>
  <c r="D14" i="85"/>
  <c r="B14" i="85"/>
  <c r="B42" i="85" s="1"/>
  <c r="D13" i="85"/>
  <c r="B13" i="85"/>
  <c r="B41" i="85" s="1"/>
  <c r="D12" i="85"/>
  <c r="B12" i="85"/>
  <c r="B40" i="85" s="1"/>
  <c r="D11" i="85"/>
  <c r="D20" i="85" s="1"/>
  <c r="B11" i="85"/>
  <c r="B39" i="85" s="1"/>
  <c r="D10" i="85"/>
  <c r="B10" i="85"/>
  <c r="B38" i="85" s="1"/>
  <c r="F8" i="85"/>
  <c r="F5" i="85" s="1"/>
  <c r="E5" i="85"/>
  <c r="F13" i="58"/>
  <c r="G13" i="58"/>
  <c r="H13" i="58"/>
  <c r="I13" i="58"/>
  <c r="J13" i="58"/>
  <c r="K13" i="58"/>
  <c r="L13" i="58"/>
  <c r="M13" i="58"/>
  <c r="N13" i="58"/>
  <c r="O13" i="58"/>
  <c r="P13" i="58"/>
  <c r="Q13" i="58"/>
  <c r="R13" i="58"/>
  <c r="S13" i="58"/>
  <c r="T13" i="58"/>
  <c r="U13" i="58"/>
  <c r="V13" i="58"/>
  <c r="W13" i="58"/>
  <c r="X13" i="58"/>
  <c r="Y13" i="58"/>
  <c r="Z13" i="58"/>
  <c r="AA13" i="58"/>
  <c r="AB13" i="58"/>
  <c r="AC13" i="58"/>
  <c r="AD13" i="58"/>
  <c r="AE13" i="58"/>
  <c r="AF13" i="58"/>
  <c r="AG13" i="58"/>
  <c r="AH13" i="58"/>
  <c r="AI13" i="58"/>
  <c r="E13" i="58"/>
  <c r="F13" i="32"/>
  <c r="G13" i="32"/>
  <c r="H13" i="32"/>
  <c r="I13" i="32"/>
  <c r="J13" i="32"/>
  <c r="K13" i="32"/>
  <c r="L13" i="32"/>
  <c r="M13" i="32"/>
  <c r="N13" i="32"/>
  <c r="O13" i="32"/>
  <c r="P13" i="32"/>
  <c r="Q13" i="32"/>
  <c r="R13" i="32"/>
  <c r="S13" i="32"/>
  <c r="T13" i="32"/>
  <c r="U13" i="32"/>
  <c r="V13" i="32"/>
  <c r="W13" i="32"/>
  <c r="X13" i="32"/>
  <c r="Y13" i="32"/>
  <c r="Z13" i="32"/>
  <c r="AA13" i="32"/>
  <c r="AB13" i="32"/>
  <c r="AC13" i="32"/>
  <c r="AD13" i="32"/>
  <c r="AE13" i="32"/>
  <c r="AF13" i="32"/>
  <c r="AG13" i="32"/>
  <c r="AH13" i="32"/>
  <c r="AI13" i="32"/>
  <c r="E13" i="32"/>
  <c r="D96" i="84"/>
  <c r="E93" i="84"/>
  <c r="F92" i="84"/>
  <c r="G92" i="84" s="1"/>
  <c r="H92" i="84" s="1"/>
  <c r="I92" i="84" s="1"/>
  <c r="J92" i="84" s="1"/>
  <c r="K92" i="84" s="1"/>
  <c r="L92" i="84" s="1"/>
  <c r="F91" i="84"/>
  <c r="G91" i="84" s="1"/>
  <c r="H91" i="84" s="1"/>
  <c r="I91" i="84" s="1"/>
  <c r="J91" i="84" s="1"/>
  <c r="K91" i="84" s="1"/>
  <c r="L91" i="84" s="1"/>
  <c r="M91" i="84" s="1"/>
  <c r="N91" i="84" s="1"/>
  <c r="O91" i="84" s="1"/>
  <c r="P91" i="84" s="1"/>
  <c r="Q91" i="84" s="1"/>
  <c r="R91" i="84" s="1"/>
  <c r="S91" i="84" s="1"/>
  <c r="T91" i="84" s="1"/>
  <c r="U91" i="84" s="1"/>
  <c r="V91" i="84" s="1"/>
  <c r="W91" i="84" s="1"/>
  <c r="X91" i="84" s="1"/>
  <c r="Y91" i="84" s="1"/>
  <c r="Z91" i="84" s="1"/>
  <c r="AA91" i="84" s="1"/>
  <c r="AB91" i="84" s="1"/>
  <c r="AC91" i="84" s="1"/>
  <c r="AD91" i="84" s="1"/>
  <c r="AE91" i="84" s="1"/>
  <c r="AF91" i="84" s="1"/>
  <c r="AG91" i="84" s="1"/>
  <c r="AH91" i="84" s="1"/>
  <c r="AI91" i="84" s="1"/>
  <c r="L90" i="84"/>
  <c r="M90" i="84" s="1"/>
  <c r="N90" i="84" s="1"/>
  <c r="O90" i="84" s="1"/>
  <c r="P90" i="84" s="1"/>
  <c r="Q90" i="84" s="1"/>
  <c r="R90" i="84" s="1"/>
  <c r="S90" i="84" s="1"/>
  <c r="T90" i="84" s="1"/>
  <c r="U90" i="84" s="1"/>
  <c r="V90" i="84" s="1"/>
  <c r="W90" i="84" s="1"/>
  <c r="X90" i="84" s="1"/>
  <c r="Y90" i="84" s="1"/>
  <c r="Z90" i="84" s="1"/>
  <c r="AA90" i="84" s="1"/>
  <c r="AB90" i="84" s="1"/>
  <c r="AC90" i="84" s="1"/>
  <c r="AD90" i="84" s="1"/>
  <c r="AE90" i="84" s="1"/>
  <c r="AF90" i="84" s="1"/>
  <c r="AG90" i="84" s="1"/>
  <c r="AH90" i="84" s="1"/>
  <c r="AI90" i="84" s="1"/>
  <c r="F82" i="84"/>
  <c r="E82" i="84"/>
  <c r="B82" i="84"/>
  <c r="B81" i="84"/>
  <c r="B80" i="84"/>
  <c r="B79" i="84"/>
  <c r="B78" i="84"/>
  <c r="B77" i="84"/>
  <c r="B76" i="84"/>
  <c r="B75" i="84"/>
  <c r="B74" i="84"/>
  <c r="B73" i="84"/>
  <c r="G72" i="84"/>
  <c r="H72" i="84" s="1"/>
  <c r="F72" i="84"/>
  <c r="B72" i="84"/>
  <c r="F71" i="84"/>
  <c r="G71" i="84" s="1"/>
  <c r="H71" i="84" s="1"/>
  <c r="B71" i="84"/>
  <c r="F70" i="84"/>
  <c r="G70" i="84" s="1"/>
  <c r="H70" i="84" s="1"/>
  <c r="B70" i="84"/>
  <c r="G69" i="84"/>
  <c r="H69" i="84" s="1"/>
  <c r="F69" i="84"/>
  <c r="B69" i="84"/>
  <c r="G68" i="84"/>
  <c r="F68" i="84"/>
  <c r="B68" i="84"/>
  <c r="B67" i="84"/>
  <c r="AI64" i="84"/>
  <c r="AH64" i="84"/>
  <c r="AG64" i="84"/>
  <c r="AF64" i="84"/>
  <c r="AE64" i="84"/>
  <c r="AD64" i="84"/>
  <c r="AC64" i="84"/>
  <c r="AB64" i="84"/>
  <c r="AA64" i="84"/>
  <c r="Z64" i="84"/>
  <c r="Y64" i="84"/>
  <c r="X64" i="84"/>
  <c r="W64" i="84"/>
  <c r="V64" i="84"/>
  <c r="U64" i="84"/>
  <c r="T64" i="84"/>
  <c r="S64" i="84"/>
  <c r="R64" i="84"/>
  <c r="Q64" i="84"/>
  <c r="P64" i="84"/>
  <c r="O64" i="84"/>
  <c r="N64" i="84"/>
  <c r="M64" i="84"/>
  <c r="L64" i="84"/>
  <c r="K64" i="84"/>
  <c r="J64" i="84"/>
  <c r="I64" i="84"/>
  <c r="H64" i="84"/>
  <c r="G64" i="84"/>
  <c r="F64" i="84"/>
  <c r="E64" i="84"/>
  <c r="D63" i="84"/>
  <c r="D62" i="84"/>
  <c r="D61" i="84"/>
  <c r="B61" i="84"/>
  <c r="D60" i="84"/>
  <c r="D59" i="84"/>
  <c r="B59" i="84"/>
  <c r="D58" i="84"/>
  <c r="B58" i="84"/>
  <c r="D57" i="84"/>
  <c r="B57" i="84"/>
  <c r="D56" i="84"/>
  <c r="D55" i="84"/>
  <c r="B55" i="84"/>
  <c r="D54" i="84"/>
  <c r="D52" i="84"/>
  <c r="B52" i="84"/>
  <c r="D51" i="84"/>
  <c r="B51" i="84"/>
  <c r="D50" i="84"/>
  <c r="B50" i="84"/>
  <c r="D49" i="84"/>
  <c r="B49" i="84"/>
  <c r="D48" i="84"/>
  <c r="B48" i="84"/>
  <c r="D47" i="84"/>
  <c r="B47" i="84"/>
  <c r="D46" i="84"/>
  <c r="B46" i="84"/>
  <c r="D45" i="84"/>
  <c r="B45" i="84"/>
  <c r="D44" i="84"/>
  <c r="B44" i="84"/>
  <c r="D43" i="84"/>
  <c r="B43" i="84"/>
  <c r="D42" i="84"/>
  <c r="B42" i="84"/>
  <c r="D41" i="84"/>
  <c r="B41" i="84"/>
  <c r="D40" i="84"/>
  <c r="B40" i="84"/>
  <c r="D39" i="84"/>
  <c r="D64" i="84" s="1"/>
  <c r="B39" i="84"/>
  <c r="B38" i="84"/>
  <c r="G37" i="84"/>
  <c r="H37" i="84" s="1"/>
  <c r="I37" i="84" s="1"/>
  <c r="J37" i="84" s="1"/>
  <c r="K37" i="84" s="1"/>
  <c r="L37" i="84" s="1"/>
  <c r="M37" i="84" s="1"/>
  <c r="N37" i="84" s="1"/>
  <c r="O37" i="84" s="1"/>
  <c r="P37" i="84" s="1"/>
  <c r="Q37" i="84" s="1"/>
  <c r="R37" i="84" s="1"/>
  <c r="S37" i="84" s="1"/>
  <c r="T37" i="84" s="1"/>
  <c r="U37" i="84" s="1"/>
  <c r="V37" i="84" s="1"/>
  <c r="W37" i="84" s="1"/>
  <c r="X37" i="84" s="1"/>
  <c r="Y37" i="84" s="1"/>
  <c r="Z37" i="84" s="1"/>
  <c r="AA37" i="84" s="1"/>
  <c r="AB37" i="84" s="1"/>
  <c r="AC37" i="84" s="1"/>
  <c r="AD37" i="84" s="1"/>
  <c r="AE37" i="84" s="1"/>
  <c r="AF37" i="84" s="1"/>
  <c r="AG37" i="84" s="1"/>
  <c r="AH37" i="84" s="1"/>
  <c r="AI37" i="84" s="1"/>
  <c r="F37" i="84"/>
  <c r="AI35" i="84"/>
  <c r="AH35" i="84"/>
  <c r="AG35" i="84"/>
  <c r="AF35" i="84"/>
  <c r="AE35" i="84"/>
  <c r="AD35" i="84"/>
  <c r="AC35" i="84"/>
  <c r="AB35" i="84"/>
  <c r="AA35" i="84"/>
  <c r="Z35" i="84"/>
  <c r="Y35" i="84"/>
  <c r="X35" i="84"/>
  <c r="W35" i="84"/>
  <c r="V35" i="84"/>
  <c r="U35" i="84"/>
  <c r="T35" i="84"/>
  <c r="S35" i="84"/>
  <c r="R35" i="84"/>
  <c r="Q35" i="84"/>
  <c r="P35" i="84"/>
  <c r="O35" i="84"/>
  <c r="N35" i="84"/>
  <c r="M35" i="84"/>
  <c r="L35" i="84"/>
  <c r="K35" i="84"/>
  <c r="J35" i="84"/>
  <c r="I35" i="84"/>
  <c r="H35" i="84"/>
  <c r="G35" i="84"/>
  <c r="F35" i="84"/>
  <c r="E35" i="84"/>
  <c r="D34" i="84"/>
  <c r="B34" i="84"/>
  <c r="D33" i="84"/>
  <c r="B33" i="84"/>
  <c r="B91" i="84" s="1"/>
  <c r="D32" i="84"/>
  <c r="F90" i="84"/>
  <c r="G90" i="84" s="1"/>
  <c r="H90" i="84" s="1"/>
  <c r="I90" i="84" s="1"/>
  <c r="J90" i="84" s="1"/>
  <c r="K90" i="84" s="1"/>
  <c r="B32" i="84"/>
  <c r="B90" i="84" s="1"/>
  <c r="D31" i="84"/>
  <c r="F89" i="84"/>
  <c r="G89" i="84" s="1"/>
  <c r="H89" i="84" s="1"/>
  <c r="I89" i="84" s="1"/>
  <c r="J89" i="84" s="1"/>
  <c r="K89" i="84" s="1"/>
  <c r="L89" i="84" s="1"/>
  <c r="M89" i="84" s="1"/>
  <c r="N89" i="84" s="1"/>
  <c r="O89" i="84" s="1"/>
  <c r="P89" i="84" s="1"/>
  <c r="Q89" i="84" s="1"/>
  <c r="R89" i="84" s="1"/>
  <c r="S89" i="84" s="1"/>
  <c r="T89" i="84" s="1"/>
  <c r="U89" i="84" s="1"/>
  <c r="V89" i="84" s="1"/>
  <c r="W89" i="84" s="1"/>
  <c r="X89" i="84" s="1"/>
  <c r="Y89" i="84" s="1"/>
  <c r="Z89" i="84" s="1"/>
  <c r="AA89" i="84" s="1"/>
  <c r="AB89" i="84" s="1"/>
  <c r="AC89" i="84" s="1"/>
  <c r="AD89" i="84" s="1"/>
  <c r="AE89" i="84" s="1"/>
  <c r="AF89" i="84" s="1"/>
  <c r="AG89" i="84" s="1"/>
  <c r="AH89" i="84" s="1"/>
  <c r="AI89" i="84" s="1"/>
  <c r="B31" i="84"/>
  <c r="D30" i="84"/>
  <c r="F88" i="84"/>
  <c r="G88" i="84" s="1"/>
  <c r="H88" i="84" s="1"/>
  <c r="I88" i="84" s="1"/>
  <c r="J88" i="84" s="1"/>
  <c r="K88" i="84" s="1"/>
  <c r="L88" i="84" s="1"/>
  <c r="M88" i="84" s="1"/>
  <c r="N88" i="84" s="1"/>
  <c r="O88" i="84" s="1"/>
  <c r="P88" i="84" s="1"/>
  <c r="Q88" i="84" s="1"/>
  <c r="R88" i="84" s="1"/>
  <c r="S88" i="84" s="1"/>
  <c r="T88" i="84" s="1"/>
  <c r="U88" i="84" s="1"/>
  <c r="V88" i="84" s="1"/>
  <c r="W88" i="84" s="1"/>
  <c r="X88" i="84" s="1"/>
  <c r="Y88" i="84" s="1"/>
  <c r="Z88" i="84" s="1"/>
  <c r="AA88" i="84" s="1"/>
  <c r="AB88" i="84" s="1"/>
  <c r="AC88" i="84" s="1"/>
  <c r="AD88" i="84" s="1"/>
  <c r="AE88" i="84" s="1"/>
  <c r="AF88" i="84" s="1"/>
  <c r="AG88" i="84" s="1"/>
  <c r="AH88" i="84" s="1"/>
  <c r="AI88" i="84" s="1"/>
  <c r="B30" i="84"/>
  <c r="B88" i="84" s="1"/>
  <c r="D29" i="84"/>
  <c r="F87" i="84"/>
  <c r="G87" i="84" s="1"/>
  <c r="H87" i="84" s="1"/>
  <c r="I87" i="84" s="1"/>
  <c r="J87" i="84" s="1"/>
  <c r="K87" i="84" s="1"/>
  <c r="L87" i="84" s="1"/>
  <c r="M87" i="84" s="1"/>
  <c r="N87" i="84" s="1"/>
  <c r="O87" i="84" s="1"/>
  <c r="P87" i="84" s="1"/>
  <c r="Q87" i="84" s="1"/>
  <c r="R87" i="84" s="1"/>
  <c r="S87" i="84" s="1"/>
  <c r="T87" i="84" s="1"/>
  <c r="U87" i="84" s="1"/>
  <c r="V87" i="84" s="1"/>
  <c r="W87" i="84" s="1"/>
  <c r="X87" i="84" s="1"/>
  <c r="Y87" i="84" s="1"/>
  <c r="Z87" i="84" s="1"/>
  <c r="AA87" i="84" s="1"/>
  <c r="AB87" i="84" s="1"/>
  <c r="AC87" i="84" s="1"/>
  <c r="AD87" i="84" s="1"/>
  <c r="AE87" i="84" s="1"/>
  <c r="AF87" i="84" s="1"/>
  <c r="AG87" i="84" s="1"/>
  <c r="AH87" i="84" s="1"/>
  <c r="AI87" i="84" s="1"/>
  <c r="B29" i="84"/>
  <c r="B87" i="84" s="1"/>
  <c r="D28" i="84"/>
  <c r="F86" i="84"/>
  <c r="B28" i="84"/>
  <c r="B86" i="84" s="1"/>
  <c r="D27" i="84"/>
  <c r="F85" i="84"/>
  <c r="G85" i="84" s="1"/>
  <c r="H85" i="84" s="1"/>
  <c r="I85" i="84" s="1"/>
  <c r="J85" i="84" s="1"/>
  <c r="K85" i="84" s="1"/>
  <c r="L85" i="84" s="1"/>
  <c r="M85" i="84" s="1"/>
  <c r="N85" i="84" s="1"/>
  <c r="O85" i="84" s="1"/>
  <c r="P85" i="84" s="1"/>
  <c r="Q85" i="84" s="1"/>
  <c r="R85" i="84" s="1"/>
  <c r="S85" i="84" s="1"/>
  <c r="T85" i="84" s="1"/>
  <c r="U85" i="84" s="1"/>
  <c r="V85" i="84" s="1"/>
  <c r="W85" i="84" s="1"/>
  <c r="X85" i="84" s="1"/>
  <c r="Y85" i="84" s="1"/>
  <c r="Z85" i="84" s="1"/>
  <c r="AA85" i="84" s="1"/>
  <c r="AB85" i="84" s="1"/>
  <c r="AC85" i="84" s="1"/>
  <c r="AD85" i="84" s="1"/>
  <c r="AE85" i="84" s="1"/>
  <c r="AF85" i="84" s="1"/>
  <c r="AG85" i="84" s="1"/>
  <c r="AH85" i="84" s="1"/>
  <c r="AI85" i="84" s="1"/>
  <c r="B27" i="84"/>
  <c r="B85" i="84" s="1"/>
  <c r="D26" i="84"/>
  <c r="F84" i="84"/>
  <c r="G84" i="84" s="1"/>
  <c r="H84" i="84" s="1"/>
  <c r="I84" i="84" s="1"/>
  <c r="J84" i="84" s="1"/>
  <c r="K84" i="84" s="1"/>
  <c r="L84" i="84" s="1"/>
  <c r="M84" i="84" s="1"/>
  <c r="N84" i="84" s="1"/>
  <c r="O84" i="84" s="1"/>
  <c r="P84" i="84" s="1"/>
  <c r="Q84" i="84" s="1"/>
  <c r="R84" i="84" s="1"/>
  <c r="S84" i="84" s="1"/>
  <c r="T84" i="84" s="1"/>
  <c r="U84" i="84" s="1"/>
  <c r="V84" i="84" s="1"/>
  <c r="W84" i="84" s="1"/>
  <c r="X84" i="84" s="1"/>
  <c r="Y84" i="84" s="1"/>
  <c r="Z84" i="84" s="1"/>
  <c r="AA84" i="84" s="1"/>
  <c r="AB84" i="84" s="1"/>
  <c r="AC84" i="84" s="1"/>
  <c r="AD84" i="84" s="1"/>
  <c r="AE84" i="84" s="1"/>
  <c r="AF84" i="84" s="1"/>
  <c r="AG84" i="84" s="1"/>
  <c r="AH84" i="84" s="1"/>
  <c r="AI84" i="84" s="1"/>
  <c r="B26" i="84"/>
  <c r="B84" i="84" s="1"/>
  <c r="D25" i="84"/>
  <c r="F83" i="84"/>
  <c r="G83" i="84" s="1"/>
  <c r="H83" i="84" s="1"/>
  <c r="I83" i="84" s="1"/>
  <c r="J83" i="84" s="1"/>
  <c r="K83" i="84" s="1"/>
  <c r="L83" i="84" s="1"/>
  <c r="M83" i="84" s="1"/>
  <c r="N83" i="84" s="1"/>
  <c r="O83" i="84" s="1"/>
  <c r="P83" i="84" s="1"/>
  <c r="Q83" i="84" s="1"/>
  <c r="R83" i="84" s="1"/>
  <c r="S83" i="84" s="1"/>
  <c r="T83" i="84" s="1"/>
  <c r="U83" i="84" s="1"/>
  <c r="V83" i="84" s="1"/>
  <c r="W83" i="84" s="1"/>
  <c r="X83" i="84" s="1"/>
  <c r="Y83" i="84" s="1"/>
  <c r="Z83" i="84" s="1"/>
  <c r="AA83" i="84" s="1"/>
  <c r="AB83" i="84" s="1"/>
  <c r="AC83" i="84" s="1"/>
  <c r="AD83" i="84" s="1"/>
  <c r="AE83" i="84" s="1"/>
  <c r="AF83" i="84" s="1"/>
  <c r="AG83" i="84" s="1"/>
  <c r="AH83" i="84" s="1"/>
  <c r="AI83" i="84" s="1"/>
  <c r="B25" i="84"/>
  <c r="B83" i="84" s="1"/>
  <c r="D23" i="84"/>
  <c r="F81" i="84"/>
  <c r="G81" i="84" s="1"/>
  <c r="H81" i="84" s="1"/>
  <c r="I81" i="84" s="1"/>
  <c r="J81" i="84" s="1"/>
  <c r="K81" i="84" s="1"/>
  <c r="L81" i="84" s="1"/>
  <c r="M81" i="84" s="1"/>
  <c r="N81" i="84" s="1"/>
  <c r="O81" i="84" s="1"/>
  <c r="P81" i="84" s="1"/>
  <c r="Q81" i="84" s="1"/>
  <c r="R81" i="84" s="1"/>
  <c r="S81" i="84" s="1"/>
  <c r="T81" i="84" s="1"/>
  <c r="U81" i="84" s="1"/>
  <c r="V81" i="84" s="1"/>
  <c r="W81" i="84" s="1"/>
  <c r="X81" i="84" s="1"/>
  <c r="Y81" i="84" s="1"/>
  <c r="Z81" i="84" s="1"/>
  <c r="AA81" i="84" s="1"/>
  <c r="AB81" i="84" s="1"/>
  <c r="AC81" i="84" s="1"/>
  <c r="AD81" i="84" s="1"/>
  <c r="AE81" i="84" s="1"/>
  <c r="AF81" i="84" s="1"/>
  <c r="AG81" i="84" s="1"/>
  <c r="AH81" i="84" s="1"/>
  <c r="AI81" i="84" s="1"/>
  <c r="D22" i="84"/>
  <c r="F80" i="84"/>
  <c r="D21" i="84"/>
  <c r="F79" i="84"/>
  <c r="D20" i="84"/>
  <c r="F78" i="84"/>
  <c r="G78" i="84" s="1"/>
  <c r="H78" i="84" s="1"/>
  <c r="I78" i="84" s="1"/>
  <c r="J78" i="84" s="1"/>
  <c r="K78" i="84" s="1"/>
  <c r="L78" i="84" s="1"/>
  <c r="M78" i="84" s="1"/>
  <c r="N78" i="84" s="1"/>
  <c r="O78" i="84" s="1"/>
  <c r="P78" i="84" s="1"/>
  <c r="Q78" i="84" s="1"/>
  <c r="R78" i="84" s="1"/>
  <c r="S78" i="84" s="1"/>
  <c r="T78" i="84" s="1"/>
  <c r="U78" i="84" s="1"/>
  <c r="V78" i="84" s="1"/>
  <c r="W78" i="84" s="1"/>
  <c r="X78" i="84" s="1"/>
  <c r="Y78" i="84" s="1"/>
  <c r="Z78" i="84" s="1"/>
  <c r="AA78" i="84" s="1"/>
  <c r="AB78" i="84" s="1"/>
  <c r="AC78" i="84" s="1"/>
  <c r="AD78" i="84" s="1"/>
  <c r="AE78" i="84" s="1"/>
  <c r="AF78" i="84" s="1"/>
  <c r="AG78" i="84" s="1"/>
  <c r="AH78" i="84" s="1"/>
  <c r="AI78" i="84" s="1"/>
  <c r="D19" i="84"/>
  <c r="F77" i="84"/>
  <c r="D18" i="84"/>
  <c r="F76" i="84"/>
  <c r="D17" i="84"/>
  <c r="F75" i="84"/>
  <c r="D16" i="84"/>
  <c r="F74" i="84"/>
  <c r="D15" i="84"/>
  <c r="F73" i="84"/>
  <c r="D14" i="84"/>
  <c r="D13" i="84"/>
  <c r="D12" i="84"/>
  <c r="D11" i="84"/>
  <c r="D10" i="84"/>
  <c r="F8" i="84"/>
  <c r="F5" i="84" s="1"/>
  <c r="E5" i="84"/>
  <c r="E93" i="83"/>
  <c r="C34" i="83"/>
  <c r="C32" i="83"/>
  <c r="C31" i="83"/>
  <c r="C30" i="83"/>
  <c r="C29" i="83"/>
  <c r="C28" i="83"/>
  <c r="C27" i="83"/>
  <c r="F85" i="83" s="1"/>
  <c r="C26" i="83"/>
  <c r="F84" i="83" s="1"/>
  <c r="C25" i="83"/>
  <c r="C23" i="83"/>
  <c r="C22" i="83"/>
  <c r="C21" i="83"/>
  <c r="C20" i="83"/>
  <c r="C19" i="83"/>
  <c r="C18" i="83"/>
  <c r="F76" i="83" s="1"/>
  <c r="C17" i="83"/>
  <c r="C16" i="83"/>
  <c r="F74" i="83" s="1"/>
  <c r="G74" i="83" s="1"/>
  <c r="H74" i="83" s="1"/>
  <c r="C15" i="83"/>
  <c r="F35" i="83"/>
  <c r="G35" i="83"/>
  <c r="H35" i="83"/>
  <c r="I35" i="83"/>
  <c r="J35" i="83"/>
  <c r="K35" i="83"/>
  <c r="L35" i="83"/>
  <c r="M35" i="83"/>
  <c r="N35" i="83"/>
  <c r="O35" i="83"/>
  <c r="P35" i="83"/>
  <c r="Q35" i="83"/>
  <c r="R35" i="83"/>
  <c r="S35" i="83"/>
  <c r="T35" i="83"/>
  <c r="U35" i="83"/>
  <c r="V35" i="83"/>
  <c r="W35" i="83"/>
  <c r="X35" i="83"/>
  <c r="Y35" i="83"/>
  <c r="Z35" i="83"/>
  <c r="AA35" i="83"/>
  <c r="AB35" i="83"/>
  <c r="AC35" i="83"/>
  <c r="AD35" i="83"/>
  <c r="AE35" i="83"/>
  <c r="AF35" i="83"/>
  <c r="AG35" i="83"/>
  <c r="AH35" i="83"/>
  <c r="AI35" i="83"/>
  <c r="E35" i="83"/>
  <c r="F64" i="83"/>
  <c r="G64" i="83"/>
  <c r="H64" i="83"/>
  <c r="I64" i="83"/>
  <c r="J64" i="83"/>
  <c r="K64" i="83"/>
  <c r="L64" i="83"/>
  <c r="M64" i="83"/>
  <c r="N64" i="83"/>
  <c r="O64" i="83"/>
  <c r="P64" i="83"/>
  <c r="Q64" i="83"/>
  <c r="R64" i="83"/>
  <c r="S64" i="83"/>
  <c r="T64" i="83"/>
  <c r="U64" i="83"/>
  <c r="V64" i="83"/>
  <c r="W64" i="83"/>
  <c r="X64" i="83"/>
  <c r="Y64" i="83"/>
  <c r="Z64" i="83"/>
  <c r="AA64" i="83"/>
  <c r="AB64" i="83"/>
  <c r="AC64" i="83"/>
  <c r="AD64" i="83"/>
  <c r="AE64" i="83"/>
  <c r="AF64" i="83"/>
  <c r="AG64" i="83"/>
  <c r="AH64" i="83"/>
  <c r="AI64" i="83"/>
  <c r="E64" i="83"/>
  <c r="D96" i="83"/>
  <c r="F92" i="83"/>
  <c r="F91" i="83"/>
  <c r="F90" i="83"/>
  <c r="E82" i="83"/>
  <c r="F82" i="83" s="1"/>
  <c r="B82" i="83"/>
  <c r="F81" i="83"/>
  <c r="G81" i="83" s="1"/>
  <c r="H81" i="83" s="1"/>
  <c r="I81" i="83" s="1"/>
  <c r="J81" i="83" s="1"/>
  <c r="K81" i="83" s="1"/>
  <c r="L81" i="83" s="1"/>
  <c r="M81" i="83" s="1"/>
  <c r="N81" i="83" s="1"/>
  <c r="O81" i="83" s="1"/>
  <c r="P81" i="83" s="1"/>
  <c r="Q81" i="83" s="1"/>
  <c r="R81" i="83" s="1"/>
  <c r="S81" i="83" s="1"/>
  <c r="T81" i="83" s="1"/>
  <c r="U81" i="83" s="1"/>
  <c r="V81" i="83" s="1"/>
  <c r="W81" i="83" s="1"/>
  <c r="X81" i="83" s="1"/>
  <c r="Y81" i="83" s="1"/>
  <c r="Z81" i="83" s="1"/>
  <c r="AA81" i="83" s="1"/>
  <c r="AB81" i="83" s="1"/>
  <c r="AC81" i="83" s="1"/>
  <c r="AD81" i="83" s="1"/>
  <c r="AE81" i="83" s="1"/>
  <c r="AF81" i="83" s="1"/>
  <c r="AG81" i="83" s="1"/>
  <c r="AH81" i="83" s="1"/>
  <c r="AI81" i="83" s="1"/>
  <c r="D63" i="83"/>
  <c r="D62" i="83"/>
  <c r="D61" i="83"/>
  <c r="D60" i="83"/>
  <c r="D59" i="83"/>
  <c r="D58" i="83"/>
  <c r="D57" i="83"/>
  <c r="D56" i="83"/>
  <c r="D55" i="83"/>
  <c r="D54" i="83"/>
  <c r="D52" i="83"/>
  <c r="D51" i="83"/>
  <c r="D50" i="83"/>
  <c r="D49" i="83"/>
  <c r="D48" i="83"/>
  <c r="D47" i="83"/>
  <c r="D46" i="83"/>
  <c r="B46" i="83"/>
  <c r="D45" i="83"/>
  <c r="D44" i="83"/>
  <c r="D43" i="83"/>
  <c r="D42" i="83"/>
  <c r="D41" i="83"/>
  <c r="D40" i="83"/>
  <c r="D39" i="83"/>
  <c r="D64" i="83" s="1"/>
  <c r="F37" i="83"/>
  <c r="G37" i="83" s="1"/>
  <c r="H37" i="83" s="1"/>
  <c r="I37" i="83" s="1"/>
  <c r="J37" i="83" s="1"/>
  <c r="K37" i="83" s="1"/>
  <c r="L37" i="83" s="1"/>
  <c r="M37" i="83" s="1"/>
  <c r="N37" i="83" s="1"/>
  <c r="O37" i="83" s="1"/>
  <c r="P37" i="83" s="1"/>
  <c r="Q37" i="83" s="1"/>
  <c r="R37" i="83" s="1"/>
  <c r="S37" i="83" s="1"/>
  <c r="T37" i="83" s="1"/>
  <c r="U37" i="83" s="1"/>
  <c r="V37" i="83" s="1"/>
  <c r="W37" i="83" s="1"/>
  <c r="X37" i="83" s="1"/>
  <c r="Y37" i="83" s="1"/>
  <c r="Z37" i="83" s="1"/>
  <c r="AA37" i="83" s="1"/>
  <c r="AB37" i="83" s="1"/>
  <c r="AC37" i="83" s="1"/>
  <c r="AD37" i="83" s="1"/>
  <c r="AE37" i="83" s="1"/>
  <c r="AF37" i="83" s="1"/>
  <c r="AG37" i="83" s="1"/>
  <c r="AH37" i="83" s="1"/>
  <c r="AI37" i="83" s="1"/>
  <c r="D34" i="83"/>
  <c r="B34" i="83"/>
  <c r="B92" i="83" s="1"/>
  <c r="D33" i="83"/>
  <c r="B33" i="83"/>
  <c r="B91" i="83" s="1"/>
  <c r="D32" i="83"/>
  <c r="B32" i="83"/>
  <c r="B90" i="83" s="1"/>
  <c r="D31" i="83"/>
  <c r="F89" i="83"/>
  <c r="B31" i="83"/>
  <c r="B89" i="83" s="1"/>
  <c r="D30" i="83"/>
  <c r="F88" i="83"/>
  <c r="B30" i="83"/>
  <c r="B88" i="83" s="1"/>
  <c r="D29" i="83"/>
  <c r="F87" i="83"/>
  <c r="B29" i="83"/>
  <c r="B87" i="83" s="1"/>
  <c r="D28" i="83"/>
  <c r="F86" i="83"/>
  <c r="B28" i="83"/>
  <c r="B86" i="83" s="1"/>
  <c r="D27" i="83"/>
  <c r="B27" i="83"/>
  <c r="B85" i="83" s="1"/>
  <c r="D26" i="83"/>
  <c r="B26" i="83"/>
  <c r="B84" i="83" s="1"/>
  <c r="D25" i="83"/>
  <c r="F83" i="83"/>
  <c r="B25" i="83"/>
  <c r="B83" i="83" s="1"/>
  <c r="D23" i="83"/>
  <c r="B81" i="83"/>
  <c r="D22" i="83"/>
  <c r="F80" i="83"/>
  <c r="B80" i="83"/>
  <c r="D21" i="83"/>
  <c r="F79" i="83"/>
  <c r="B79" i="83"/>
  <c r="D20" i="83"/>
  <c r="F78" i="83"/>
  <c r="G78" i="83" s="1"/>
  <c r="H78" i="83" s="1"/>
  <c r="B78" i="83"/>
  <c r="D19" i="83"/>
  <c r="F77" i="83"/>
  <c r="B48" i="83"/>
  <c r="D18" i="83"/>
  <c r="B47" i="83"/>
  <c r="D17" i="83"/>
  <c r="F75" i="83"/>
  <c r="B75" i="83"/>
  <c r="D16" i="83"/>
  <c r="B74" i="83"/>
  <c r="D15" i="83"/>
  <c r="F73" i="83"/>
  <c r="B44" i="83"/>
  <c r="D14" i="83"/>
  <c r="F72" i="83"/>
  <c r="B43" i="83"/>
  <c r="D13" i="83"/>
  <c r="F71" i="83"/>
  <c r="B71" i="83"/>
  <c r="D12" i="83"/>
  <c r="F70" i="83"/>
  <c r="B70" i="83"/>
  <c r="D11" i="83"/>
  <c r="F69" i="83"/>
  <c r="B69" i="83"/>
  <c r="D10" i="83"/>
  <c r="F68" i="83"/>
  <c r="B68" i="83"/>
  <c r="B67" i="83"/>
  <c r="F8" i="83"/>
  <c r="F5" i="83" s="1"/>
  <c r="E5" i="83"/>
  <c r="I147" i="7"/>
  <c r="I141" i="7"/>
  <c r="F181" i="7"/>
  <c r="G181" i="7" s="1"/>
  <c r="H181" i="7" s="1"/>
  <c r="I181" i="7" s="1"/>
  <c r="F180" i="7"/>
  <c r="G180" i="7" s="1"/>
  <c r="H180" i="7" s="1"/>
  <c r="I180" i="7" s="1"/>
  <c r="F179" i="7"/>
  <c r="G179" i="7" s="1"/>
  <c r="H179" i="7" s="1"/>
  <c r="F170" i="7"/>
  <c r="G170" i="7" s="1"/>
  <c r="H170" i="7" s="1"/>
  <c r="I170" i="7" s="1"/>
  <c r="C12" i="7"/>
  <c r="F128" i="7"/>
  <c r="F148" i="7"/>
  <c r="G148" i="7" s="1"/>
  <c r="H148" i="7" s="1"/>
  <c r="I148" i="7" s="1"/>
  <c r="F147" i="7"/>
  <c r="G147" i="7" s="1"/>
  <c r="H147" i="7" s="1"/>
  <c r="F146" i="7"/>
  <c r="G146" i="7" s="1"/>
  <c r="H146" i="7" s="1"/>
  <c r="F145" i="7"/>
  <c r="G145" i="7" s="1"/>
  <c r="H145" i="7" s="1"/>
  <c r="I145" i="7" s="1"/>
  <c r="F144" i="7"/>
  <c r="G144" i="7" s="1"/>
  <c r="H144" i="7" s="1"/>
  <c r="I144" i="7" s="1"/>
  <c r="F143" i="7"/>
  <c r="G143" i="7" s="1"/>
  <c r="H143" i="7" s="1"/>
  <c r="I143" i="7" s="1"/>
  <c r="F142" i="7"/>
  <c r="G142" i="7" s="1"/>
  <c r="H142" i="7" s="1"/>
  <c r="I142" i="7" s="1"/>
  <c r="F141" i="7"/>
  <c r="G141" i="7" s="1"/>
  <c r="H141" i="7" s="1"/>
  <c r="C71" i="78"/>
  <c r="B71" i="78"/>
  <c r="B34" i="78"/>
  <c r="B29" i="78"/>
  <c r="B24" i="78"/>
  <c r="B19" i="78"/>
  <c r="B14" i="78"/>
  <c r="D38" i="78"/>
  <c r="D37" i="78"/>
  <c r="D36" i="78"/>
  <c r="D35" i="78"/>
  <c r="D33" i="78"/>
  <c r="D32" i="78"/>
  <c r="D31" i="78"/>
  <c r="D30" i="78"/>
  <c r="D28" i="78"/>
  <c r="D27" i="78"/>
  <c r="D26" i="78"/>
  <c r="D25" i="78"/>
  <c r="D23" i="78"/>
  <c r="D22" i="78"/>
  <c r="D21" i="78"/>
  <c r="D20" i="78"/>
  <c r="B29" i="66"/>
  <c r="B24" i="66"/>
  <c r="B19" i="66"/>
  <c r="B14" i="66"/>
  <c r="B33" i="63"/>
  <c r="B28" i="63"/>
  <c r="B23" i="63"/>
  <c r="B18" i="63"/>
  <c r="B33" i="34"/>
  <c r="B28" i="34"/>
  <c r="B23" i="34"/>
  <c r="B18" i="34"/>
  <c r="B27" i="68"/>
  <c r="B22" i="68"/>
  <c r="B17" i="68"/>
  <c r="G128" i="7"/>
  <c r="H128" i="7" s="1"/>
  <c r="I128" i="7" s="1"/>
  <c r="E71" i="66"/>
  <c r="F71" i="66"/>
  <c r="G71" i="66"/>
  <c r="H71" i="66"/>
  <c r="I71" i="66"/>
  <c r="J71" i="66"/>
  <c r="K71" i="66"/>
  <c r="L71" i="66"/>
  <c r="M71" i="66"/>
  <c r="N71" i="66"/>
  <c r="O71" i="66"/>
  <c r="P71" i="66"/>
  <c r="Q71" i="66"/>
  <c r="R71" i="66"/>
  <c r="S71" i="66"/>
  <c r="T71" i="66"/>
  <c r="U71" i="66"/>
  <c r="V71" i="66"/>
  <c r="W71" i="66"/>
  <c r="X71" i="66"/>
  <c r="Y71" i="66"/>
  <c r="Z71" i="66"/>
  <c r="AA71" i="66"/>
  <c r="AB71" i="66"/>
  <c r="AC71" i="66"/>
  <c r="AD71" i="66"/>
  <c r="AE71" i="66"/>
  <c r="AF71" i="66"/>
  <c r="AG71" i="66"/>
  <c r="AH71" i="66"/>
  <c r="B70" i="66"/>
  <c r="B79" i="66"/>
  <c r="B78" i="66"/>
  <c r="B77" i="66"/>
  <c r="B76" i="66"/>
  <c r="B75" i="34"/>
  <c r="B75" i="63" s="1"/>
  <c r="C81" i="34"/>
  <c r="C82" i="34"/>
  <c r="AH79" i="34"/>
  <c r="AG79" i="34"/>
  <c r="AF79" i="34"/>
  <c r="AE79" i="34"/>
  <c r="AD79" i="34"/>
  <c r="AC79" i="34"/>
  <c r="AB79" i="34"/>
  <c r="AA79" i="34"/>
  <c r="Z79" i="34"/>
  <c r="Y79" i="34"/>
  <c r="X79" i="34"/>
  <c r="W79" i="34"/>
  <c r="V79" i="34"/>
  <c r="U79" i="34"/>
  <c r="T79" i="34"/>
  <c r="S79" i="34"/>
  <c r="R79" i="34"/>
  <c r="Q79" i="34"/>
  <c r="P79" i="34"/>
  <c r="O79" i="34"/>
  <c r="N79" i="34"/>
  <c r="M79" i="34"/>
  <c r="L79" i="34"/>
  <c r="K79" i="34"/>
  <c r="J79" i="34"/>
  <c r="I79" i="34"/>
  <c r="H79" i="34"/>
  <c r="G79" i="34"/>
  <c r="F79" i="34"/>
  <c r="E79" i="34"/>
  <c r="D79" i="34"/>
  <c r="B79" i="34"/>
  <c r="B79" i="63" s="1"/>
  <c r="AH78" i="34"/>
  <c r="AG78" i="34"/>
  <c r="AF78" i="34"/>
  <c r="AE78" i="34"/>
  <c r="AD78" i="34"/>
  <c r="AC78" i="34"/>
  <c r="AB78" i="34"/>
  <c r="AA78" i="34"/>
  <c r="Z78" i="34"/>
  <c r="Y78" i="34"/>
  <c r="X78" i="34"/>
  <c r="W78" i="34"/>
  <c r="V78" i="34"/>
  <c r="U78" i="34"/>
  <c r="T78" i="34"/>
  <c r="S78" i="34"/>
  <c r="R78" i="34"/>
  <c r="Q78" i="34"/>
  <c r="P78" i="34"/>
  <c r="O78" i="34"/>
  <c r="N78" i="34"/>
  <c r="M78" i="34"/>
  <c r="L78" i="34"/>
  <c r="K78" i="34"/>
  <c r="J78" i="34"/>
  <c r="I78" i="34"/>
  <c r="H78" i="34"/>
  <c r="G78" i="34"/>
  <c r="F78" i="34"/>
  <c r="E78" i="34"/>
  <c r="D78" i="34"/>
  <c r="B78" i="34"/>
  <c r="B78" i="63" s="1"/>
  <c r="F104" i="78"/>
  <c r="G104" i="78"/>
  <c r="H104" i="78"/>
  <c r="I104" i="78"/>
  <c r="J104" i="78"/>
  <c r="K104" i="78"/>
  <c r="L104" i="78"/>
  <c r="M104" i="78"/>
  <c r="N104" i="78"/>
  <c r="O104" i="78"/>
  <c r="P104" i="78"/>
  <c r="Q104" i="78"/>
  <c r="R104" i="78"/>
  <c r="S104" i="78"/>
  <c r="T104" i="78"/>
  <c r="U104" i="78"/>
  <c r="V104" i="78"/>
  <c r="W104" i="78"/>
  <c r="X104" i="78"/>
  <c r="Y104" i="78"/>
  <c r="Z104" i="78"/>
  <c r="AA104" i="78"/>
  <c r="AB104" i="78"/>
  <c r="AC104" i="78"/>
  <c r="AD104" i="78"/>
  <c r="AE104" i="78"/>
  <c r="AF104" i="78"/>
  <c r="AG104" i="78"/>
  <c r="AH104" i="78"/>
  <c r="AI104" i="78"/>
  <c r="F105" i="78"/>
  <c r="G105" i="78"/>
  <c r="H105" i="78"/>
  <c r="I105" i="78"/>
  <c r="J105" i="78"/>
  <c r="K105" i="78"/>
  <c r="L105" i="78"/>
  <c r="M105" i="78"/>
  <c r="N105" i="78"/>
  <c r="O105" i="78"/>
  <c r="P105" i="78"/>
  <c r="Q105" i="78"/>
  <c r="R105" i="78"/>
  <c r="S105" i="78"/>
  <c r="T105" i="78"/>
  <c r="U105" i="78"/>
  <c r="V105" i="78"/>
  <c r="W105" i="78"/>
  <c r="X105" i="78"/>
  <c r="Y105" i="78"/>
  <c r="Z105" i="78"/>
  <c r="AA105" i="78"/>
  <c r="AB105" i="78"/>
  <c r="AC105" i="78"/>
  <c r="AD105" i="78"/>
  <c r="AE105" i="78"/>
  <c r="AF105" i="78"/>
  <c r="AG105" i="78"/>
  <c r="AH105" i="78"/>
  <c r="AI105" i="78"/>
  <c r="F106" i="78"/>
  <c r="G106" i="78"/>
  <c r="H106" i="78"/>
  <c r="I106" i="78"/>
  <c r="J106" i="78"/>
  <c r="K106" i="78"/>
  <c r="L106" i="78"/>
  <c r="M106" i="78"/>
  <c r="N106" i="78"/>
  <c r="O106" i="78"/>
  <c r="P106" i="78"/>
  <c r="Q106" i="78"/>
  <c r="R106" i="78"/>
  <c r="S106" i="78"/>
  <c r="T106" i="78"/>
  <c r="U106" i="78"/>
  <c r="V106" i="78"/>
  <c r="W106" i="78"/>
  <c r="X106" i="78"/>
  <c r="Y106" i="78"/>
  <c r="Z106" i="78"/>
  <c r="AA106" i="78"/>
  <c r="AB106" i="78"/>
  <c r="AC106" i="78"/>
  <c r="AD106" i="78"/>
  <c r="AE106" i="78"/>
  <c r="AF106" i="78"/>
  <c r="AG106" i="78"/>
  <c r="AH106" i="78"/>
  <c r="AI106" i="78"/>
  <c r="F107" i="78"/>
  <c r="G107" i="78"/>
  <c r="H107" i="78"/>
  <c r="I107" i="78"/>
  <c r="J107" i="78"/>
  <c r="K107" i="78"/>
  <c r="L107" i="78"/>
  <c r="M107" i="78"/>
  <c r="N107" i="78"/>
  <c r="O107" i="78"/>
  <c r="P107" i="78"/>
  <c r="Q107" i="78"/>
  <c r="R107" i="78"/>
  <c r="S107" i="78"/>
  <c r="T107" i="78"/>
  <c r="U107" i="78"/>
  <c r="V107" i="78"/>
  <c r="W107" i="78"/>
  <c r="X107" i="78"/>
  <c r="Y107" i="78"/>
  <c r="Z107" i="78"/>
  <c r="AA107" i="78"/>
  <c r="AB107" i="78"/>
  <c r="AC107" i="78"/>
  <c r="AD107" i="78"/>
  <c r="AE107" i="78"/>
  <c r="AF107" i="78"/>
  <c r="AG107" i="78"/>
  <c r="AH107" i="78"/>
  <c r="AI107" i="78"/>
  <c r="E107" i="78"/>
  <c r="E106" i="78"/>
  <c r="E105" i="78"/>
  <c r="E104" i="78"/>
  <c r="C72" i="78"/>
  <c r="C73" i="78"/>
  <c r="C74" i="78"/>
  <c r="C75" i="78"/>
  <c r="B70" i="78"/>
  <c r="B63" i="78"/>
  <c r="B73" i="78"/>
  <c r="B74" i="78"/>
  <c r="B75" i="78"/>
  <c r="B72" i="78"/>
  <c r="D123" i="7"/>
  <c r="D122" i="7"/>
  <c r="D121" i="7"/>
  <c r="D120" i="7"/>
  <c r="D119" i="7"/>
  <c r="D118" i="7"/>
  <c r="D117" i="7"/>
  <c r="D116" i="7"/>
  <c r="D115" i="7"/>
  <c r="D114" i="7"/>
  <c r="D112" i="7"/>
  <c r="D111" i="7"/>
  <c r="D110" i="7"/>
  <c r="D109" i="7"/>
  <c r="D108" i="7"/>
  <c r="D107" i="7"/>
  <c r="D106" i="7"/>
  <c r="D105" i="7"/>
  <c r="D104" i="7"/>
  <c r="D103" i="7"/>
  <c r="D102" i="7"/>
  <c r="D101" i="7"/>
  <c r="D100" i="7"/>
  <c r="D99" i="7"/>
  <c r="D98" i="7"/>
  <c r="D97" i="7"/>
  <c r="D96" i="7"/>
  <c r="D95" i="7"/>
  <c r="D94" i="7"/>
  <c r="D93" i="7"/>
  <c r="D92" i="7"/>
  <c r="D90" i="7"/>
  <c r="D89" i="7"/>
  <c r="D88" i="7"/>
  <c r="D87" i="7"/>
  <c r="D86" i="7"/>
  <c r="D85" i="7"/>
  <c r="D84" i="7"/>
  <c r="D83" i="7"/>
  <c r="D82" i="7"/>
  <c r="D81" i="7"/>
  <c r="D80" i="7"/>
  <c r="D79" i="7"/>
  <c r="D78" i="7"/>
  <c r="D77" i="7"/>
  <c r="D76" i="7"/>
  <c r="D75" i="7"/>
  <c r="D74" i="7"/>
  <c r="D73" i="7"/>
  <c r="D72" i="7"/>
  <c r="D71" i="7"/>
  <c r="D70" i="7"/>
  <c r="D65" i="7"/>
  <c r="D64" i="7"/>
  <c r="D63" i="7"/>
  <c r="D62" i="7"/>
  <c r="D61" i="7"/>
  <c r="D60" i="7"/>
  <c r="D59" i="7"/>
  <c r="D58" i="7"/>
  <c r="D57" i="7"/>
  <c r="D56" i="7"/>
  <c r="D35" i="7"/>
  <c r="D36" i="7"/>
  <c r="D37" i="7"/>
  <c r="D38" i="7"/>
  <c r="D39" i="7"/>
  <c r="D40" i="7"/>
  <c r="D41" i="7"/>
  <c r="D42" i="7"/>
  <c r="D43" i="7"/>
  <c r="D44" i="7"/>
  <c r="D45" i="7"/>
  <c r="D46" i="7"/>
  <c r="D47" i="7"/>
  <c r="D48" i="7"/>
  <c r="D49" i="7"/>
  <c r="D50" i="7"/>
  <c r="D51" i="7"/>
  <c r="D52" i="7"/>
  <c r="D53" i="7"/>
  <c r="D54" i="7"/>
  <c r="D34" i="7"/>
  <c r="C64" i="78"/>
  <c r="C65" i="78"/>
  <c r="C66" i="78"/>
  <c r="C67" i="78"/>
  <c r="C68" i="78"/>
  <c r="B65" i="78"/>
  <c r="B66" i="78"/>
  <c r="B67" i="78"/>
  <c r="B68" i="78"/>
  <c r="B64" i="78"/>
  <c r="B88" i="34"/>
  <c r="B87" i="34"/>
  <c r="E72" i="66"/>
  <c r="F72" i="66"/>
  <c r="G72" i="66"/>
  <c r="H72" i="66"/>
  <c r="I72" i="66"/>
  <c r="J72" i="66"/>
  <c r="K72" i="66"/>
  <c r="L72" i="66"/>
  <c r="M72" i="66"/>
  <c r="N72" i="66"/>
  <c r="O72" i="66"/>
  <c r="P72" i="66"/>
  <c r="Q72" i="66"/>
  <c r="R72" i="66"/>
  <c r="S72" i="66"/>
  <c r="T72" i="66"/>
  <c r="U72" i="66"/>
  <c r="V72" i="66"/>
  <c r="W72" i="66"/>
  <c r="X72" i="66"/>
  <c r="Y72" i="66"/>
  <c r="Z72" i="66"/>
  <c r="AA72" i="66"/>
  <c r="AB72" i="66"/>
  <c r="AC72" i="66"/>
  <c r="AD72" i="66"/>
  <c r="AE72" i="66"/>
  <c r="AF72" i="66"/>
  <c r="AG72" i="66"/>
  <c r="AH72" i="66"/>
  <c r="E73" i="66"/>
  <c r="F73" i="66"/>
  <c r="G73" i="66"/>
  <c r="H73" i="66"/>
  <c r="I73" i="66"/>
  <c r="J73" i="66"/>
  <c r="K73" i="66"/>
  <c r="L73" i="66"/>
  <c r="M73" i="66"/>
  <c r="N73" i="66"/>
  <c r="O73" i="66"/>
  <c r="P73" i="66"/>
  <c r="Q73" i="66"/>
  <c r="R73" i="66"/>
  <c r="S73" i="66"/>
  <c r="T73" i="66"/>
  <c r="U73" i="66"/>
  <c r="V73" i="66"/>
  <c r="W73" i="66"/>
  <c r="X73" i="66"/>
  <c r="Y73" i="66"/>
  <c r="Z73" i="66"/>
  <c r="AA73" i="66"/>
  <c r="AB73" i="66"/>
  <c r="AC73" i="66"/>
  <c r="AD73" i="66"/>
  <c r="AE73" i="66"/>
  <c r="AF73" i="66"/>
  <c r="AG73" i="66"/>
  <c r="AH73" i="66"/>
  <c r="E74" i="66"/>
  <c r="F74" i="66"/>
  <c r="G74" i="66"/>
  <c r="H74" i="66"/>
  <c r="I74" i="66"/>
  <c r="J74" i="66"/>
  <c r="K74" i="66"/>
  <c r="L74" i="66"/>
  <c r="M74" i="66"/>
  <c r="N74" i="66"/>
  <c r="O74" i="66"/>
  <c r="P74" i="66"/>
  <c r="Q74" i="66"/>
  <c r="R74" i="66"/>
  <c r="S74" i="66"/>
  <c r="T74" i="66"/>
  <c r="U74" i="66"/>
  <c r="V74" i="66"/>
  <c r="W74" i="66"/>
  <c r="X74" i="66"/>
  <c r="Y74" i="66"/>
  <c r="Z74" i="66"/>
  <c r="AA74" i="66"/>
  <c r="AB74" i="66"/>
  <c r="AC74" i="66"/>
  <c r="AD74" i="66"/>
  <c r="AE74" i="66"/>
  <c r="AF74" i="66"/>
  <c r="AG74" i="66"/>
  <c r="AH74" i="66"/>
  <c r="D20" i="56"/>
  <c r="D18" i="56"/>
  <c r="D16" i="56"/>
  <c r="D15" i="56"/>
  <c r="D13" i="56"/>
  <c r="D10" i="56"/>
  <c r="D7" i="56"/>
  <c r="D8" i="56"/>
  <c r="D6" i="56"/>
  <c r="E24" i="56"/>
  <c r="D26" i="55"/>
  <c r="D24" i="55"/>
  <c r="D22" i="55"/>
  <c r="D20" i="55"/>
  <c r="D19" i="55"/>
  <c r="D18" i="55"/>
  <c r="D16" i="55"/>
  <c r="D13" i="55"/>
  <c r="D7" i="55"/>
  <c r="D8" i="55"/>
  <c r="D9" i="55"/>
  <c r="D10" i="55"/>
  <c r="D11" i="55"/>
  <c r="D6" i="55"/>
  <c r="D26" i="54"/>
  <c r="D24" i="54"/>
  <c r="D22" i="54"/>
  <c r="D20" i="54"/>
  <c r="D19" i="54"/>
  <c r="D18" i="54"/>
  <c r="D16" i="54"/>
  <c r="D13" i="54"/>
  <c r="D11" i="54"/>
  <c r="D7" i="54"/>
  <c r="D8" i="54"/>
  <c r="D9" i="54"/>
  <c r="D10" i="54"/>
  <c r="D6" i="54"/>
  <c r="D23" i="52"/>
  <c r="D21" i="52"/>
  <c r="D19" i="52"/>
  <c r="D9" i="52"/>
  <c r="D10" i="52"/>
  <c r="D11" i="52"/>
  <c r="D12" i="52"/>
  <c r="D13" i="52"/>
  <c r="D14" i="52"/>
  <c r="D16" i="52"/>
  <c r="D8" i="52"/>
  <c r="D7" i="52"/>
  <c r="G22" i="85" l="1"/>
  <c r="F36" i="85"/>
  <c r="J147" i="7"/>
  <c r="K147" i="7" s="1"/>
  <c r="L147" i="7" s="1"/>
  <c r="M147" i="7" s="1"/>
  <c r="N147" i="7" s="1"/>
  <c r="O147" i="7" s="1"/>
  <c r="P147" i="7" s="1"/>
  <c r="Q147" i="7" s="1"/>
  <c r="R147" i="7" s="1"/>
  <c r="S147" i="7" s="1"/>
  <c r="T147" i="7" s="1"/>
  <c r="U147" i="7" s="1"/>
  <c r="V147" i="7" s="1"/>
  <c r="W147" i="7" s="1"/>
  <c r="X147" i="7" s="1"/>
  <c r="Y147" i="7" s="1"/>
  <c r="Z147" i="7" s="1"/>
  <c r="AA147" i="7" s="1"/>
  <c r="AB147" i="7" s="1"/>
  <c r="AC147" i="7" s="1"/>
  <c r="AD147" i="7" s="1"/>
  <c r="AE147" i="7" s="1"/>
  <c r="AF147" i="7" s="1"/>
  <c r="AG147" i="7" s="1"/>
  <c r="AH147" i="7" s="1"/>
  <c r="AI147" i="7" s="1"/>
  <c r="J141" i="7"/>
  <c r="K141" i="7" s="1"/>
  <c r="L141" i="7" s="1"/>
  <c r="M141" i="7" s="1"/>
  <c r="N141" i="7" s="1"/>
  <c r="O141" i="7" s="1"/>
  <c r="P141" i="7" s="1"/>
  <c r="Q141" i="7" s="1"/>
  <c r="R141" i="7" s="1"/>
  <c r="S141" i="7" s="1"/>
  <c r="T141" i="7" s="1"/>
  <c r="U141" i="7" s="1"/>
  <c r="V141" i="7" s="1"/>
  <c r="W141" i="7" s="1"/>
  <c r="X141" i="7" s="1"/>
  <c r="Y141" i="7" s="1"/>
  <c r="Z141" i="7" s="1"/>
  <c r="AA141" i="7" s="1"/>
  <c r="AB141" i="7" s="1"/>
  <c r="AC141" i="7" s="1"/>
  <c r="AD141" i="7" s="1"/>
  <c r="AE141" i="7" s="1"/>
  <c r="AF141" i="7" s="1"/>
  <c r="AG141" i="7" s="1"/>
  <c r="AH141" i="7" s="1"/>
  <c r="AI141" i="7" s="1"/>
  <c r="J142" i="7"/>
  <c r="K142" i="7" s="1"/>
  <c r="L142" i="7" s="1"/>
  <c r="M142" i="7" s="1"/>
  <c r="N142" i="7" s="1"/>
  <c r="O142" i="7" s="1"/>
  <c r="P142" i="7" s="1"/>
  <c r="Q142" i="7" s="1"/>
  <c r="R142" i="7" s="1"/>
  <c r="S142" i="7" s="1"/>
  <c r="T142" i="7" s="1"/>
  <c r="U142" i="7" s="1"/>
  <c r="V142" i="7" s="1"/>
  <c r="W142" i="7" s="1"/>
  <c r="X142" i="7" s="1"/>
  <c r="Y142" i="7" s="1"/>
  <c r="Z142" i="7" s="1"/>
  <c r="AA142" i="7" s="1"/>
  <c r="AB142" i="7" s="1"/>
  <c r="AC142" i="7" s="1"/>
  <c r="AD142" i="7" s="1"/>
  <c r="AE142" i="7" s="1"/>
  <c r="AF142" i="7" s="1"/>
  <c r="AG142" i="7" s="1"/>
  <c r="AH142" i="7" s="1"/>
  <c r="AI142" i="7" s="1"/>
  <c r="J143" i="7"/>
  <c r="K143" i="7" s="1"/>
  <c r="L143" i="7" s="1"/>
  <c r="M143" i="7" s="1"/>
  <c r="N143" i="7" s="1"/>
  <c r="O143" i="7" s="1"/>
  <c r="P143" i="7" s="1"/>
  <c r="Q143" i="7" s="1"/>
  <c r="R143" i="7" s="1"/>
  <c r="S143" i="7" s="1"/>
  <c r="T143" i="7" s="1"/>
  <c r="U143" i="7" s="1"/>
  <c r="V143" i="7" s="1"/>
  <c r="W143" i="7" s="1"/>
  <c r="X143" i="7" s="1"/>
  <c r="Y143" i="7" s="1"/>
  <c r="Z143" i="7" s="1"/>
  <c r="AA143" i="7" s="1"/>
  <c r="AB143" i="7" s="1"/>
  <c r="AC143" i="7" s="1"/>
  <c r="AD143" i="7" s="1"/>
  <c r="AE143" i="7" s="1"/>
  <c r="AF143" i="7" s="1"/>
  <c r="AG143" i="7" s="1"/>
  <c r="AH143" i="7" s="1"/>
  <c r="AI143" i="7" s="1"/>
  <c r="I179" i="7"/>
  <c r="J179" i="7" s="1"/>
  <c r="K179" i="7" s="1"/>
  <c r="L179" i="7" s="1"/>
  <c r="M179" i="7" s="1"/>
  <c r="N179" i="7" s="1"/>
  <c r="O179" i="7" s="1"/>
  <c r="P179" i="7" s="1"/>
  <c r="Q179" i="7" s="1"/>
  <c r="R179" i="7" s="1"/>
  <c r="S179" i="7" s="1"/>
  <c r="T179" i="7" s="1"/>
  <c r="U179" i="7" s="1"/>
  <c r="V179" i="7" s="1"/>
  <c r="W179" i="7" s="1"/>
  <c r="X179" i="7" s="1"/>
  <c r="Y179" i="7" s="1"/>
  <c r="Z179" i="7" s="1"/>
  <c r="AA179" i="7" s="1"/>
  <c r="AB179" i="7" s="1"/>
  <c r="AC179" i="7" s="1"/>
  <c r="AD179" i="7" s="1"/>
  <c r="AE179" i="7" s="1"/>
  <c r="AF179" i="7" s="1"/>
  <c r="AG179" i="7" s="1"/>
  <c r="AH179" i="7" s="1"/>
  <c r="AI179" i="7" s="1"/>
  <c r="J148" i="7"/>
  <c r="K148" i="7" s="1"/>
  <c r="L148" i="7" s="1"/>
  <c r="M148" i="7" s="1"/>
  <c r="N148" i="7" s="1"/>
  <c r="O148" i="7" s="1"/>
  <c r="P148" i="7" s="1"/>
  <c r="Q148" i="7" s="1"/>
  <c r="R148" i="7" s="1"/>
  <c r="S148" i="7" s="1"/>
  <c r="T148" i="7" s="1"/>
  <c r="U148" i="7" s="1"/>
  <c r="V148" i="7" s="1"/>
  <c r="W148" i="7" s="1"/>
  <c r="X148" i="7" s="1"/>
  <c r="Y148" i="7" s="1"/>
  <c r="Z148" i="7" s="1"/>
  <c r="AA148" i="7" s="1"/>
  <c r="AB148" i="7" s="1"/>
  <c r="AC148" i="7" s="1"/>
  <c r="AD148" i="7" s="1"/>
  <c r="AE148" i="7" s="1"/>
  <c r="AF148" i="7" s="1"/>
  <c r="AG148" i="7" s="1"/>
  <c r="AH148" i="7" s="1"/>
  <c r="AI148" i="7" s="1"/>
  <c r="J144" i="7"/>
  <c r="K144" i="7" s="1"/>
  <c r="L144" i="7" s="1"/>
  <c r="M144" i="7" s="1"/>
  <c r="N144" i="7" s="1"/>
  <c r="O144" i="7" s="1"/>
  <c r="P144" i="7" s="1"/>
  <c r="Q144" i="7" s="1"/>
  <c r="R144" i="7" s="1"/>
  <c r="S144" i="7" s="1"/>
  <c r="T144" i="7" s="1"/>
  <c r="U144" i="7" s="1"/>
  <c r="V144" i="7" s="1"/>
  <c r="W144" i="7" s="1"/>
  <c r="X144" i="7" s="1"/>
  <c r="Y144" i="7" s="1"/>
  <c r="Z144" i="7" s="1"/>
  <c r="AA144" i="7" s="1"/>
  <c r="AB144" i="7" s="1"/>
  <c r="AC144" i="7" s="1"/>
  <c r="AD144" i="7" s="1"/>
  <c r="AE144" i="7" s="1"/>
  <c r="AF144" i="7" s="1"/>
  <c r="AG144" i="7" s="1"/>
  <c r="AH144" i="7" s="1"/>
  <c r="AI144" i="7" s="1"/>
  <c r="J128" i="7"/>
  <c r="K128" i="7" s="1"/>
  <c r="L128" i="7" s="1"/>
  <c r="M128" i="7" s="1"/>
  <c r="N128" i="7" s="1"/>
  <c r="O128" i="7" s="1"/>
  <c r="P128" i="7" s="1"/>
  <c r="Q128" i="7" s="1"/>
  <c r="R128" i="7" s="1"/>
  <c r="S128" i="7" s="1"/>
  <c r="T128" i="7" s="1"/>
  <c r="U128" i="7" s="1"/>
  <c r="V128" i="7" s="1"/>
  <c r="W128" i="7" s="1"/>
  <c r="X128" i="7" s="1"/>
  <c r="Y128" i="7" s="1"/>
  <c r="J145" i="7"/>
  <c r="K145" i="7" s="1"/>
  <c r="L145" i="7" s="1"/>
  <c r="M145" i="7" s="1"/>
  <c r="N145" i="7" s="1"/>
  <c r="O145" i="7" s="1"/>
  <c r="P145" i="7" s="1"/>
  <c r="Q145" i="7" s="1"/>
  <c r="R145" i="7" s="1"/>
  <c r="S145" i="7" s="1"/>
  <c r="T145" i="7" s="1"/>
  <c r="U145" i="7" s="1"/>
  <c r="V145" i="7" s="1"/>
  <c r="W145" i="7" s="1"/>
  <c r="X145" i="7" s="1"/>
  <c r="Y145" i="7" s="1"/>
  <c r="Z145" i="7" s="1"/>
  <c r="AA145" i="7" s="1"/>
  <c r="AB145" i="7" s="1"/>
  <c r="AC145" i="7" s="1"/>
  <c r="AD145" i="7" s="1"/>
  <c r="AE145" i="7" s="1"/>
  <c r="AF145" i="7" s="1"/>
  <c r="AG145" i="7" s="1"/>
  <c r="AH145" i="7" s="1"/>
  <c r="AI145" i="7" s="1"/>
  <c r="I146" i="7"/>
  <c r="J146" i="7" s="1"/>
  <c r="K146" i="7" s="1"/>
  <c r="L146" i="7" s="1"/>
  <c r="M146" i="7" s="1"/>
  <c r="N146" i="7" s="1"/>
  <c r="O146" i="7" s="1"/>
  <c r="P146" i="7" s="1"/>
  <c r="Q146" i="7" s="1"/>
  <c r="R146" i="7" s="1"/>
  <c r="S146" i="7" s="1"/>
  <c r="T146" i="7" s="1"/>
  <c r="U146" i="7" s="1"/>
  <c r="V146" i="7" s="1"/>
  <c r="W146" i="7" s="1"/>
  <c r="X146" i="7" s="1"/>
  <c r="Y146" i="7" s="1"/>
  <c r="Z146" i="7" s="1"/>
  <c r="AA146" i="7" s="1"/>
  <c r="AB146" i="7" s="1"/>
  <c r="AC146" i="7" s="1"/>
  <c r="AD146" i="7" s="1"/>
  <c r="AE146" i="7" s="1"/>
  <c r="AF146" i="7" s="1"/>
  <c r="AG146" i="7" s="1"/>
  <c r="AH146" i="7" s="1"/>
  <c r="AI146" i="7" s="1"/>
  <c r="E49" i="60"/>
  <c r="B28" i="85"/>
  <c r="B26" i="85"/>
  <c r="B24" i="85"/>
  <c r="B30" i="85"/>
  <c r="B25" i="85"/>
  <c r="B29" i="85"/>
  <c r="B33" i="85"/>
  <c r="G8" i="85"/>
  <c r="E52" i="85"/>
  <c r="B27" i="85"/>
  <c r="B31" i="85"/>
  <c r="B32" i="85"/>
  <c r="D45" i="85"/>
  <c r="D46" i="85"/>
  <c r="D47" i="85"/>
  <c r="G38" i="85"/>
  <c r="G39" i="85"/>
  <c r="H39" i="85" s="1"/>
  <c r="I39" i="85" s="1"/>
  <c r="J39" i="85" s="1"/>
  <c r="K39" i="85" s="1"/>
  <c r="L39" i="85" s="1"/>
  <c r="M39" i="85" s="1"/>
  <c r="N39" i="85" s="1"/>
  <c r="O39" i="85" s="1"/>
  <c r="P39" i="85" s="1"/>
  <c r="Q39" i="85" s="1"/>
  <c r="R39" i="85" s="1"/>
  <c r="S39" i="85" s="1"/>
  <c r="T39" i="85" s="1"/>
  <c r="U39" i="85" s="1"/>
  <c r="V39" i="85" s="1"/>
  <c r="W39" i="85" s="1"/>
  <c r="X39" i="85" s="1"/>
  <c r="Y39" i="85" s="1"/>
  <c r="Z39" i="85" s="1"/>
  <c r="AA39" i="85" s="1"/>
  <c r="AB39" i="85" s="1"/>
  <c r="AC39" i="85" s="1"/>
  <c r="AD39" i="85" s="1"/>
  <c r="AE39" i="85" s="1"/>
  <c r="AF39" i="85" s="1"/>
  <c r="AG39" i="85" s="1"/>
  <c r="AH39" i="85" s="1"/>
  <c r="AI39" i="85" s="1"/>
  <c r="G40" i="85"/>
  <c r="H40" i="85" s="1"/>
  <c r="I40" i="85" s="1"/>
  <c r="J40" i="85" s="1"/>
  <c r="K40" i="85" s="1"/>
  <c r="L40" i="85" s="1"/>
  <c r="M40" i="85" s="1"/>
  <c r="N40" i="85" s="1"/>
  <c r="O40" i="85" s="1"/>
  <c r="P40" i="85" s="1"/>
  <c r="Q40" i="85" s="1"/>
  <c r="R40" i="85" s="1"/>
  <c r="S40" i="85" s="1"/>
  <c r="T40" i="85" s="1"/>
  <c r="U40" i="85" s="1"/>
  <c r="V40" i="85" s="1"/>
  <c r="W40" i="85" s="1"/>
  <c r="X40" i="85" s="1"/>
  <c r="Y40" i="85" s="1"/>
  <c r="Z40" i="85" s="1"/>
  <c r="AA40" i="85" s="1"/>
  <c r="AB40" i="85" s="1"/>
  <c r="AC40" i="85" s="1"/>
  <c r="AD40" i="85" s="1"/>
  <c r="AE40" i="85" s="1"/>
  <c r="AF40" i="85" s="1"/>
  <c r="AG40" i="85" s="1"/>
  <c r="AH40" i="85" s="1"/>
  <c r="AI40" i="85" s="1"/>
  <c r="G41" i="85"/>
  <c r="H41" i="85" s="1"/>
  <c r="I41" i="85" s="1"/>
  <c r="J41" i="85" s="1"/>
  <c r="K41" i="85" s="1"/>
  <c r="L41" i="85" s="1"/>
  <c r="M41" i="85" s="1"/>
  <c r="N41" i="85" s="1"/>
  <c r="O41" i="85" s="1"/>
  <c r="P41" i="85" s="1"/>
  <c r="Q41" i="85" s="1"/>
  <c r="R41" i="85" s="1"/>
  <c r="S41" i="85" s="1"/>
  <c r="T41" i="85" s="1"/>
  <c r="U41" i="85" s="1"/>
  <c r="V41" i="85" s="1"/>
  <c r="W41" i="85" s="1"/>
  <c r="X41" i="85" s="1"/>
  <c r="Y41" i="85" s="1"/>
  <c r="Z41" i="85" s="1"/>
  <c r="AA41" i="85" s="1"/>
  <c r="AB41" i="85" s="1"/>
  <c r="AC41" i="85" s="1"/>
  <c r="AD41" i="85" s="1"/>
  <c r="AE41" i="85" s="1"/>
  <c r="AF41" i="85" s="1"/>
  <c r="AG41" i="85" s="1"/>
  <c r="AH41" i="85" s="1"/>
  <c r="AI41" i="85" s="1"/>
  <c r="G42" i="85"/>
  <c r="H42" i="85" s="1"/>
  <c r="I42" i="85" s="1"/>
  <c r="J42" i="85" s="1"/>
  <c r="K42" i="85" s="1"/>
  <c r="L42" i="85" s="1"/>
  <c r="M42" i="85" s="1"/>
  <c r="N42" i="85" s="1"/>
  <c r="O42" i="85" s="1"/>
  <c r="P42" i="85" s="1"/>
  <c r="Q42" i="85" s="1"/>
  <c r="R42" i="85" s="1"/>
  <c r="S42" i="85" s="1"/>
  <c r="T42" i="85" s="1"/>
  <c r="U42" i="85" s="1"/>
  <c r="V42" i="85" s="1"/>
  <c r="W42" i="85" s="1"/>
  <c r="X42" i="85" s="1"/>
  <c r="Y42" i="85" s="1"/>
  <c r="Z42" i="85" s="1"/>
  <c r="AA42" i="85" s="1"/>
  <c r="AB42" i="85" s="1"/>
  <c r="AC42" i="85" s="1"/>
  <c r="AD42" i="85" s="1"/>
  <c r="AE42" i="85" s="1"/>
  <c r="AF42" i="85" s="1"/>
  <c r="AG42" i="85" s="1"/>
  <c r="AH42" i="85" s="1"/>
  <c r="AI42" i="85" s="1"/>
  <c r="G43" i="85"/>
  <c r="H43" i="85" s="1"/>
  <c r="I43" i="85" s="1"/>
  <c r="J43" i="85" s="1"/>
  <c r="K43" i="85" s="1"/>
  <c r="L43" i="85" s="1"/>
  <c r="M43" i="85" s="1"/>
  <c r="N43" i="85" s="1"/>
  <c r="O43" i="85" s="1"/>
  <c r="P43" i="85" s="1"/>
  <c r="Q43" i="85" s="1"/>
  <c r="R43" i="85" s="1"/>
  <c r="S43" i="85" s="1"/>
  <c r="T43" i="85" s="1"/>
  <c r="U43" i="85" s="1"/>
  <c r="V43" i="85" s="1"/>
  <c r="W43" i="85" s="1"/>
  <c r="X43" i="85" s="1"/>
  <c r="Y43" i="85" s="1"/>
  <c r="Z43" i="85" s="1"/>
  <c r="AA43" i="85" s="1"/>
  <c r="AB43" i="85" s="1"/>
  <c r="AC43" i="85" s="1"/>
  <c r="AD43" i="85" s="1"/>
  <c r="AE43" i="85" s="1"/>
  <c r="AF43" i="85" s="1"/>
  <c r="AG43" i="85" s="1"/>
  <c r="AH43" i="85" s="1"/>
  <c r="AI43" i="85" s="1"/>
  <c r="G44" i="85"/>
  <c r="H44" i="85" s="1"/>
  <c r="I44" i="85" s="1"/>
  <c r="J44" i="85" s="1"/>
  <c r="K44" i="85" s="1"/>
  <c r="L44" i="85" s="1"/>
  <c r="M44" i="85" s="1"/>
  <c r="N44" i="85" s="1"/>
  <c r="O44" i="85" s="1"/>
  <c r="P44" i="85" s="1"/>
  <c r="Q44" i="85" s="1"/>
  <c r="R44" i="85" s="1"/>
  <c r="S44" i="85" s="1"/>
  <c r="T44" i="85" s="1"/>
  <c r="U44" i="85" s="1"/>
  <c r="V44" i="85" s="1"/>
  <c r="W44" i="85" s="1"/>
  <c r="X44" i="85" s="1"/>
  <c r="Y44" i="85" s="1"/>
  <c r="Z44" i="85" s="1"/>
  <c r="AA44" i="85" s="1"/>
  <c r="AB44" i="85" s="1"/>
  <c r="AC44" i="85" s="1"/>
  <c r="AD44" i="85" s="1"/>
  <c r="AE44" i="85" s="1"/>
  <c r="AF44" i="85" s="1"/>
  <c r="AG44" i="85" s="1"/>
  <c r="AH44" i="85" s="1"/>
  <c r="AI44" i="85" s="1"/>
  <c r="E98" i="84"/>
  <c r="F6" i="84" s="1"/>
  <c r="D35" i="84"/>
  <c r="I71" i="84"/>
  <c r="J71" i="84" s="1"/>
  <c r="K71" i="84" s="1"/>
  <c r="L71" i="84" s="1"/>
  <c r="M71" i="84" s="1"/>
  <c r="N71" i="84" s="1"/>
  <c r="O71" i="84" s="1"/>
  <c r="P71" i="84" s="1"/>
  <c r="Q71" i="84" s="1"/>
  <c r="R71" i="84" s="1"/>
  <c r="S71" i="84" s="1"/>
  <c r="T71" i="84" s="1"/>
  <c r="U71" i="84" s="1"/>
  <c r="V71" i="84" s="1"/>
  <c r="W71" i="84" s="1"/>
  <c r="X71" i="84" s="1"/>
  <c r="Y71" i="84" s="1"/>
  <c r="Z71" i="84" s="1"/>
  <c r="AA71" i="84" s="1"/>
  <c r="AB71" i="84" s="1"/>
  <c r="AC71" i="84" s="1"/>
  <c r="AD71" i="84" s="1"/>
  <c r="AE71" i="84" s="1"/>
  <c r="AF71" i="84" s="1"/>
  <c r="AG71" i="84" s="1"/>
  <c r="AH71" i="84" s="1"/>
  <c r="AI71" i="84" s="1"/>
  <c r="I70" i="84"/>
  <c r="J70" i="84" s="1"/>
  <c r="K70" i="84" s="1"/>
  <c r="L70" i="84" s="1"/>
  <c r="M70" i="84" s="1"/>
  <c r="N70" i="84" s="1"/>
  <c r="O70" i="84" s="1"/>
  <c r="P70" i="84" s="1"/>
  <c r="Q70" i="84" s="1"/>
  <c r="R70" i="84" s="1"/>
  <c r="S70" i="84" s="1"/>
  <c r="T70" i="84" s="1"/>
  <c r="U70" i="84" s="1"/>
  <c r="V70" i="84" s="1"/>
  <c r="W70" i="84" s="1"/>
  <c r="X70" i="84" s="1"/>
  <c r="Y70" i="84" s="1"/>
  <c r="Z70" i="84" s="1"/>
  <c r="AA70" i="84" s="1"/>
  <c r="AB70" i="84" s="1"/>
  <c r="AC70" i="84" s="1"/>
  <c r="AD70" i="84" s="1"/>
  <c r="AE70" i="84" s="1"/>
  <c r="AF70" i="84" s="1"/>
  <c r="AG70" i="84" s="1"/>
  <c r="AH70" i="84" s="1"/>
  <c r="AI70" i="84" s="1"/>
  <c r="G73" i="84"/>
  <c r="H73" i="84" s="1"/>
  <c r="I73" i="84" s="1"/>
  <c r="J73" i="84" s="1"/>
  <c r="K73" i="84" s="1"/>
  <c r="L73" i="84" s="1"/>
  <c r="M73" i="84" s="1"/>
  <c r="N73" i="84" s="1"/>
  <c r="O73" i="84" s="1"/>
  <c r="P73" i="84" s="1"/>
  <c r="Q73" i="84" s="1"/>
  <c r="R73" i="84" s="1"/>
  <c r="S73" i="84" s="1"/>
  <c r="T73" i="84" s="1"/>
  <c r="U73" i="84" s="1"/>
  <c r="V73" i="84" s="1"/>
  <c r="W73" i="84" s="1"/>
  <c r="X73" i="84" s="1"/>
  <c r="Y73" i="84" s="1"/>
  <c r="Z73" i="84" s="1"/>
  <c r="AA73" i="84" s="1"/>
  <c r="AB73" i="84" s="1"/>
  <c r="AC73" i="84" s="1"/>
  <c r="AD73" i="84" s="1"/>
  <c r="AE73" i="84" s="1"/>
  <c r="AF73" i="84" s="1"/>
  <c r="AG73" i="84" s="1"/>
  <c r="AH73" i="84" s="1"/>
  <c r="AI73" i="84" s="1"/>
  <c r="G74" i="84"/>
  <c r="H74" i="84" s="1"/>
  <c r="I74" i="84" s="1"/>
  <c r="J74" i="84" s="1"/>
  <c r="K74" i="84" s="1"/>
  <c r="L74" i="84" s="1"/>
  <c r="M74" i="84" s="1"/>
  <c r="N74" i="84" s="1"/>
  <c r="O74" i="84" s="1"/>
  <c r="P74" i="84" s="1"/>
  <c r="Q74" i="84" s="1"/>
  <c r="R74" i="84" s="1"/>
  <c r="S74" i="84" s="1"/>
  <c r="T74" i="84" s="1"/>
  <c r="U74" i="84" s="1"/>
  <c r="V74" i="84" s="1"/>
  <c r="W74" i="84" s="1"/>
  <c r="X74" i="84" s="1"/>
  <c r="Y74" i="84" s="1"/>
  <c r="Z74" i="84" s="1"/>
  <c r="AA74" i="84" s="1"/>
  <c r="AB74" i="84" s="1"/>
  <c r="AC74" i="84" s="1"/>
  <c r="AD74" i="84" s="1"/>
  <c r="AE74" i="84" s="1"/>
  <c r="AF74" i="84" s="1"/>
  <c r="AG74" i="84" s="1"/>
  <c r="AH74" i="84" s="1"/>
  <c r="AI74" i="84" s="1"/>
  <c r="I69" i="84"/>
  <c r="J69" i="84" s="1"/>
  <c r="K69" i="84" s="1"/>
  <c r="L69" i="84" s="1"/>
  <c r="M69" i="84" s="1"/>
  <c r="N69" i="84" s="1"/>
  <c r="O69" i="84" s="1"/>
  <c r="P69" i="84" s="1"/>
  <c r="Q69" i="84" s="1"/>
  <c r="R69" i="84" s="1"/>
  <c r="S69" i="84" s="1"/>
  <c r="T69" i="84" s="1"/>
  <c r="U69" i="84" s="1"/>
  <c r="V69" i="84" s="1"/>
  <c r="W69" i="84" s="1"/>
  <c r="X69" i="84" s="1"/>
  <c r="Y69" i="84" s="1"/>
  <c r="Z69" i="84" s="1"/>
  <c r="AA69" i="84" s="1"/>
  <c r="AB69" i="84" s="1"/>
  <c r="AC69" i="84" s="1"/>
  <c r="AD69" i="84" s="1"/>
  <c r="AE69" i="84" s="1"/>
  <c r="AF69" i="84" s="1"/>
  <c r="AG69" i="84" s="1"/>
  <c r="AH69" i="84" s="1"/>
  <c r="AI69" i="84" s="1"/>
  <c r="M92" i="84"/>
  <c r="N92" i="84" s="1"/>
  <c r="O92" i="84" s="1"/>
  <c r="P92" i="84" s="1"/>
  <c r="Q92" i="84" s="1"/>
  <c r="R92" i="84" s="1"/>
  <c r="S92" i="84" s="1"/>
  <c r="T92" i="84" s="1"/>
  <c r="U92" i="84" s="1"/>
  <c r="V92" i="84" s="1"/>
  <c r="W92" i="84" s="1"/>
  <c r="X92" i="84" s="1"/>
  <c r="Y92" i="84" s="1"/>
  <c r="Z92" i="84" s="1"/>
  <c r="AA92" i="84" s="1"/>
  <c r="AB92" i="84" s="1"/>
  <c r="AC92" i="84" s="1"/>
  <c r="AD92" i="84" s="1"/>
  <c r="AE92" i="84" s="1"/>
  <c r="AF92" i="84" s="1"/>
  <c r="AG92" i="84" s="1"/>
  <c r="AH92" i="84" s="1"/>
  <c r="AI92" i="84" s="1"/>
  <c r="I72" i="84"/>
  <c r="J72" i="84" s="1"/>
  <c r="K72" i="84" s="1"/>
  <c r="L72" i="84" s="1"/>
  <c r="M72" i="84" s="1"/>
  <c r="N72" i="84" s="1"/>
  <c r="O72" i="84" s="1"/>
  <c r="P72" i="84" s="1"/>
  <c r="Q72" i="84" s="1"/>
  <c r="R72" i="84" s="1"/>
  <c r="S72" i="84" s="1"/>
  <c r="T72" i="84" s="1"/>
  <c r="U72" i="84" s="1"/>
  <c r="V72" i="84" s="1"/>
  <c r="W72" i="84" s="1"/>
  <c r="X72" i="84" s="1"/>
  <c r="Y72" i="84" s="1"/>
  <c r="Z72" i="84" s="1"/>
  <c r="AA72" i="84" s="1"/>
  <c r="AB72" i="84" s="1"/>
  <c r="AC72" i="84" s="1"/>
  <c r="AD72" i="84" s="1"/>
  <c r="AE72" i="84" s="1"/>
  <c r="AF72" i="84" s="1"/>
  <c r="AG72" i="84" s="1"/>
  <c r="AH72" i="84" s="1"/>
  <c r="AI72" i="84" s="1"/>
  <c r="G75" i="84"/>
  <c r="H75" i="84" s="1"/>
  <c r="I75" i="84" s="1"/>
  <c r="J75" i="84" s="1"/>
  <c r="K75" i="84" s="1"/>
  <c r="L75" i="84" s="1"/>
  <c r="M75" i="84" s="1"/>
  <c r="N75" i="84" s="1"/>
  <c r="O75" i="84" s="1"/>
  <c r="P75" i="84" s="1"/>
  <c r="Q75" i="84" s="1"/>
  <c r="R75" i="84" s="1"/>
  <c r="S75" i="84" s="1"/>
  <c r="T75" i="84" s="1"/>
  <c r="U75" i="84" s="1"/>
  <c r="V75" i="84" s="1"/>
  <c r="W75" i="84" s="1"/>
  <c r="X75" i="84" s="1"/>
  <c r="Y75" i="84" s="1"/>
  <c r="Z75" i="84" s="1"/>
  <c r="AA75" i="84" s="1"/>
  <c r="AB75" i="84" s="1"/>
  <c r="AC75" i="84" s="1"/>
  <c r="AD75" i="84" s="1"/>
  <c r="AE75" i="84" s="1"/>
  <c r="AF75" i="84" s="1"/>
  <c r="AG75" i="84" s="1"/>
  <c r="AH75" i="84" s="1"/>
  <c r="AI75" i="84" s="1"/>
  <c r="G79" i="84"/>
  <c r="H79" i="84" s="1"/>
  <c r="I79" i="84" s="1"/>
  <c r="J79" i="84" s="1"/>
  <c r="K79" i="84" s="1"/>
  <c r="L79" i="84" s="1"/>
  <c r="M79" i="84" s="1"/>
  <c r="N79" i="84" s="1"/>
  <c r="O79" i="84" s="1"/>
  <c r="P79" i="84" s="1"/>
  <c r="Q79" i="84" s="1"/>
  <c r="R79" i="84" s="1"/>
  <c r="S79" i="84" s="1"/>
  <c r="T79" i="84" s="1"/>
  <c r="U79" i="84" s="1"/>
  <c r="V79" i="84" s="1"/>
  <c r="W79" i="84" s="1"/>
  <c r="X79" i="84" s="1"/>
  <c r="Y79" i="84" s="1"/>
  <c r="Z79" i="84" s="1"/>
  <c r="AA79" i="84" s="1"/>
  <c r="AB79" i="84" s="1"/>
  <c r="AC79" i="84" s="1"/>
  <c r="AD79" i="84" s="1"/>
  <c r="AE79" i="84" s="1"/>
  <c r="AF79" i="84" s="1"/>
  <c r="AG79" i="84" s="1"/>
  <c r="AH79" i="84" s="1"/>
  <c r="AI79" i="84" s="1"/>
  <c r="G86" i="84"/>
  <c r="H86" i="84" s="1"/>
  <c r="I86" i="84" s="1"/>
  <c r="J86" i="84" s="1"/>
  <c r="K86" i="84" s="1"/>
  <c r="L86" i="84" s="1"/>
  <c r="M86" i="84" s="1"/>
  <c r="N86" i="84" s="1"/>
  <c r="O86" i="84" s="1"/>
  <c r="P86" i="84" s="1"/>
  <c r="Q86" i="84" s="1"/>
  <c r="R86" i="84" s="1"/>
  <c r="S86" i="84" s="1"/>
  <c r="T86" i="84" s="1"/>
  <c r="U86" i="84" s="1"/>
  <c r="V86" i="84" s="1"/>
  <c r="W86" i="84" s="1"/>
  <c r="X86" i="84" s="1"/>
  <c r="Y86" i="84" s="1"/>
  <c r="Z86" i="84" s="1"/>
  <c r="AA86" i="84" s="1"/>
  <c r="AB86" i="84" s="1"/>
  <c r="AC86" i="84" s="1"/>
  <c r="AD86" i="84" s="1"/>
  <c r="AE86" i="84" s="1"/>
  <c r="AF86" i="84" s="1"/>
  <c r="AG86" i="84" s="1"/>
  <c r="AH86" i="84" s="1"/>
  <c r="AI86" i="84" s="1"/>
  <c r="B89" i="84"/>
  <c r="B60" i="84"/>
  <c r="B92" i="84"/>
  <c r="B63" i="84"/>
  <c r="G8" i="84"/>
  <c r="B56" i="84"/>
  <c r="G80" i="84"/>
  <c r="H80" i="84" s="1"/>
  <c r="I80" i="84" s="1"/>
  <c r="J80" i="84" s="1"/>
  <c r="K80" i="84" s="1"/>
  <c r="L80" i="84" s="1"/>
  <c r="M80" i="84" s="1"/>
  <c r="N80" i="84" s="1"/>
  <c r="O80" i="84" s="1"/>
  <c r="P80" i="84" s="1"/>
  <c r="Q80" i="84" s="1"/>
  <c r="R80" i="84" s="1"/>
  <c r="S80" i="84" s="1"/>
  <c r="T80" i="84" s="1"/>
  <c r="U80" i="84" s="1"/>
  <c r="V80" i="84" s="1"/>
  <c r="W80" i="84" s="1"/>
  <c r="X80" i="84" s="1"/>
  <c r="Y80" i="84" s="1"/>
  <c r="Z80" i="84" s="1"/>
  <c r="AA80" i="84" s="1"/>
  <c r="AB80" i="84" s="1"/>
  <c r="AC80" i="84" s="1"/>
  <c r="AD80" i="84" s="1"/>
  <c r="AE80" i="84" s="1"/>
  <c r="AF80" i="84" s="1"/>
  <c r="AG80" i="84" s="1"/>
  <c r="AH80" i="84" s="1"/>
  <c r="AI80" i="84" s="1"/>
  <c r="D81" i="84"/>
  <c r="F93" i="84"/>
  <c r="D78" i="84"/>
  <c r="B54" i="84"/>
  <c r="B62" i="84"/>
  <c r="G76" i="84"/>
  <c r="H76" i="84" s="1"/>
  <c r="I76" i="84" s="1"/>
  <c r="J76" i="84" s="1"/>
  <c r="K76" i="84" s="1"/>
  <c r="L76" i="84" s="1"/>
  <c r="M76" i="84" s="1"/>
  <c r="N76" i="84" s="1"/>
  <c r="O76" i="84" s="1"/>
  <c r="P76" i="84" s="1"/>
  <c r="Q76" i="84" s="1"/>
  <c r="R76" i="84" s="1"/>
  <c r="S76" i="84" s="1"/>
  <c r="T76" i="84" s="1"/>
  <c r="U76" i="84" s="1"/>
  <c r="V76" i="84" s="1"/>
  <c r="W76" i="84" s="1"/>
  <c r="X76" i="84" s="1"/>
  <c r="Y76" i="84" s="1"/>
  <c r="Z76" i="84" s="1"/>
  <c r="AA76" i="84" s="1"/>
  <c r="AB76" i="84" s="1"/>
  <c r="AC76" i="84" s="1"/>
  <c r="AD76" i="84" s="1"/>
  <c r="AE76" i="84" s="1"/>
  <c r="AF76" i="84" s="1"/>
  <c r="AG76" i="84" s="1"/>
  <c r="AH76" i="84" s="1"/>
  <c r="AI76" i="84" s="1"/>
  <c r="H68" i="84"/>
  <c r="G77" i="84"/>
  <c r="H77" i="84" s="1"/>
  <c r="I77" i="84" s="1"/>
  <c r="J77" i="84" s="1"/>
  <c r="K77" i="84" s="1"/>
  <c r="L77" i="84" s="1"/>
  <c r="M77" i="84" s="1"/>
  <c r="N77" i="84" s="1"/>
  <c r="O77" i="84" s="1"/>
  <c r="P77" i="84" s="1"/>
  <c r="Q77" i="84" s="1"/>
  <c r="R77" i="84" s="1"/>
  <c r="S77" i="84" s="1"/>
  <c r="T77" i="84" s="1"/>
  <c r="U77" i="84" s="1"/>
  <c r="V77" i="84" s="1"/>
  <c r="W77" i="84" s="1"/>
  <c r="X77" i="84" s="1"/>
  <c r="Y77" i="84" s="1"/>
  <c r="Z77" i="84" s="1"/>
  <c r="AA77" i="84" s="1"/>
  <c r="AB77" i="84" s="1"/>
  <c r="AC77" i="84" s="1"/>
  <c r="AD77" i="84" s="1"/>
  <c r="AE77" i="84" s="1"/>
  <c r="AF77" i="84" s="1"/>
  <c r="AG77" i="84" s="1"/>
  <c r="AH77" i="84" s="1"/>
  <c r="AI77" i="84" s="1"/>
  <c r="D83" i="84"/>
  <c r="D84" i="84"/>
  <c r="D85" i="84"/>
  <c r="D87" i="84"/>
  <c r="D88" i="84"/>
  <c r="D89" i="84"/>
  <c r="D90" i="84"/>
  <c r="D91" i="84"/>
  <c r="F93" i="83"/>
  <c r="D35" i="83"/>
  <c r="B58" i="83"/>
  <c r="B54" i="83"/>
  <c r="B61" i="83"/>
  <c r="E98" i="83"/>
  <c r="F6" i="83" s="1"/>
  <c r="B62" i="83"/>
  <c r="I78" i="83"/>
  <c r="J78" i="83" s="1"/>
  <c r="K78" i="83" s="1"/>
  <c r="L78" i="83" s="1"/>
  <c r="M78" i="83" s="1"/>
  <c r="N78" i="83" s="1"/>
  <c r="O78" i="83" s="1"/>
  <c r="P78" i="83" s="1"/>
  <c r="Q78" i="83" s="1"/>
  <c r="R78" i="83" s="1"/>
  <c r="S78" i="83" s="1"/>
  <c r="T78" i="83" s="1"/>
  <c r="U78" i="83" s="1"/>
  <c r="V78" i="83" s="1"/>
  <c r="W78" i="83" s="1"/>
  <c r="X78" i="83" s="1"/>
  <c r="Y78" i="83" s="1"/>
  <c r="Z78" i="83" s="1"/>
  <c r="AA78" i="83" s="1"/>
  <c r="AB78" i="83" s="1"/>
  <c r="AC78" i="83" s="1"/>
  <c r="AD78" i="83" s="1"/>
  <c r="AE78" i="83" s="1"/>
  <c r="AF78" i="83" s="1"/>
  <c r="AG78" i="83" s="1"/>
  <c r="AH78" i="83" s="1"/>
  <c r="AI78" i="83" s="1"/>
  <c r="G73" i="83"/>
  <c r="H73" i="83" s="1"/>
  <c r="I73" i="83" s="1"/>
  <c r="J73" i="83" s="1"/>
  <c r="K73" i="83" s="1"/>
  <c r="L73" i="83" s="1"/>
  <c r="M73" i="83" s="1"/>
  <c r="N73" i="83" s="1"/>
  <c r="O73" i="83" s="1"/>
  <c r="P73" i="83" s="1"/>
  <c r="Q73" i="83" s="1"/>
  <c r="R73" i="83" s="1"/>
  <c r="S73" i="83" s="1"/>
  <c r="T73" i="83" s="1"/>
  <c r="U73" i="83" s="1"/>
  <c r="V73" i="83" s="1"/>
  <c r="W73" i="83" s="1"/>
  <c r="X73" i="83" s="1"/>
  <c r="Y73" i="83" s="1"/>
  <c r="Z73" i="83" s="1"/>
  <c r="AA73" i="83" s="1"/>
  <c r="AB73" i="83" s="1"/>
  <c r="AC73" i="83" s="1"/>
  <c r="AD73" i="83" s="1"/>
  <c r="AE73" i="83" s="1"/>
  <c r="AF73" i="83" s="1"/>
  <c r="AG73" i="83" s="1"/>
  <c r="AH73" i="83" s="1"/>
  <c r="AI73" i="83" s="1"/>
  <c r="G71" i="83"/>
  <c r="H71" i="83" s="1"/>
  <c r="I71" i="83" s="1"/>
  <c r="J71" i="83" s="1"/>
  <c r="K71" i="83" s="1"/>
  <c r="L71" i="83" s="1"/>
  <c r="M71" i="83" s="1"/>
  <c r="N71" i="83" s="1"/>
  <c r="O71" i="83" s="1"/>
  <c r="P71" i="83" s="1"/>
  <c r="Q71" i="83" s="1"/>
  <c r="R71" i="83" s="1"/>
  <c r="S71" i="83" s="1"/>
  <c r="T71" i="83" s="1"/>
  <c r="U71" i="83" s="1"/>
  <c r="V71" i="83" s="1"/>
  <c r="W71" i="83" s="1"/>
  <c r="X71" i="83" s="1"/>
  <c r="Y71" i="83" s="1"/>
  <c r="Z71" i="83" s="1"/>
  <c r="AA71" i="83" s="1"/>
  <c r="AB71" i="83" s="1"/>
  <c r="AC71" i="83" s="1"/>
  <c r="AD71" i="83" s="1"/>
  <c r="AE71" i="83" s="1"/>
  <c r="AF71" i="83" s="1"/>
  <c r="AG71" i="83" s="1"/>
  <c r="AH71" i="83" s="1"/>
  <c r="AI71" i="83" s="1"/>
  <c r="G79" i="83"/>
  <c r="H79" i="83" s="1"/>
  <c r="I79" i="83" s="1"/>
  <c r="J79" i="83" s="1"/>
  <c r="K79" i="83" s="1"/>
  <c r="L79" i="83" s="1"/>
  <c r="M79" i="83" s="1"/>
  <c r="N79" i="83" s="1"/>
  <c r="O79" i="83" s="1"/>
  <c r="P79" i="83" s="1"/>
  <c r="Q79" i="83" s="1"/>
  <c r="R79" i="83" s="1"/>
  <c r="S79" i="83" s="1"/>
  <c r="T79" i="83" s="1"/>
  <c r="U79" i="83" s="1"/>
  <c r="V79" i="83" s="1"/>
  <c r="W79" i="83" s="1"/>
  <c r="X79" i="83" s="1"/>
  <c r="Y79" i="83" s="1"/>
  <c r="Z79" i="83" s="1"/>
  <c r="AA79" i="83" s="1"/>
  <c r="AB79" i="83" s="1"/>
  <c r="AC79" i="83" s="1"/>
  <c r="AD79" i="83" s="1"/>
  <c r="AE79" i="83" s="1"/>
  <c r="AF79" i="83" s="1"/>
  <c r="AG79" i="83" s="1"/>
  <c r="AH79" i="83" s="1"/>
  <c r="AI79" i="83" s="1"/>
  <c r="G72" i="83"/>
  <c r="H72" i="83" s="1"/>
  <c r="I72" i="83" s="1"/>
  <c r="J72" i="83" s="1"/>
  <c r="K72" i="83" s="1"/>
  <c r="L72" i="83" s="1"/>
  <c r="M72" i="83" s="1"/>
  <c r="N72" i="83" s="1"/>
  <c r="O72" i="83" s="1"/>
  <c r="P72" i="83" s="1"/>
  <c r="Q72" i="83" s="1"/>
  <c r="R72" i="83" s="1"/>
  <c r="S72" i="83" s="1"/>
  <c r="T72" i="83" s="1"/>
  <c r="U72" i="83" s="1"/>
  <c r="V72" i="83" s="1"/>
  <c r="W72" i="83" s="1"/>
  <c r="X72" i="83" s="1"/>
  <c r="Y72" i="83" s="1"/>
  <c r="Z72" i="83" s="1"/>
  <c r="AA72" i="83" s="1"/>
  <c r="AB72" i="83" s="1"/>
  <c r="AC72" i="83" s="1"/>
  <c r="AD72" i="83" s="1"/>
  <c r="AE72" i="83" s="1"/>
  <c r="AF72" i="83" s="1"/>
  <c r="AG72" i="83" s="1"/>
  <c r="AH72" i="83" s="1"/>
  <c r="AI72" i="83" s="1"/>
  <c r="G80" i="83"/>
  <c r="H80" i="83" s="1"/>
  <c r="I80" i="83" s="1"/>
  <c r="J80" i="83" s="1"/>
  <c r="K80" i="83" s="1"/>
  <c r="L80" i="83" s="1"/>
  <c r="M80" i="83" s="1"/>
  <c r="N80" i="83" s="1"/>
  <c r="O80" i="83" s="1"/>
  <c r="P80" i="83" s="1"/>
  <c r="Q80" i="83" s="1"/>
  <c r="R80" i="83" s="1"/>
  <c r="S80" i="83" s="1"/>
  <c r="T80" i="83" s="1"/>
  <c r="U80" i="83" s="1"/>
  <c r="V80" i="83" s="1"/>
  <c r="W80" i="83" s="1"/>
  <c r="X80" i="83" s="1"/>
  <c r="Y80" i="83" s="1"/>
  <c r="Z80" i="83" s="1"/>
  <c r="AA80" i="83" s="1"/>
  <c r="AB80" i="83" s="1"/>
  <c r="AC80" i="83" s="1"/>
  <c r="AD80" i="83" s="1"/>
  <c r="AE80" i="83" s="1"/>
  <c r="AF80" i="83" s="1"/>
  <c r="AG80" i="83" s="1"/>
  <c r="AH80" i="83" s="1"/>
  <c r="AI80" i="83" s="1"/>
  <c r="G75" i="83"/>
  <c r="H75" i="83" s="1"/>
  <c r="I75" i="83" s="1"/>
  <c r="J75" i="83" s="1"/>
  <c r="K75" i="83" s="1"/>
  <c r="L75" i="83" s="1"/>
  <c r="M75" i="83" s="1"/>
  <c r="N75" i="83" s="1"/>
  <c r="O75" i="83" s="1"/>
  <c r="P75" i="83" s="1"/>
  <c r="Q75" i="83" s="1"/>
  <c r="R75" i="83" s="1"/>
  <c r="S75" i="83" s="1"/>
  <c r="T75" i="83" s="1"/>
  <c r="U75" i="83" s="1"/>
  <c r="V75" i="83" s="1"/>
  <c r="W75" i="83" s="1"/>
  <c r="X75" i="83" s="1"/>
  <c r="Y75" i="83" s="1"/>
  <c r="Z75" i="83" s="1"/>
  <c r="AA75" i="83" s="1"/>
  <c r="AB75" i="83" s="1"/>
  <c r="AC75" i="83" s="1"/>
  <c r="AD75" i="83" s="1"/>
  <c r="AE75" i="83" s="1"/>
  <c r="AF75" i="83" s="1"/>
  <c r="AG75" i="83" s="1"/>
  <c r="AH75" i="83" s="1"/>
  <c r="AI75" i="83" s="1"/>
  <c r="G85" i="83"/>
  <c r="H85" i="83" s="1"/>
  <c r="I85" i="83" s="1"/>
  <c r="J85" i="83" s="1"/>
  <c r="K85" i="83" s="1"/>
  <c r="L85" i="83" s="1"/>
  <c r="M85" i="83" s="1"/>
  <c r="N85" i="83" s="1"/>
  <c r="O85" i="83" s="1"/>
  <c r="P85" i="83" s="1"/>
  <c r="Q85" i="83" s="1"/>
  <c r="R85" i="83" s="1"/>
  <c r="S85" i="83" s="1"/>
  <c r="T85" i="83" s="1"/>
  <c r="U85" i="83" s="1"/>
  <c r="V85" i="83" s="1"/>
  <c r="W85" i="83" s="1"/>
  <c r="X85" i="83" s="1"/>
  <c r="Y85" i="83" s="1"/>
  <c r="Z85" i="83" s="1"/>
  <c r="AA85" i="83" s="1"/>
  <c r="AB85" i="83" s="1"/>
  <c r="AC85" i="83" s="1"/>
  <c r="AD85" i="83" s="1"/>
  <c r="AE85" i="83" s="1"/>
  <c r="AF85" i="83" s="1"/>
  <c r="AG85" i="83" s="1"/>
  <c r="AH85" i="83" s="1"/>
  <c r="AI85" i="83" s="1"/>
  <c r="I74" i="83"/>
  <c r="J74" i="83" s="1"/>
  <c r="K74" i="83" s="1"/>
  <c r="L74" i="83" s="1"/>
  <c r="M74" i="83" s="1"/>
  <c r="N74" i="83" s="1"/>
  <c r="O74" i="83" s="1"/>
  <c r="P74" i="83" s="1"/>
  <c r="Q74" i="83" s="1"/>
  <c r="R74" i="83" s="1"/>
  <c r="S74" i="83" s="1"/>
  <c r="T74" i="83" s="1"/>
  <c r="U74" i="83" s="1"/>
  <c r="V74" i="83" s="1"/>
  <c r="W74" i="83" s="1"/>
  <c r="X74" i="83" s="1"/>
  <c r="Y74" i="83" s="1"/>
  <c r="Z74" i="83" s="1"/>
  <c r="AA74" i="83" s="1"/>
  <c r="AB74" i="83" s="1"/>
  <c r="AC74" i="83" s="1"/>
  <c r="AD74" i="83" s="1"/>
  <c r="AE74" i="83" s="1"/>
  <c r="AF74" i="83" s="1"/>
  <c r="AG74" i="83" s="1"/>
  <c r="AH74" i="83" s="1"/>
  <c r="AI74" i="83" s="1"/>
  <c r="G70" i="83"/>
  <c r="H70" i="83" s="1"/>
  <c r="I70" i="83" s="1"/>
  <c r="J70" i="83" s="1"/>
  <c r="K70" i="83" s="1"/>
  <c r="L70" i="83" s="1"/>
  <c r="M70" i="83" s="1"/>
  <c r="N70" i="83" s="1"/>
  <c r="O70" i="83" s="1"/>
  <c r="P70" i="83" s="1"/>
  <c r="Q70" i="83" s="1"/>
  <c r="R70" i="83" s="1"/>
  <c r="S70" i="83" s="1"/>
  <c r="T70" i="83" s="1"/>
  <c r="U70" i="83" s="1"/>
  <c r="V70" i="83" s="1"/>
  <c r="W70" i="83" s="1"/>
  <c r="X70" i="83" s="1"/>
  <c r="Y70" i="83" s="1"/>
  <c r="Z70" i="83" s="1"/>
  <c r="AA70" i="83" s="1"/>
  <c r="AB70" i="83" s="1"/>
  <c r="AC70" i="83" s="1"/>
  <c r="AD70" i="83" s="1"/>
  <c r="AE70" i="83" s="1"/>
  <c r="AF70" i="83" s="1"/>
  <c r="AG70" i="83" s="1"/>
  <c r="AH70" i="83" s="1"/>
  <c r="AI70" i="83" s="1"/>
  <c r="G88" i="83"/>
  <c r="H88" i="83" s="1"/>
  <c r="I88" i="83" s="1"/>
  <c r="J88" i="83" s="1"/>
  <c r="K88" i="83" s="1"/>
  <c r="L88" i="83" s="1"/>
  <c r="M88" i="83" s="1"/>
  <c r="N88" i="83" s="1"/>
  <c r="O88" i="83" s="1"/>
  <c r="P88" i="83" s="1"/>
  <c r="Q88" i="83" s="1"/>
  <c r="R88" i="83" s="1"/>
  <c r="S88" i="83" s="1"/>
  <c r="T88" i="83" s="1"/>
  <c r="U88" i="83" s="1"/>
  <c r="V88" i="83" s="1"/>
  <c r="W88" i="83" s="1"/>
  <c r="X88" i="83" s="1"/>
  <c r="Y88" i="83" s="1"/>
  <c r="Z88" i="83" s="1"/>
  <c r="AA88" i="83" s="1"/>
  <c r="AB88" i="83" s="1"/>
  <c r="AC88" i="83" s="1"/>
  <c r="AD88" i="83" s="1"/>
  <c r="AE88" i="83" s="1"/>
  <c r="AF88" i="83" s="1"/>
  <c r="AG88" i="83" s="1"/>
  <c r="AH88" i="83" s="1"/>
  <c r="AI88" i="83" s="1"/>
  <c r="G68" i="83"/>
  <c r="G76" i="83"/>
  <c r="H76" i="83" s="1"/>
  <c r="I76" i="83" s="1"/>
  <c r="J76" i="83" s="1"/>
  <c r="K76" i="83" s="1"/>
  <c r="L76" i="83" s="1"/>
  <c r="M76" i="83" s="1"/>
  <c r="N76" i="83" s="1"/>
  <c r="O76" i="83" s="1"/>
  <c r="P76" i="83" s="1"/>
  <c r="Q76" i="83" s="1"/>
  <c r="R76" i="83" s="1"/>
  <c r="S76" i="83" s="1"/>
  <c r="T76" i="83" s="1"/>
  <c r="U76" i="83" s="1"/>
  <c r="V76" i="83" s="1"/>
  <c r="W76" i="83" s="1"/>
  <c r="X76" i="83" s="1"/>
  <c r="Y76" i="83" s="1"/>
  <c r="Z76" i="83" s="1"/>
  <c r="AA76" i="83" s="1"/>
  <c r="AB76" i="83" s="1"/>
  <c r="AC76" i="83" s="1"/>
  <c r="AD76" i="83" s="1"/>
  <c r="AE76" i="83" s="1"/>
  <c r="AF76" i="83" s="1"/>
  <c r="AG76" i="83" s="1"/>
  <c r="AH76" i="83" s="1"/>
  <c r="AI76" i="83" s="1"/>
  <c r="G69" i="83"/>
  <c r="H69" i="83" s="1"/>
  <c r="I69" i="83" s="1"/>
  <c r="J69" i="83" s="1"/>
  <c r="K69" i="83" s="1"/>
  <c r="L69" i="83" s="1"/>
  <c r="M69" i="83" s="1"/>
  <c r="N69" i="83" s="1"/>
  <c r="O69" i="83" s="1"/>
  <c r="P69" i="83" s="1"/>
  <c r="Q69" i="83" s="1"/>
  <c r="R69" i="83" s="1"/>
  <c r="S69" i="83" s="1"/>
  <c r="T69" i="83" s="1"/>
  <c r="U69" i="83" s="1"/>
  <c r="V69" i="83" s="1"/>
  <c r="W69" i="83" s="1"/>
  <c r="X69" i="83" s="1"/>
  <c r="Y69" i="83" s="1"/>
  <c r="Z69" i="83" s="1"/>
  <c r="AA69" i="83" s="1"/>
  <c r="AB69" i="83" s="1"/>
  <c r="AC69" i="83" s="1"/>
  <c r="AD69" i="83" s="1"/>
  <c r="AE69" i="83" s="1"/>
  <c r="AF69" i="83" s="1"/>
  <c r="AG69" i="83" s="1"/>
  <c r="AH69" i="83" s="1"/>
  <c r="AI69" i="83" s="1"/>
  <c r="G77" i="83"/>
  <c r="H77" i="83" s="1"/>
  <c r="I77" i="83" s="1"/>
  <c r="J77" i="83" s="1"/>
  <c r="K77" i="83" s="1"/>
  <c r="L77" i="83" s="1"/>
  <c r="M77" i="83" s="1"/>
  <c r="N77" i="83" s="1"/>
  <c r="O77" i="83" s="1"/>
  <c r="P77" i="83" s="1"/>
  <c r="Q77" i="83" s="1"/>
  <c r="R77" i="83" s="1"/>
  <c r="S77" i="83" s="1"/>
  <c r="T77" i="83" s="1"/>
  <c r="U77" i="83" s="1"/>
  <c r="V77" i="83" s="1"/>
  <c r="W77" i="83" s="1"/>
  <c r="X77" i="83" s="1"/>
  <c r="Y77" i="83" s="1"/>
  <c r="Z77" i="83" s="1"/>
  <c r="AA77" i="83" s="1"/>
  <c r="AB77" i="83" s="1"/>
  <c r="AC77" i="83" s="1"/>
  <c r="AD77" i="83" s="1"/>
  <c r="AE77" i="83" s="1"/>
  <c r="AF77" i="83" s="1"/>
  <c r="AG77" i="83" s="1"/>
  <c r="AH77" i="83" s="1"/>
  <c r="AI77" i="83" s="1"/>
  <c r="B57" i="83"/>
  <c r="D81" i="83"/>
  <c r="B41" i="83"/>
  <c r="B45" i="83"/>
  <c r="B49" i="83"/>
  <c r="B76" i="83"/>
  <c r="G87" i="83"/>
  <c r="H87" i="83" s="1"/>
  <c r="I87" i="83" s="1"/>
  <c r="J87" i="83" s="1"/>
  <c r="K87" i="83" s="1"/>
  <c r="L87" i="83" s="1"/>
  <c r="M87" i="83" s="1"/>
  <c r="N87" i="83" s="1"/>
  <c r="O87" i="83" s="1"/>
  <c r="P87" i="83" s="1"/>
  <c r="Q87" i="83" s="1"/>
  <c r="R87" i="83" s="1"/>
  <c r="S87" i="83" s="1"/>
  <c r="T87" i="83" s="1"/>
  <c r="U87" i="83" s="1"/>
  <c r="V87" i="83" s="1"/>
  <c r="W87" i="83" s="1"/>
  <c r="X87" i="83" s="1"/>
  <c r="Y87" i="83" s="1"/>
  <c r="Z87" i="83" s="1"/>
  <c r="AA87" i="83" s="1"/>
  <c r="AB87" i="83" s="1"/>
  <c r="AC87" i="83" s="1"/>
  <c r="AD87" i="83" s="1"/>
  <c r="AE87" i="83" s="1"/>
  <c r="AF87" i="83" s="1"/>
  <c r="AG87" i="83" s="1"/>
  <c r="AH87" i="83" s="1"/>
  <c r="AI87" i="83" s="1"/>
  <c r="D87" i="83" s="1"/>
  <c r="G8" i="83"/>
  <c r="G89" i="83"/>
  <c r="H89" i="83" s="1"/>
  <c r="I89" i="83" s="1"/>
  <c r="J89" i="83" s="1"/>
  <c r="K89" i="83" s="1"/>
  <c r="L89" i="83" s="1"/>
  <c r="M89" i="83" s="1"/>
  <c r="N89" i="83" s="1"/>
  <c r="O89" i="83" s="1"/>
  <c r="P89" i="83" s="1"/>
  <c r="Q89" i="83" s="1"/>
  <c r="R89" i="83" s="1"/>
  <c r="S89" i="83" s="1"/>
  <c r="T89" i="83" s="1"/>
  <c r="U89" i="83" s="1"/>
  <c r="V89" i="83" s="1"/>
  <c r="W89" i="83" s="1"/>
  <c r="X89" i="83" s="1"/>
  <c r="Y89" i="83" s="1"/>
  <c r="Z89" i="83" s="1"/>
  <c r="AA89" i="83" s="1"/>
  <c r="AB89" i="83" s="1"/>
  <c r="AC89" i="83" s="1"/>
  <c r="AD89" i="83" s="1"/>
  <c r="AE89" i="83" s="1"/>
  <c r="AF89" i="83" s="1"/>
  <c r="AG89" i="83" s="1"/>
  <c r="AH89" i="83" s="1"/>
  <c r="AI89" i="83" s="1"/>
  <c r="B38" i="83"/>
  <c r="B55" i="83"/>
  <c r="B59" i="83"/>
  <c r="B63" i="83"/>
  <c r="B72" i="83"/>
  <c r="B73" i="83"/>
  <c r="G83" i="83"/>
  <c r="H83" i="83" s="1"/>
  <c r="I83" i="83" s="1"/>
  <c r="J83" i="83" s="1"/>
  <c r="K83" i="83" s="1"/>
  <c r="L83" i="83" s="1"/>
  <c r="M83" i="83" s="1"/>
  <c r="N83" i="83" s="1"/>
  <c r="O83" i="83" s="1"/>
  <c r="P83" i="83" s="1"/>
  <c r="Q83" i="83" s="1"/>
  <c r="R83" i="83" s="1"/>
  <c r="S83" i="83" s="1"/>
  <c r="T83" i="83" s="1"/>
  <c r="U83" i="83" s="1"/>
  <c r="V83" i="83" s="1"/>
  <c r="W83" i="83" s="1"/>
  <c r="X83" i="83" s="1"/>
  <c r="Y83" i="83" s="1"/>
  <c r="Z83" i="83" s="1"/>
  <c r="AA83" i="83" s="1"/>
  <c r="AB83" i="83" s="1"/>
  <c r="AC83" i="83" s="1"/>
  <c r="AD83" i="83" s="1"/>
  <c r="AE83" i="83" s="1"/>
  <c r="AF83" i="83" s="1"/>
  <c r="AG83" i="83" s="1"/>
  <c r="AH83" i="83" s="1"/>
  <c r="AI83" i="83" s="1"/>
  <c r="B50" i="83"/>
  <c r="G84" i="83"/>
  <c r="H84" i="83" s="1"/>
  <c r="I84" i="83" s="1"/>
  <c r="J84" i="83" s="1"/>
  <c r="K84" i="83" s="1"/>
  <c r="L84" i="83" s="1"/>
  <c r="M84" i="83" s="1"/>
  <c r="N84" i="83" s="1"/>
  <c r="O84" i="83" s="1"/>
  <c r="P84" i="83" s="1"/>
  <c r="Q84" i="83" s="1"/>
  <c r="R84" i="83" s="1"/>
  <c r="S84" i="83" s="1"/>
  <c r="T84" i="83" s="1"/>
  <c r="U84" i="83" s="1"/>
  <c r="V84" i="83" s="1"/>
  <c r="W84" i="83" s="1"/>
  <c r="X84" i="83" s="1"/>
  <c r="Y84" i="83" s="1"/>
  <c r="Z84" i="83" s="1"/>
  <c r="AA84" i="83" s="1"/>
  <c r="AB84" i="83" s="1"/>
  <c r="AC84" i="83" s="1"/>
  <c r="AD84" i="83" s="1"/>
  <c r="AE84" i="83" s="1"/>
  <c r="AF84" i="83" s="1"/>
  <c r="AG84" i="83" s="1"/>
  <c r="AH84" i="83" s="1"/>
  <c r="AI84" i="83" s="1"/>
  <c r="B39" i="83"/>
  <c r="B51" i="83"/>
  <c r="B77" i="83"/>
  <c r="G86" i="83"/>
  <c r="H86" i="83" s="1"/>
  <c r="I86" i="83" s="1"/>
  <c r="J86" i="83" s="1"/>
  <c r="K86" i="83" s="1"/>
  <c r="L86" i="83" s="1"/>
  <c r="M86" i="83" s="1"/>
  <c r="N86" i="83" s="1"/>
  <c r="O86" i="83" s="1"/>
  <c r="P86" i="83" s="1"/>
  <c r="Q86" i="83" s="1"/>
  <c r="R86" i="83" s="1"/>
  <c r="S86" i="83" s="1"/>
  <c r="T86" i="83" s="1"/>
  <c r="U86" i="83" s="1"/>
  <c r="V86" i="83" s="1"/>
  <c r="W86" i="83" s="1"/>
  <c r="X86" i="83" s="1"/>
  <c r="Y86" i="83" s="1"/>
  <c r="Z86" i="83" s="1"/>
  <c r="AA86" i="83" s="1"/>
  <c r="AB86" i="83" s="1"/>
  <c r="AC86" i="83" s="1"/>
  <c r="AD86" i="83" s="1"/>
  <c r="AE86" i="83" s="1"/>
  <c r="AF86" i="83" s="1"/>
  <c r="AG86" i="83" s="1"/>
  <c r="AH86" i="83" s="1"/>
  <c r="AI86" i="83" s="1"/>
  <c r="B42" i="83"/>
  <c r="B56" i="83"/>
  <c r="B60" i="83"/>
  <c r="B40" i="83"/>
  <c r="B52" i="83"/>
  <c r="G90" i="83"/>
  <c r="H90" i="83" s="1"/>
  <c r="I90" i="83" s="1"/>
  <c r="J90" i="83" s="1"/>
  <c r="K90" i="83" s="1"/>
  <c r="L90" i="83" s="1"/>
  <c r="M90" i="83" s="1"/>
  <c r="N90" i="83" s="1"/>
  <c r="O90" i="83" s="1"/>
  <c r="P90" i="83" s="1"/>
  <c r="Q90" i="83" s="1"/>
  <c r="R90" i="83" s="1"/>
  <c r="S90" i="83" s="1"/>
  <c r="T90" i="83" s="1"/>
  <c r="U90" i="83" s="1"/>
  <c r="V90" i="83" s="1"/>
  <c r="W90" i="83" s="1"/>
  <c r="X90" i="83" s="1"/>
  <c r="Y90" i="83" s="1"/>
  <c r="Z90" i="83" s="1"/>
  <c r="AA90" i="83" s="1"/>
  <c r="AB90" i="83" s="1"/>
  <c r="AC90" i="83" s="1"/>
  <c r="AD90" i="83" s="1"/>
  <c r="AE90" i="83" s="1"/>
  <c r="AF90" i="83" s="1"/>
  <c r="AG90" i="83" s="1"/>
  <c r="AH90" i="83" s="1"/>
  <c r="AI90" i="83" s="1"/>
  <c r="G91" i="83"/>
  <c r="H91" i="83" s="1"/>
  <c r="I91" i="83" s="1"/>
  <c r="J91" i="83" s="1"/>
  <c r="K91" i="83" s="1"/>
  <c r="L91" i="83" s="1"/>
  <c r="M91" i="83" s="1"/>
  <c r="N91" i="83" s="1"/>
  <c r="O91" i="83" s="1"/>
  <c r="P91" i="83" s="1"/>
  <c r="Q91" i="83" s="1"/>
  <c r="R91" i="83" s="1"/>
  <c r="S91" i="83" s="1"/>
  <c r="T91" i="83" s="1"/>
  <c r="U91" i="83" s="1"/>
  <c r="V91" i="83" s="1"/>
  <c r="W91" i="83" s="1"/>
  <c r="X91" i="83" s="1"/>
  <c r="Y91" i="83" s="1"/>
  <c r="Z91" i="83" s="1"/>
  <c r="AA91" i="83" s="1"/>
  <c r="AB91" i="83" s="1"/>
  <c r="AC91" i="83" s="1"/>
  <c r="AD91" i="83" s="1"/>
  <c r="AE91" i="83" s="1"/>
  <c r="AF91" i="83" s="1"/>
  <c r="AG91" i="83" s="1"/>
  <c r="AH91" i="83" s="1"/>
  <c r="AI91" i="83" s="1"/>
  <c r="G92" i="83"/>
  <c r="H92" i="83" s="1"/>
  <c r="I92" i="83" s="1"/>
  <c r="J92" i="83" s="1"/>
  <c r="K92" i="83" s="1"/>
  <c r="L92" i="83" s="1"/>
  <c r="M92" i="83" s="1"/>
  <c r="N92" i="83" s="1"/>
  <c r="O92" i="83" s="1"/>
  <c r="P92" i="83" s="1"/>
  <c r="Q92" i="83" s="1"/>
  <c r="R92" i="83" s="1"/>
  <c r="S92" i="83" s="1"/>
  <c r="T92" i="83" s="1"/>
  <c r="U92" i="83" s="1"/>
  <c r="V92" i="83" s="1"/>
  <c r="W92" i="83" s="1"/>
  <c r="X92" i="83" s="1"/>
  <c r="Y92" i="83" s="1"/>
  <c r="Z92" i="83" s="1"/>
  <c r="AA92" i="83" s="1"/>
  <c r="AB92" i="83" s="1"/>
  <c r="AC92" i="83" s="1"/>
  <c r="AD92" i="83" s="1"/>
  <c r="AE92" i="83" s="1"/>
  <c r="AF92" i="83" s="1"/>
  <c r="AG92" i="83" s="1"/>
  <c r="AH92" i="83" s="1"/>
  <c r="AI92" i="83" s="1"/>
  <c r="J181" i="7"/>
  <c r="K181" i="7" s="1"/>
  <c r="L181" i="7" s="1"/>
  <c r="M181" i="7" s="1"/>
  <c r="N181" i="7" s="1"/>
  <c r="O181" i="7" s="1"/>
  <c r="P181" i="7" s="1"/>
  <c r="Q181" i="7" s="1"/>
  <c r="R181" i="7" s="1"/>
  <c r="S181" i="7" s="1"/>
  <c r="T181" i="7" s="1"/>
  <c r="U181" i="7" s="1"/>
  <c r="V181" i="7" s="1"/>
  <c r="W181" i="7" s="1"/>
  <c r="X181" i="7" s="1"/>
  <c r="Y181" i="7" s="1"/>
  <c r="Z181" i="7" s="1"/>
  <c r="AA181" i="7" s="1"/>
  <c r="AB181" i="7" s="1"/>
  <c r="AC181" i="7" s="1"/>
  <c r="AD181" i="7" s="1"/>
  <c r="AE181" i="7" s="1"/>
  <c r="AF181" i="7" s="1"/>
  <c r="AG181" i="7" s="1"/>
  <c r="AH181" i="7" s="1"/>
  <c r="AI181" i="7" s="1"/>
  <c r="J180" i="7"/>
  <c r="K180" i="7" s="1"/>
  <c r="L180" i="7" s="1"/>
  <c r="M180" i="7" s="1"/>
  <c r="N180" i="7" s="1"/>
  <c r="O180" i="7" s="1"/>
  <c r="P180" i="7" s="1"/>
  <c r="Q180" i="7" s="1"/>
  <c r="R180" i="7" s="1"/>
  <c r="S180" i="7" s="1"/>
  <c r="T180" i="7" s="1"/>
  <c r="U180" i="7" s="1"/>
  <c r="V180" i="7" s="1"/>
  <c r="W180" i="7" s="1"/>
  <c r="X180" i="7" s="1"/>
  <c r="Y180" i="7" s="1"/>
  <c r="Z180" i="7" s="1"/>
  <c r="AA180" i="7" s="1"/>
  <c r="AB180" i="7" s="1"/>
  <c r="AC180" i="7" s="1"/>
  <c r="AD180" i="7" s="1"/>
  <c r="AE180" i="7" s="1"/>
  <c r="AF180" i="7" s="1"/>
  <c r="AG180" i="7" s="1"/>
  <c r="AH180" i="7" s="1"/>
  <c r="AI180" i="7" s="1"/>
  <c r="J170" i="7"/>
  <c r="K170" i="7" s="1"/>
  <c r="L170" i="7" s="1"/>
  <c r="M170" i="7" s="1"/>
  <c r="N170" i="7" s="1"/>
  <c r="O170" i="7" s="1"/>
  <c r="P170" i="7" s="1"/>
  <c r="Q170" i="7" s="1"/>
  <c r="R170" i="7" s="1"/>
  <c r="S170" i="7" s="1"/>
  <c r="T170" i="7" s="1"/>
  <c r="U170" i="7" s="1"/>
  <c r="V170" i="7" s="1"/>
  <c r="W170" i="7" s="1"/>
  <c r="X170" i="7" s="1"/>
  <c r="Y170" i="7" s="1"/>
  <c r="Z170" i="7" s="1"/>
  <c r="AA170" i="7" s="1"/>
  <c r="AB170" i="7" s="1"/>
  <c r="AC170" i="7" s="1"/>
  <c r="AD170" i="7" s="1"/>
  <c r="AE170" i="7" s="1"/>
  <c r="AF170" i="7" s="1"/>
  <c r="AG170" i="7" s="1"/>
  <c r="AH170" i="7" s="1"/>
  <c r="AI170" i="7" s="1"/>
  <c r="Z128" i="7"/>
  <c r="AA128" i="7" s="1"/>
  <c r="AB128" i="7" s="1"/>
  <c r="AC128" i="7" s="1"/>
  <c r="AD128" i="7" s="1"/>
  <c r="AE128" i="7" s="1"/>
  <c r="AF128" i="7" s="1"/>
  <c r="AG128" i="7" s="1"/>
  <c r="AH128" i="7" s="1"/>
  <c r="AI128" i="7" s="1"/>
  <c r="D34" i="78"/>
  <c r="D24" i="78"/>
  <c r="D29" i="78"/>
  <c r="D19" i="78"/>
  <c r="F6" i="85" l="1"/>
  <c r="E13" i="59"/>
  <c r="H38" i="85"/>
  <c r="G48" i="85"/>
  <c r="H22" i="85"/>
  <c r="G36" i="85"/>
  <c r="D41" i="85"/>
  <c r="D40" i="85"/>
  <c r="D43" i="85"/>
  <c r="D42" i="85"/>
  <c r="D39" i="85"/>
  <c r="F52" i="85"/>
  <c r="G5" i="85"/>
  <c r="H8" i="85"/>
  <c r="D44" i="85"/>
  <c r="F98" i="84"/>
  <c r="G6" i="84" s="1"/>
  <c r="D86" i="84"/>
  <c r="D77" i="84"/>
  <c r="D69" i="84"/>
  <c r="D72" i="84"/>
  <c r="G93" i="84"/>
  <c r="G98" i="84" s="1"/>
  <c r="H6" i="84" s="1"/>
  <c r="D80" i="84"/>
  <c r="D73" i="84"/>
  <c r="D74" i="84"/>
  <c r="D76" i="84"/>
  <c r="G5" i="84"/>
  <c r="H8" i="84"/>
  <c r="D79" i="84"/>
  <c r="D92" i="84"/>
  <c r="D70" i="84"/>
  <c r="H93" i="84"/>
  <c r="I68" i="84"/>
  <c r="D75" i="84"/>
  <c r="D71" i="84"/>
  <c r="G93" i="83"/>
  <c r="F98" i="83"/>
  <c r="G6" i="83" s="1"/>
  <c r="D80" i="83"/>
  <c r="D86" i="83"/>
  <c r="D84" i="83"/>
  <c r="D77" i="83"/>
  <c r="D90" i="83"/>
  <c r="D69" i="83"/>
  <c r="D89" i="83"/>
  <c r="D92" i="83"/>
  <c r="D83" i="83"/>
  <c r="D70" i="83"/>
  <c r="D79" i="83"/>
  <c r="D76" i="83"/>
  <c r="D71" i="83"/>
  <c r="G5" i="83"/>
  <c r="H8" i="83"/>
  <c r="D88" i="83"/>
  <c r="D75" i="83"/>
  <c r="D73" i="83"/>
  <c r="D91" i="83"/>
  <c r="H68" i="83"/>
  <c r="H93" i="83" s="1"/>
  <c r="D74" i="83"/>
  <c r="D72" i="83"/>
  <c r="D85" i="83"/>
  <c r="D78" i="83"/>
  <c r="D128" i="7"/>
  <c r="AI58" i="78"/>
  <c r="AI59" i="78"/>
  <c r="AI60" i="78"/>
  <c r="AI61" i="78"/>
  <c r="AH46" i="66"/>
  <c r="AH47" i="66"/>
  <c r="AH48" i="66"/>
  <c r="AH49" i="66"/>
  <c r="AH58" i="66"/>
  <c r="AH59" i="66"/>
  <c r="AH60" i="66"/>
  <c r="AH61" i="66"/>
  <c r="AH62" i="66"/>
  <c r="AI4" i="59"/>
  <c r="AH51" i="63"/>
  <c r="AH52" i="63"/>
  <c r="AH53" i="63"/>
  <c r="AH54" i="63"/>
  <c r="AH63" i="63"/>
  <c r="AH64" i="63"/>
  <c r="AH65" i="63"/>
  <c r="AH66" i="63"/>
  <c r="AH67" i="63"/>
  <c r="AH76" i="63"/>
  <c r="AH77" i="63"/>
  <c r="AH78" i="63"/>
  <c r="AH79" i="63"/>
  <c r="AI4" i="58"/>
  <c r="AI30" i="55"/>
  <c r="AI18" i="58" s="1"/>
  <c r="AH6" i="63" s="1"/>
  <c r="AI31" i="55"/>
  <c r="AI19" i="58" s="1"/>
  <c r="AH10" i="63" s="1"/>
  <c r="AI12" i="55"/>
  <c r="AI14" i="55" s="1"/>
  <c r="AI29" i="55" s="1"/>
  <c r="AH51" i="34"/>
  <c r="AH52" i="34"/>
  <c r="AH53" i="34"/>
  <c r="AH54" i="34"/>
  <c r="AH63" i="34"/>
  <c r="AH64" i="34"/>
  <c r="AH65" i="34"/>
  <c r="AH66" i="34"/>
  <c r="AH67" i="34"/>
  <c r="AH76" i="34"/>
  <c r="AH77" i="34"/>
  <c r="AI4" i="32"/>
  <c r="E76" i="63"/>
  <c r="F76" i="63"/>
  <c r="G76" i="63"/>
  <c r="H76" i="63"/>
  <c r="I76" i="63"/>
  <c r="J76" i="63"/>
  <c r="K76" i="63"/>
  <c r="L76" i="63"/>
  <c r="M76" i="63"/>
  <c r="N76" i="63"/>
  <c r="O76" i="63"/>
  <c r="P76" i="63"/>
  <c r="Q76" i="63"/>
  <c r="R76" i="63"/>
  <c r="S76" i="63"/>
  <c r="T76" i="63"/>
  <c r="U76" i="63"/>
  <c r="V76" i="63"/>
  <c r="W76" i="63"/>
  <c r="X76" i="63"/>
  <c r="Y76" i="63"/>
  <c r="Z76" i="63"/>
  <c r="AA76" i="63"/>
  <c r="AB76" i="63"/>
  <c r="AC76" i="63"/>
  <c r="AD76" i="63"/>
  <c r="AE76" i="63"/>
  <c r="AF76" i="63"/>
  <c r="AG76" i="63"/>
  <c r="E77" i="63"/>
  <c r="F77" i="63"/>
  <c r="G77" i="63"/>
  <c r="H77" i="63"/>
  <c r="I77" i="63"/>
  <c r="J77" i="63"/>
  <c r="K77" i="63"/>
  <c r="L77" i="63"/>
  <c r="M77" i="63"/>
  <c r="N77" i="63"/>
  <c r="O77" i="63"/>
  <c r="P77" i="63"/>
  <c r="Q77" i="63"/>
  <c r="R77" i="63"/>
  <c r="S77" i="63"/>
  <c r="T77" i="63"/>
  <c r="U77" i="63"/>
  <c r="V77" i="63"/>
  <c r="W77" i="63"/>
  <c r="X77" i="63"/>
  <c r="Y77" i="63"/>
  <c r="Z77" i="63"/>
  <c r="AA77" i="63"/>
  <c r="AB77" i="63"/>
  <c r="AC77" i="63"/>
  <c r="AD77" i="63"/>
  <c r="AE77" i="63"/>
  <c r="AF77" i="63"/>
  <c r="AG77" i="63"/>
  <c r="E78" i="63"/>
  <c r="F78" i="63"/>
  <c r="G78" i="63"/>
  <c r="H78" i="63"/>
  <c r="I78" i="63"/>
  <c r="J78" i="63"/>
  <c r="K78" i="63"/>
  <c r="L78" i="63"/>
  <c r="M78" i="63"/>
  <c r="N78" i="63"/>
  <c r="O78" i="63"/>
  <c r="P78" i="63"/>
  <c r="Q78" i="63"/>
  <c r="R78" i="63"/>
  <c r="S78" i="63"/>
  <c r="T78" i="63"/>
  <c r="U78" i="63"/>
  <c r="V78" i="63"/>
  <c r="W78" i="63"/>
  <c r="X78" i="63"/>
  <c r="Y78" i="63"/>
  <c r="Z78" i="63"/>
  <c r="AA78" i="63"/>
  <c r="AB78" i="63"/>
  <c r="AC78" i="63"/>
  <c r="AD78" i="63"/>
  <c r="AE78" i="63"/>
  <c r="AF78" i="63"/>
  <c r="AG78" i="63"/>
  <c r="E79" i="63"/>
  <c r="F79" i="63"/>
  <c r="G79" i="63"/>
  <c r="H79" i="63"/>
  <c r="I79" i="63"/>
  <c r="J79" i="63"/>
  <c r="K79" i="63"/>
  <c r="L79" i="63"/>
  <c r="M79" i="63"/>
  <c r="N79" i="63"/>
  <c r="O79" i="63"/>
  <c r="P79" i="63"/>
  <c r="Q79" i="63"/>
  <c r="R79" i="63"/>
  <c r="S79" i="63"/>
  <c r="T79" i="63"/>
  <c r="U79" i="63"/>
  <c r="V79" i="63"/>
  <c r="W79" i="63"/>
  <c r="X79" i="63"/>
  <c r="Y79" i="63"/>
  <c r="Z79" i="63"/>
  <c r="AA79" i="63"/>
  <c r="AB79" i="63"/>
  <c r="AC79" i="63"/>
  <c r="AD79" i="63"/>
  <c r="AE79" i="63"/>
  <c r="AF79" i="63"/>
  <c r="AG79" i="63"/>
  <c r="E76" i="34"/>
  <c r="F76" i="34"/>
  <c r="G76" i="34"/>
  <c r="H76" i="34"/>
  <c r="I76" i="34"/>
  <c r="J76" i="34"/>
  <c r="K76" i="34"/>
  <c r="L76" i="34"/>
  <c r="M76" i="34"/>
  <c r="N76" i="34"/>
  <c r="O76" i="34"/>
  <c r="P76" i="34"/>
  <c r="Q76" i="34"/>
  <c r="R76" i="34"/>
  <c r="S76" i="34"/>
  <c r="T76" i="34"/>
  <c r="U76" i="34"/>
  <c r="V76" i="34"/>
  <c r="W76" i="34"/>
  <c r="X76" i="34"/>
  <c r="Y76" i="34"/>
  <c r="Z76" i="34"/>
  <c r="AA76" i="34"/>
  <c r="AB76" i="34"/>
  <c r="AC76" i="34"/>
  <c r="AD76" i="34"/>
  <c r="AE76" i="34"/>
  <c r="AF76" i="34"/>
  <c r="AG76" i="34"/>
  <c r="E77" i="34"/>
  <c r="F77" i="34"/>
  <c r="G77" i="34"/>
  <c r="H77" i="34"/>
  <c r="I77" i="34"/>
  <c r="J77" i="34"/>
  <c r="K77" i="34"/>
  <c r="L77" i="34"/>
  <c r="M77" i="34"/>
  <c r="N77" i="34"/>
  <c r="O77" i="34"/>
  <c r="P77" i="34"/>
  <c r="Q77" i="34"/>
  <c r="R77" i="34"/>
  <c r="S77" i="34"/>
  <c r="T77" i="34"/>
  <c r="U77" i="34"/>
  <c r="V77" i="34"/>
  <c r="W77" i="34"/>
  <c r="X77" i="34"/>
  <c r="Y77" i="34"/>
  <c r="Z77" i="34"/>
  <c r="AA77" i="34"/>
  <c r="AB77" i="34"/>
  <c r="AC77" i="34"/>
  <c r="AD77" i="34"/>
  <c r="AE77" i="34"/>
  <c r="AF77" i="34"/>
  <c r="AG77" i="34"/>
  <c r="B110" i="34"/>
  <c r="B109" i="34"/>
  <c r="B104" i="34"/>
  <c r="B103" i="34"/>
  <c r="B98" i="34"/>
  <c r="B97" i="34"/>
  <c r="AI30" i="54"/>
  <c r="AI19" i="32" s="1"/>
  <c r="AH6" i="34" s="1"/>
  <c r="AI31" i="54"/>
  <c r="AI20" i="32" s="1"/>
  <c r="AH10" i="34" s="1"/>
  <c r="AI12" i="54"/>
  <c r="AI14" i="54" s="1"/>
  <c r="AI29" i="54" s="1"/>
  <c r="AH44" i="68"/>
  <c r="AH45" i="68"/>
  <c r="AH46" i="68"/>
  <c r="AH47" i="68"/>
  <c r="AH56" i="68"/>
  <c r="AI64" i="78" s="1"/>
  <c r="AH57" i="68"/>
  <c r="AH58" i="68"/>
  <c r="AH59" i="68"/>
  <c r="AH60" i="68"/>
  <c r="AH69" i="68"/>
  <c r="AH70" i="68"/>
  <c r="AH71" i="68"/>
  <c r="AI74" i="78" s="1"/>
  <c r="AH72" i="68"/>
  <c r="G6" i="85" l="1"/>
  <c r="F13" i="59"/>
  <c r="I22" i="85"/>
  <c r="H36" i="85"/>
  <c r="I38" i="85"/>
  <c r="H48" i="85"/>
  <c r="AI66" i="78"/>
  <c r="AI65" i="78"/>
  <c r="AH67" i="66"/>
  <c r="AI68" i="78"/>
  <c r="AI67" i="78"/>
  <c r="G52" i="85"/>
  <c r="I8" i="85"/>
  <c r="H5" i="85"/>
  <c r="I93" i="84"/>
  <c r="J68" i="84"/>
  <c r="H5" i="84"/>
  <c r="I8" i="84"/>
  <c r="H98" i="84"/>
  <c r="I6" i="84" s="1"/>
  <c r="G98" i="83"/>
  <c r="H6" i="83" s="1"/>
  <c r="H98" i="83"/>
  <c r="I6" i="83" s="1"/>
  <c r="I68" i="83"/>
  <c r="I93" i="83" s="1"/>
  <c r="I8" i="83"/>
  <c r="H5" i="83"/>
  <c r="AH65" i="66"/>
  <c r="AI75" i="78"/>
  <c r="AI73" i="78"/>
  <c r="AI72" i="78"/>
  <c r="AH68" i="68"/>
  <c r="AI71" i="78" s="1"/>
  <c r="AH71" i="34"/>
  <c r="AH69" i="34"/>
  <c r="AH72" i="34"/>
  <c r="AH64" i="66"/>
  <c r="AH62" i="68"/>
  <c r="AH50" i="63"/>
  <c r="AH60" i="63" s="1"/>
  <c r="AH70" i="34"/>
  <c r="AH50" i="34"/>
  <c r="AH60" i="34" s="1"/>
  <c r="AH88" i="34" s="1"/>
  <c r="AH17" i="34" s="1"/>
  <c r="AH63" i="68"/>
  <c r="AH71" i="63"/>
  <c r="AH65" i="68"/>
  <c r="AH64" i="68"/>
  <c r="AH72" i="63"/>
  <c r="AI57" i="78"/>
  <c r="AH66" i="66"/>
  <c r="AH45" i="66"/>
  <c r="AH43" i="68"/>
  <c r="J38" i="85" l="1"/>
  <c r="I48" i="85"/>
  <c r="H6" i="85"/>
  <c r="H52" i="85" s="1"/>
  <c r="G13" i="59"/>
  <c r="J22" i="85"/>
  <c r="I36" i="85"/>
  <c r="J8" i="85"/>
  <c r="I5" i="85"/>
  <c r="I98" i="84"/>
  <c r="J6" i="84" s="1"/>
  <c r="I5" i="84"/>
  <c r="J8" i="84"/>
  <c r="J93" i="84"/>
  <c r="K68" i="84"/>
  <c r="J8" i="83"/>
  <c r="I5" i="83"/>
  <c r="I98" i="83"/>
  <c r="J6" i="83" s="1"/>
  <c r="J68" i="83"/>
  <c r="J93" i="83" s="1"/>
  <c r="AH86" i="63"/>
  <c r="AH17" i="63" s="1"/>
  <c r="AH59" i="63"/>
  <c r="AH59" i="34"/>
  <c r="AH57" i="34"/>
  <c r="AH58" i="34"/>
  <c r="AH55" i="66"/>
  <c r="AH54" i="66"/>
  <c r="AH52" i="66"/>
  <c r="AH53" i="66"/>
  <c r="AH53" i="68"/>
  <c r="AH52" i="68"/>
  <c r="AH50" i="68"/>
  <c r="AH51" i="68"/>
  <c r="I6" i="85" l="1"/>
  <c r="I52" i="85" s="1"/>
  <c r="H13" i="59"/>
  <c r="K22" i="85"/>
  <c r="J36" i="85"/>
  <c r="K38" i="85"/>
  <c r="J48" i="85"/>
  <c r="AI88" i="78"/>
  <c r="K8" i="85"/>
  <c r="J5" i="85"/>
  <c r="J98" i="84"/>
  <c r="K6" i="84" s="1"/>
  <c r="K93" i="84"/>
  <c r="L68" i="84"/>
  <c r="K8" i="84"/>
  <c r="J5" i="84"/>
  <c r="J98" i="83"/>
  <c r="K6" i="83" s="1"/>
  <c r="K68" i="83"/>
  <c r="K93" i="83" s="1"/>
  <c r="J5" i="83"/>
  <c r="K8" i="83"/>
  <c r="AH85" i="63"/>
  <c r="AH16" i="63" s="1"/>
  <c r="AH56" i="63"/>
  <c r="AH85" i="34"/>
  <c r="AH14" i="34" s="1"/>
  <c r="AH87" i="34"/>
  <c r="AH16" i="34" s="1"/>
  <c r="AH56" i="34"/>
  <c r="AH86" i="34"/>
  <c r="AH15" i="34" s="1"/>
  <c r="AH51" i="66"/>
  <c r="AH49" i="68"/>
  <c r="L38" i="85" l="1"/>
  <c r="K48" i="85"/>
  <c r="L22" i="85"/>
  <c r="K36" i="85"/>
  <c r="J6" i="85"/>
  <c r="J52" i="85" s="1"/>
  <c r="I13" i="59"/>
  <c r="K5" i="85"/>
  <c r="L8" i="85"/>
  <c r="K98" i="84"/>
  <c r="L6" i="84" s="1"/>
  <c r="L8" i="84"/>
  <c r="K5" i="84"/>
  <c r="M68" i="84"/>
  <c r="L93" i="84"/>
  <c r="K5" i="83"/>
  <c r="L8" i="83"/>
  <c r="K98" i="83"/>
  <c r="L6" i="83" s="1"/>
  <c r="L68" i="83"/>
  <c r="L93" i="83" s="1"/>
  <c r="AH13" i="63"/>
  <c r="AI87" i="78"/>
  <c r="AI86" i="78"/>
  <c r="AI85" i="78"/>
  <c r="AH13" i="34"/>
  <c r="D45" i="68"/>
  <c r="E69" i="68"/>
  <c r="F69" i="68"/>
  <c r="G69" i="68"/>
  <c r="H69" i="68"/>
  <c r="I69" i="68"/>
  <c r="J69" i="68"/>
  <c r="K69" i="68"/>
  <c r="L69" i="68"/>
  <c r="M69" i="68"/>
  <c r="N69" i="68"/>
  <c r="O69" i="68"/>
  <c r="P69" i="68"/>
  <c r="Q69" i="68"/>
  <c r="R69" i="68"/>
  <c r="S69" i="68"/>
  <c r="T69" i="68"/>
  <c r="U69" i="68"/>
  <c r="V69" i="68"/>
  <c r="W69" i="68"/>
  <c r="X69" i="68"/>
  <c r="Y69" i="68"/>
  <c r="Z69" i="68"/>
  <c r="AA69" i="68"/>
  <c r="AB69" i="68"/>
  <c r="AC69" i="68"/>
  <c r="AD69" i="68"/>
  <c r="AE69" i="68"/>
  <c r="AF69" i="68"/>
  <c r="AG69" i="68"/>
  <c r="E70" i="68"/>
  <c r="F70" i="68"/>
  <c r="G70" i="68"/>
  <c r="H70" i="68"/>
  <c r="I70" i="68"/>
  <c r="J70" i="68"/>
  <c r="K70" i="68"/>
  <c r="L70" i="68"/>
  <c r="M70" i="68"/>
  <c r="N70" i="68"/>
  <c r="O70" i="68"/>
  <c r="P70" i="68"/>
  <c r="Q70" i="68"/>
  <c r="R70" i="68"/>
  <c r="S70" i="68"/>
  <c r="T70" i="68"/>
  <c r="U70" i="68"/>
  <c r="V70" i="68"/>
  <c r="W70" i="68"/>
  <c r="X70" i="68"/>
  <c r="Y70" i="68"/>
  <c r="Z70" i="68"/>
  <c r="AA70" i="68"/>
  <c r="AB70" i="68"/>
  <c r="AC70" i="68"/>
  <c r="AD70" i="68"/>
  <c r="AE70" i="68"/>
  <c r="AF70" i="68"/>
  <c r="AG70" i="68"/>
  <c r="E71" i="68"/>
  <c r="F71" i="68"/>
  <c r="G71" i="68"/>
  <c r="H71" i="68"/>
  <c r="I71" i="68"/>
  <c r="J71" i="68"/>
  <c r="K74" i="78" s="1"/>
  <c r="K71" i="68"/>
  <c r="L71" i="68"/>
  <c r="M71" i="68"/>
  <c r="N71" i="68"/>
  <c r="O71" i="68"/>
  <c r="P71" i="68"/>
  <c r="Q71" i="68"/>
  <c r="R71" i="68"/>
  <c r="S74" i="78" s="1"/>
  <c r="S71" i="68"/>
  <c r="T71" i="68"/>
  <c r="U71" i="68"/>
  <c r="V71" i="68"/>
  <c r="W71" i="68"/>
  <c r="X71" i="68"/>
  <c r="Y71" i="68"/>
  <c r="Z71" i="68"/>
  <c r="AA74" i="78" s="1"/>
  <c r="AA71" i="68"/>
  <c r="AB71" i="68"/>
  <c r="AC71" i="68"/>
  <c r="AD71" i="68"/>
  <c r="AE71" i="68"/>
  <c r="AF71" i="68"/>
  <c r="AG71" i="68"/>
  <c r="E72" i="68"/>
  <c r="F72" i="68"/>
  <c r="G72" i="68"/>
  <c r="H72" i="68"/>
  <c r="I72" i="68"/>
  <c r="J72" i="68"/>
  <c r="K72" i="68"/>
  <c r="L72" i="68"/>
  <c r="M75" i="78" s="1"/>
  <c r="M72" i="68"/>
  <c r="N72" i="68"/>
  <c r="O72" i="68"/>
  <c r="P72" i="68"/>
  <c r="Q72" i="68"/>
  <c r="R72" i="68"/>
  <c r="S72" i="68"/>
  <c r="T72" i="68"/>
  <c r="U75" i="78" s="1"/>
  <c r="U72" i="68"/>
  <c r="V72" i="68"/>
  <c r="W72" i="68"/>
  <c r="X72" i="68"/>
  <c r="Y72" i="68"/>
  <c r="Z72" i="68"/>
  <c r="AA72" i="68"/>
  <c r="AB72" i="68"/>
  <c r="AC75" i="78" s="1"/>
  <c r="AC72" i="68"/>
  <c r="AD72" i="68"/>
  <c r="AE72" i="68"/>
  <c r="AF72" i="68"/>
  <c r="AG72" i="68"/>
  <c r="D70" i="68"/>
  <c r="D71" i="68"/>
  <c r="D72" i="68"/>
  <c r="D69" i="68"/>
  <c r="K6" i="85" l="1"/>
  <c r="K52" i="85" s="1"/>
  <c r="J13" i="59"/>
  <c r="M22" i="85"/>
  <c r="L36" i="85"/>
  <c r="M38" i="85"/>
  <c r="L48" i="85"/>
  <c r="L5" i="85"/>
  <c r="M8" i="85"/>
  <c r="L98" i="84"/>
  <c r="M6" i="84" s="1"/>
  <c r="N68" i="84"/>
  <c r="M93" i="84"/>
  <c r="M98" i="84" s="1"/>
  <c r="N6" i="84" s="1"/>
  <c r="L5" i="84"/>
  <c r="M8" i="84"/>
  <c r="L98" i="83"/>
  <c r="M6" i="83" s="1"/>
  <c r="M68" i="83"/>
  <c r="M93" i="83" s="1"/>
  <c r="L5" i="83"/>
  <c r="M8" i="83"/>
  <c r="AH73" i="78"/>
  <c r="Z73" i="78"/>
  <c r="R73" i="78"/>
  <c r="J73" i="78"/>
  <c r="AG75" i="78"/>
  <c r="I75" i="78"/>
  <c r="N74" i="78"/>
  <c r="K73" i="78"/>
  <c r="D68" i="68"/>
  <c r="AD75" i="78"/>
  <c r="V75" i="78"/>
  <c r="N75" i="78"/>
  <c r="AA75" i="78"/>
  <c r="S75" i="78"/>
  <c r="K75" i="78"/>
  <c r="AF74" i="78"/>
  <c r="X74" i="78"/>
  <c r="P74" i="78"/>
  <c r="H74" i="78"/>
  <c r="AC73" i="78"/>
  <c r="U73" i="78"/>
  <c r="M73" i="78"/>
  <c r="AH72" i="78"/>
  <c r="AG68" i="68"/>
  <c r="AH71" i="78" s="1"/>
  <c r="Z72" i="78"/>
  <c r="Y68" i="68"/>
  <c r="Z71" i="78" s="1"/>
  <c r="R72" i="78"/>
  <c r="Q68" i="68"/>
  <c r="R71" i="78" s="1"/>
  <c r="J72" i="78"/>
  <c r="I68" i="68"/>
  <c r="J71" i="78" s="1"/>
  <c r="AH75" i="78"/>
  <c r="Z75" i="78"/>
  <c r="R75" i="78"/>
  <c r="J75" i="78"/>
  <c r="AE74" i="78"/>
  <c r="W74" i="78"/>
  <c r="O74" i="78"/>
  <c r="G74" i="78"/>
  <c r="AB73" i="78"/>
  <c r="T73" i="78"/>
  <c r="L73" i="78"/>
  <c r="AG72" i="78"/>
  <c r="AF68" i="68"/>
  <c r="AG71" i="78" s="1"/>
  <c r="Y72" i="78"/>
  <c r="X68" i="68"/>
  <c r="Y71" i="78" s="1"/>
  <c r="Q72" i="78"/>
  <c r="P68" i="68"/>
  <c r="Q71" i="78" s="1"/>
  <c r="I72" i="78"/>
  <c r="H68" i="68"/>
  <c r="I71" i="78" s="1"/>
  <c r="Q75" i="78"/>
  <c r="AD74" i="78"/>
  <c r="S73" i="78"/>
  <c r="X72" i="78"/>
  <c r="W68" i="68"/>
  <c r="X71" i="78" s="1"/>
  <c r="H72" i="78"/>
  <c r="G68" i="68"/>
  <c r="H71" i="78" s="1"/>
  <c r="AF75" i="78"/>
  <c r="X75" i="78"/>
  <c r="P75" i="78"/>
  <c r="H75" i="78"/>
  <c r="AC74" i="78"/>
  <c r="U74" i="78"/>
  <c r="M74" i="78"/>
  <c r="AE72" i="78"/>
  <c r="AD68" i="68"/>
  <c r="AE71" i="78" s="1"/>
  <c r="W72" i="78"/>
  <c r="V68" i="68"/>
  <c r="W71" i="78" s="1"/>
  <c r="O72" i="78"/>
  <c r="N68" i="68"/>
  <c r="O71" i="78" s="1"/>
  <c r="G72" i="78"/>
  <c r="F68" i="68"/>
  <c r="G71" i="78" s="1"/>
  <c r="AF72" i="78"/>
  <c r="AE68" i="68"/>
  <c r="AF71" i="78" s="1"/>
  <c r="AE75" i="78"/>
  <c r="W75" i="78"/>
  <c r="O75" i="78"/>
  <c r="G75" i="78"/>
  <c r="AB74" i="78"/>
  <c r="T74" i="78"/>
  <c r="L74" i="78"/>
  <c r="AG73" i="78"/>
  <c r="Y73" i="78"/>
  <c r="Q73" i="78"/>
  <c r="I73" i="78"/>
  <c r="AD72" i="78"/>
  <c r="AC68" i="68"/>
  <c r="AD71" i="78" s="1"/>
  <c r="V72" i="78"/>
  <c r="U68" i="68"/>
  <c r="N72" i="78"/>
  <c r="M68" i="68"/>
  <c r="N71" i="78" s="1"/>
  <c r="F72" i="78"/>
  <c r="E68" i="68"/>
  <c r="F71" i="78" s="1"/>
  <c r="Y75" i="78"/>
  <c r="V74" i="78"/>
  <c r="AA73" i="78"/>
  <c r="F75" i="78"/>
  <c r="AF73" i="78"/>
  <c r="X73" i="78"/>
  <c r="P73" i="78"/>
  <c r="H73" i="78"/>
  <c r="AC72" i="78"/>
  <c r="AB68" i="68"/>
  <c r="AC71" i="78" s="1"/>
  <c r="U72" i="78"/>
  <c r="T68" i="68"/>
  <c r="U71" i="78" s="1"/>
  <c r="M72" i="78"/>
  <c r="L68" i="68"/>
  <c r="P72" i="78"/>
  <c r="O68" i="68"/>
  <c r="P71" i="78" s="1"/>
  <c r="AH74" i="78"/>
  <c r="Z74" i="78"/>
  <c r="R74" i="78"/>
  <c r="J74" i="78"/>
  <c r="AE73" i="78"/>
  <c r="W73" i="78"/>
  <c r="O73" i="78"/>
  <c r="G73" i="78"/>
  <c r="AB72" i="78"/>
  <c r="AA68" i="68"/>
  <c r="AB71" i="78" s="1"/>
  <c r="T72" i="78"/>
  <c r="S68" i="68"/>
  <c r="T71" i="78" s="1"/>
  <c r="L72" i="78"/>
  <c r="K68" i="68"/>
  <c r="L71" i="78" s="1"/>
  <c r="F74" i="78"/>
  <c r="AB75" i="78"/>
  <c r="T75" i="78"/>
  <c r="L75" i="78"/>
  <c r="AG74" i="78"/>
  <c r="Y74" i="78"/>
  <c r="Q74" i="78"/>
  <c r="I74" i="78"/>
  <c r="AD73" i="78"/>
  <c r="V73" i="78"/>
  <c r="N73" i="78"/>
  <c r="F73" i="78"/>
  <c r="AA72" i="78"/>
  <c r="Z68" i="68"/>
  <c r="AA71" i="78" s="1"/>
  <c r="S72" i="78"/>
  <c r="R68" i="68"/>
  <c r="S71" i="78" s="1"/>
  <c r="K72" i="78"/>
  <c r="J68" i="68"/>
  <c r="K71" i="78" s="1"/>
  <c r="D72" i="78"/>
  <c r="E72" i="78"/>
  <c r="D75" i="78"/>
  <c r="E75" i="78"/>
  <c r="D73" i="78"/>
  <c r="E73" i="78"/>
  <c r="D74" i="78"/>
  <c r="E74" i="78"/>
  <c r="D13" i="7"/>
  <c r="D12" i="7"/>
  <c r="D184" i="7"/>
  <c r="D14" i="7"/>
  <c r="D15" i="7"/>
  <c r="D16" i="7"/>
  <c r="D17" i="7"/>
  <c r="D18" i="7"/>
  <c r="D19" i="7"/>
  <c r="D20" i="7"/>
  <c r="D21" i="7"/>
  <c r="D22" i="7"/>
  <c r="D23" i="7"/>
  <c r="D24" i="7"/>
  <c r="D25" i="7"/>
  <c r="D26" i="7"/>
  <c r="D27" i="7"/>
  <c r="D28" i="7"/>
  <c r="D29" i="7"/>
  <c r="D30" i="7"/>
  <c r="D31" i="7"/>
  <c r="D32" i="7"/>
  <c r="BL15" i="52"/>
  <c r="BL17" i="52" s="1"/>
  <c r="BK15" i="52"/>
  <c r="BK17" i="52" s="1"/>
  <c r="D181" i="7"/>
  <c r="D170" i="7"/>
  <c r="D141" i="7"/>
  <c r="D142" i="7"/>
  <c r="D143" i="7"/>
  <c r="D144" i="7"/>
  <c r="D145" i="7"/>
  <c r="D146" i="7"/>
  <c r="D147" i="7"/>
  <c r="D148" i="7"/>
  <c r="AI124" i="7"/>
  <c r="AI66" i="7"/>
  <c r="C49" i="7"/>
  <c r="F165" i="7" s="1"/>
  <c r="G165" i="7" s="1"/>
  <c r="H165" i="7" s="1"/>
  <c r="I165" i="7" s="1"/>
  <c r="J165" i="7" s="1"/>
  <c r="K165" i="7" s="1"/>
  <c r="L165" i="7" s="1"/>
  <c r="M165" i="7" s="1"/>
  <c r="N165" i="7" s="1"/>
  <c r="O165" i="7" s="1"/>
  <c r="P165" i="7" s="1"/>
  <c r="Q165" i="7" s="1"/>
  <c r="R165" i="7" s="1"/>
  <c r="S165" i="7" s="1"/>
  <c r="T165" i="7" s="1"/>
  <c r="U165" i="7" s="1"/>
  <c r="V165" i="7" s="1"/>
  <c r="W165" i="7" s="1"/>
  <c r="X165" i="7" s="1"/>
  <c r="Y165" i="7" s="1"/>
  <c r="Z165" i="7" s="1"/>
  <c r="AA165" i="7" s="1"/>
  <c r="AB165" i="7" s="1"/>
  <c r="AC165" i="7" s="1"/>
  <c r="AD165" i="7" s="1"/>
  <c r="AE165" i="7" s="1"/>
  <c r="AF165" i="7" s="1"/>
  <c r="AG165" i="7" s="1"/>
  <c r="AH165" i="7" s="1"/>
  <c r="AI165" i="7" s="1"/>
  <c r="C56" i="7"/>
  <c r="F172" i="7" s="1"/>
  <c r="G172" i="7" s="1"/>
  <c r="H172" i="7" s="1"/>
  <c r="I172" i="7" s="1"/>
  <c r="J172" i="7" s="1"/>
  <c r="K172" i="7" s="1"/>
  <c r="L172" i="7" s="1"/>
  <c r="M172" i="7" s="1"/>
  <c r="N172" i="7" s="1"/>
  <c r="O172" i="7" s="1"/>
  <c r="P172" i="7" s="1"/>
  <c r="Q172" i="7" s="1"/>
  <c r="R172" i="7" s="1"/>
  <c r="S172" i="7" s="1"/>
  <c r="T172" i="7" s="1"/>
  <c r="U172" i="7" s="1"/>
  <c r="V172" i="7" s="1"/>
  <c r="W172" i="7" s="1"/>
  <c r="X172" i="7" s="1"/>
  <c r="Y172" i="7" s="1"/>
  <c r="Z172" i="7" s="1"/>
  <c r="AA172" i="7" s="1"/>
  <c r="AB172" i="7" s="1"/>
  <c r="AC172" i="7" s="1"/>
  <c r="AD172" i="7" s="1"/>
  <c r="AE172" i="7" s="1"/>
  <c r="AF172" i="7" s="1"/>
  <c r="AG172" i="7" s="1"/>
  <c r="AH172" i="7" s="1"/>
  <c r="AI172" i="7" s="1"/>
  <c r="C20" i="7"/>
  <c r="F136" i="7" s="1"/>
  <c r="G136" i="7" s="1"/>
  <c r="H136" i="7" s="1"/>
  <c r="N22" i="85" l="1"/>
  <c r="M36" i="85"/>
  <c r="N38" i="85"/>
  <c r="M48" i="85"/>
  <c r="L6" i="85"/>
  <c r="L52" i="85" s="1"/>
  <c r="K13" i="59"/>
  <c r="I136" i="7"/>
  <c r="J136" i="7" s="1"/>
  <c r="K136" i="7" s="1"/>
  <c r="L136" i="7" s="1"/>
  <c r="M136" i="7" s="1"/>
  <c r="N136" i="7" s="1"/>
  <c r="O136" i="7" s="1"/>
  <c r="P136" i="7" s="1"/>
  <c r="Q136" i="7" s="1"/>
  <c r="R136" i="7" s="1"/>
  <c r="S136" i="7" s="1"/>
  <c r="T136" i="7" s="1"/>
  <c r="U136" i="7" s="1"/>
  <c r="V136" i="7" s="1"/>
  <c r="W136" i="7" s="1"/>
  <c r="X136" i="7" s="1"/>
  <c r="Y136" i="7" s="1"/>
  <c r="Z136" i="7" s="1"/>
  <c r="AA136" i="7" s="1"/>
  <c r="AB136" i="7" s="1"/>
  <c r="AC136" i="7" s="1"/>
  <c r="AD136" i="7" s="1"/>
  <c r="AE136" i="7" s="1"/>
  <c r="AF136" i="7" s="1"/>
  <c r="AG136" i="7" s="1"/>
  <c r="AH136" i="7" s="1"/>
  <c r="AI136" i="7" s="1"/>
  <c r="M71" i="78"/>
  <c r="V71" i="78"/>
  <c r="D71" i="78"/>
  <c r="E71" i="78"/>
  <c r="M5" i="85"/>
  <c r="N8" i="85"/>
  <c r="N8" i="84"/>
  <c r="M5" i="84"/>
  <c r="N93" i="84"/>
  <c r="N98" i="84" s="1"/>
  <c r="O6" i="84" s="1"/>
  <c r="O68" i="84"/>
  <c r="N8" i="83"/>
  <c r="M5" i="83"/>
  <c r="M98" i="83"/>
  <c r="N6" i="83" s="1"/>
  <c r="N68" i="83"/>
  <c r="N93" i="83" s="1"/>
  <c r="M6" i="85" l="1"/>
  <c r="M52" i="85" s="1"/>
  <c r="L13" i="59"/>
  <c r="O38" i="85"/>
  <c r="N48" i="85"/>
  <c r="O22" i="85"/>
  <c r="N36" i="85"/>
  <c r="N5" i="85"/>
  <c r="O8" i="85"/>
  <c r="O93" i="84"/>
  <c r="O98" i="84" s="1"/>
  <c r="P6" i="84" s="1"/>
  <c r="P68" i="84"/>
  <c r="N5" i="84"/>
  <c r="O8" i="84"/>
  <c r="N5" i="83"/>
  <c r="O8" i="83"/>
  <c r="N98" i="83"/>
  <c r="O6" i="83" s="1"/>
  <c r="O68" i="83"/>
  <c r="O93" i="83" s="1"/>
  <c r="C17" i="7"/>
  <c r="F133" i="7" s="1"/>
  <c r="G133" i="7" s="1"/>
  <c r="H133" i="7" s="1"/>
  <c r="C16" i="7"/>
  <c r="F132" i="7" s="1"/>
  <c r="G132" i="7" s="1"/>
  <c r="H132" i="7" s="1"/>
  <c r="I132" i="7" s="1"/>
  <c r="J132" i="7" s="1"/>
  <c r="K132" i="7" s="1"/>
  <c r="L132" i="7" s="1"/>
  <c r="M132" i="7" s="1"/>
  <c r="N132" i="7" s="1"/>
  <c r="O132" i="7" s="1"/>
  <c r="P132" i="7" s="1"/>
  <c r="Q132" i="7" s="1"/>
  <c r="R132" i="7" s="1"/>
  <c r="S132" i="7" s="1"/>
  <c r="T132" i="7" s="1"/>
  <c r="U132" i="7" s="1"/>
  <c r="V132" i="7" s="1"/>
  <c r="W132" i="7" s="1"/>
  <c r="X132" i="7" s="1"/>
  <c r="Y132" i="7" s="1"/>
  <c r="Z132" i="7" s="1"/>
  <c r="AA132" i="7" s="1"/>
  <c r="AB132" i="7" s="1"/>
  <c r="AC132" i="7" s="1"/>
  <c r="AD132" i="7" s="1"/>
  <c r="AE132" i="7" s="1"/>
  <c r="AF132" i="7" s="1"/>
  <c r="AG132" i="7" s="1"/>
  <c r="AH132" i="7" s="1"/>
  <c r="AI132" i="7" s="1"/>
  <c r="C15" i="7"/>
  <c r="F131" i="7" s="1"/>
  <c r="G131" i="7" s="1"/>
  <c r="H131" i="7" s="1"/>
  <c r="C14" i="7"/>
  <c r="F130" i="7" s="1"/>
  <c r="G130" i="7" s="1"/>
  <c r="H130" i="7" s="1"/>
  <c r="I130" i="7" s="1"/>
  <c r="J130" i="7" s="1"/>
  <c r="K130" i="7" s="1"/>
  <c r="L130" i="7" s="1"/>
  <c r="M130" i="7" s="1"/>
  <c r="N130" i="7" s="1"/>
  <c r="O130" i="7" s="1"/>
  <c r="P130" i="7" s="1"/>
  <c r="Q130" i="7" s="1"/>
  <c r="R130" i="7" s="1"/>
  <c r="S130" i="7" s="1"/>
  <c r="T130" i="7" s="1"/>
  <c r="U130" i="7" s="1"/>
  <c r="V130" i="7" s="1"/>
  <c r="W130" i="7" s="1"/>
  <c r="X130" i="7" s="1"/>
  <c r="Y130" i="7" s="1"/>
  <c r="Z130" i="7" s="1"/>
  <c r="AA130" i="7" s="1"/>
  <c r="AB130" i="7" s="1"/>
  <c r="AC130" i="7" s="1"/>
  <c r="AD130" i="7" s="1"/>
  <c r="AE130" i="7" s="1"/>
  <c r="AF130" i="7" s="1"/>
  <c r="AG130" i="7" s="1"/>
  <c r="AH130" i="7" s="1"/>
  <c r="AI130" i="7" s="1"/>
  <c r="C13" i="7"/>
  <c r="F129" i="7" s="1"/>
  <c r="G129" i="7" s="1"/>
  <c r="H129" i="7" s="1"/>
  <c r="I129" i="7" s="1"/>
  <c r="J129" i="7" s="1"/>
  <c r="K129" i="7" s="1"/>
  <c r="L129" i="7" s="1"/>
  <c r="M129" i="7" s="1"/>
  <c r="N129" i="7" s="1"/>
  <c r="O129" i="7" s="1"/>
  <c r="P129" i="7" s="1"/>
  <c r="Q129" i="7" s="1"/>
  <c r="R129" i="7" s="1"/>
  <c r="S129" i="7" s="1"/>
  <c r="T129" i="7" s="1"/>
  <c r="U129" i="7" s="1"/>
  <c r="V129" i="7" s="1"/>
  <c r="W129" i="7" s="1"/>
  <c r="X129" i="7" s="1"/>
  <c r="Y129" i="7" s="1"/>
  <c r="Z129" i="7" s="1"/>
  <c r="AA129" i="7" s="1"/>
  <c r="AB129" i="7" s="1"/>
  <c r="AC129" i="7" s="1"/>
  <c r="AD129" i="7" s="1"/>
  <c r="AE129" i="7" s="1"/>
  <c r="AF129" i="7" s="1"/>
  <c r="AG129" i="7" s="1"/>
  <c r="AH129" i="7" s="1"/>
  <c r="AI129" i="7" s="1"/>
  <c r="E182" i="7"/>
  <c r="C19" i="7"/>
  <c r="F135" i="7" s="1"/>
  <c r="G135" i="7" s="1"/>
  <c r="H135" i="7" s="1"/>
  <c r="C18" i="7"/>
  <c r="F134" i="7" s="1"/>
  <c r="G134" i="7" s="1"/>
  <c r="H134" i="7" s="1"/>
  <c r="C21" i="7"/>
  <c r="F137" i="7" s="1"/>
  <c r="G137" i="7" s="1"/>
  <c r="H137" i="7" s="1"/>
  <c r="C22" i="7"/>
  <c r="F138" i="7" s="1"/>
  <c r="G138" i="7" s="1"/>
  <c r="H138" i="7" s="1"/>
  <c r="C23" i="7"/>
  <c r="F139" i="7" s="1"/>
  <c r="G139" i="7" s="1"/>
  <c r="H139" i="7" s="1"/>
  <c r="C24" i="7"/>
  <c r="F140" i="7" s="1"/>
  <c r="G140" i="7" s="1"/>
  <c r="H140" i="7" s="1"/>
  <c r="C65" i="7"/>
  <c r="C63" i="7"/>
  <c r="C62" i="7"/>
  <c r="F178" i="7" s="1"/>
  <c r="G178" i="7" s="1"/>
  <c r="H178" i="7" s="1"/>
  <c r="C61" i="7"/>
  <c r="F177" i="7" s="1"/>
  <c r="G177" i="7" s="1"/>
  <c r="H177" i="7" s="1"/>
  <c r="I177" i="7" s="1"/>
  <c r="J177" i="7" s="1"/>
  <c r="K177" i="7" s="1"/>
  <c r="L177" i="7" s="1"/>
  <c r="M177" i="7" s="1"/>
  <c r="N177" i="7" s="1"/>
  <c r="O177" i="7" s="1"/>
  <c r="P177" i="7" s="1"/>
  <c r="Q177" i="7" s="1"/>
  <c r="R177" i="7" s="1"/>
  <c r="S177" i="7" s="1"/>
  <c r="T177" i="7" s="1"/>
  <c r="U177" i="7" s="1"/>
  <c r="V177" i="7" s="1"/>
  <c r="W177" i="7" s="1"/>
  <c r="X177" i="7" s="1"/>
  <c r="Y177" i="7" s="1"/>
  <c r="Z177" i="7" s="1"/>
  <c r="AA177" i="7" s="1"/>
  <c r="AB177" i="7" s="1"/>
  <c r="AC177" i="7" s="1"/>
  <c r="AD177" i="7" s="1"/>
  <c r="AE177" i="7" s="1"/>
  <c r="AF177" i="7" s="1"/>
  <c r="AG177" i="7" s="1"/>
  <c r="AH177" i="7" s="1"/>
  <c r="AI177" i="7" s="1"/>
  <c r="C60" i="7"/>
  <c r="F176" i="7" s="1"/>
  <c r="G176" i="7" s="1"/>
  <c r="H176" i="7" s="1"/>
  <c r="I176" i="7" s="1"/>
  <c r="J176" i="7" s="1"/>
  <c r="K176" i="7" s="1"/>
  <c r="L176" i="7" s="1"/>
  <c r="M176" i="7" s="1"/>
  <c r="N176" i="7" s="1"/>
  <c r="O176" i="7" s="1"/>
  <c r="P176" i="7" s="1"/>
  <c r="Q176" i="7" s="1"/>
  <c r="R176" i="7" s="1"/>
  <c r="S176" i="7" s="1"/>
  <c r="T176" i="7" s="1"/>
  <c r="U176" i="7" s="1"/>
  <c r="V176" i="7" s="1"/>
  <c r="W176" i="7" s="1"/>
  <c r="X176" i="7" s="1"/>
  <c r="Y176" i="7" s="1"/>
  <c r="Z176" i="7" s="1"/>
  <c r="AA176" i="7" s="1"/>
  <c r="AB176" i="7" s="1"/>
  <c r="AC176" i="7" s="1"/>
  <c r="AD176" i="7" s="1"/>
  <c r="AE176" i="7" s="1"/>
  <c r="AF176" i="7" s="1"/>
  <c r="AG176" i="7" s="1"/>
  <c r="AH176" i="7" s="1"/>
  <c r="AI176" i="7" s="1"/>
  <c r="C59" i="7"/>
  <c r="F175" i="7" s="1"/>
  <c r="G175" i="7" s="1"/>
  <c r="H175" i="7" s="1"/>
  <c r="I175" i="7" s="1"/>
  <c r="J175" i="7" s="1"/>
  <c r="K175" i="7" s="1"/>
  <c r="L175" i="7" s="1"/>
  <c r="M175" i="7" s="1"/>
  <c r="N175" i="7" s="1"/>
  <c r="O175" i="7" s="1"/>
  <c r="P175" i="7" s="1"/>
  <c r="Q175" i="7" s="1"/>
  <c r="R175" i="7" s="1"/>
  <c r="S175" i="7" s="1"/>
  <c r="T175" i="7" s="1"/>
  <c r="U175" i="7" s="1"/>
  <c r="V175" i="7" s="1"/>
  <c r="W175" i="7" s="1"/>
  <c r="X175" i="7" s="1"/>
  <c r="Y175" i="7" s="1"/>
  <c r="Z175" i="7" s="1"/>
  <c r="AA175" i="7" s="1"/>
  <c r="AB175" i="7" s="1"/>
  <c r="AC175" i="7" s="1"/>
  <c r="AD175" i="7" s="1"/>
  <c r="AE175" i="7" s="1"/>
  <c r="AF175" i="7" s="1"/>
  <c r="AG175" i="7" s="1"/>
  <c r="AH175" i="7" s="1"/>
  <c r="AI175" i="7" s="1"/>
  <c r="C58" i="7"/>
  <c r="F174" i="7" s="1"/>
  <c r="G174" i="7" s="1"/>
  <c r="H174" i="7" s="1"/>
  <c r="I174" i="7" s="1"/>
  <c r="J174" i="7" s="1"/>
  <c r="K174" i="7" s="1"/>
  <c r="L174" i="7" s="1"/>
  <c r="M174" i="7" s="1"/>
  <c r="N174" i="7" s="1"/>
  <c r="O174" i="7" s="1"/>
  <c r="P174" i="7" s="1"/>
  <c r="Q174" i="7" s="1"/>
  <c r="R174" i="7" s="1"/>
  <c r="S174" i="7" s="1"/>
  <c r="T174" i="7" s="1"/>
  <c r="U174" i="7" s="1"/>
  <c r="V174" i="7" s="1"/>
  <c r="W174" i="7" s="1"/>
  <c r="X174" i="7" s="1"/>
  <c r="Y174" i="7" s="1"/>
  <c r="Z174" i="7" s="1"/>
  <c r="AA174" i="7" s="1"/>
  <c r="AB174" i="7" s="1"/>
  <c r="AC174" i="7" s="1"/>
  <c r="AD174" i="7" s="1"/>
  <c r="AE174" i="7" s="1"/>
  <c r="AF174" i="7" s="1"/>
  <c r="AG174" i="7" s="1"/>
  <c r="AH174" i="7" s="1"/>
  <c r="AI174" i="7" s="1"/>
  <c r="C57" i="7"/>
  <c r="F173" i="7" s="1"/>
  <c r="G173" i="7" s="1"/>
  <c r="H173" i="7" s="1"/>
  <c r="I173" i="7" s="1"/>
  <c r="J173" i="7" s="1"/>
  <c r="K173" i="7" s="1"/>
  <c r="L173" i="7" s="1"/>
  <c r="M173" i="7" s="1"/>
  <c r="N173" i="7" s="1"/>
  <c r="O173" i="7" s="1"/>
  <c r="P173" i="7" s="1"/>
  <c r="Q173" i="7" s="1"/>
  <c r="R173" i="7" s="1"/>
  <c r="S173" i="7" s="1"/>
  <c r="T173" i="7" s="1"/>
  <c r="U173" i="7" s="1"/>
  <c r="V173" i="7" s="1"/>
  <c r="W173" i="7" s="1"/>
  <c r="X173" i="7" s="1"/>
  <c r="Y173" i="7" s="1"/>
  <c r="Z173" i="7" s="1"/>
  <c r="AA173" i="7" s="1"/>
  <c r="AB173" i="7" s="1"/>
  <c r="AC173" i="7" s="1"/>
  <c r="AD173" i="7" s="1"/>
  <c r="AE173" i="7" s="1"/>
  <c r="AF173" i="7" s="1"/>
  <c r="AG173" i="7" s="1"/>
  <c r="AH173" i="7" s="1"/>
  <c r="AI173" i="7" s="1"/>
  <c r="C54" i="7"/>
  <c r="C53" i="7"/>
  <c r="F169" i="7" s="1"/>
  <c r="G169" i="7" s="1"/>
  <c r="H169" i="7" s="1"/>
  <c r="I169" i="7" s="1"/>
  <c r="J169" i="7" s="1"/>
  <c r="K169" i="7" s="1"/>
  <c r="L169" i="7" s="1"/>
  <c r="M169" i="7" s="1"/>
  <c r="N169" i="7" s="1"/>
  <c r="O169" i="7" s="1"/>
  <c r="P169" i="7" s="1"/>
  <c r="Q169" i="7" s="1"/>
  <c r="R169" i="7" s="1"/>
  <c r="S169" i="7" s="1"/>
  <c r="T169" i="7" s="1"/>
  <c r="U169" i="7" s="1"/>
  <c r="V169" i="7" s="1"/>
  <c r="W169" i="7" s="1"/>
  <c r="X169" i="7" s="1"/>
  <c r="Y169" i="7" s="1"/>
  <c r="Z169" i="7" s="1"/>
  <c r="AA169" i="7" s="1"/>
  <c r="AB169" i="7" s="1"/>
  <c r="AC169" i="7" s="1"/>
  <c r="AD169" i="7" s="1"/>
  <c r="AE169" i="7" s="1"/>
  <c r="AF169" i="7" s="1"/>
  <c r="AG169" i="7" s="1"/>
  <c r="AH169" i="7" s="1"/>
  <c r="AI169" i="7" s="1"/>
  <c r="C52" i="7"/>
  <c r="F168" i="7" s="1"/>
  <c r="G168" i="7" s="1"/>
  <c r="H168" i="7" s="1"/>
  <c r="I168" i="7" s="1"/>
  <c r="J168" i="7" s="1"/>
  <c r="K168" i="7" s="1"/>
  <c r="L168" i="7" s="1"/>
  <c r="M168" i="7" s="1"/>
  <c r="N168" i="7" s="1"/>
  <c r="O168" i="7" s="1"/>
  <c r="P168" i="7" s="1"/>
  <c r="Q168" i="7" s="1"/>
  <c r="R168" i="7" s="1"/>
  <c r="S168" i="7" s="1"/>
  <c r="T168" i="7" s="1"/>
  <c r="U168" i="7" s="1"/>
  <c r="V168" i="7" s="1"/>
  <c r="W168" i="7" s="1"/>
  <c r="X168" i="7" s="1"/>
  <c r="Y168" i="7" s="1"/>
  <c r="Z168" i="7" s="1"/>
  <c r="AA168" i="7" s="1"/>
  <c r="AB168" i="7" s="1"/>
  <c r="AC168" i="7" s="1"/>
  <c r="AD168" i="7" s="1"/>
  <c r="AE168" i="7" s="1"/>
  <c r="AF168" i="7" s="1"/>
  <c r="AG168" i="7" s="1"/>
  <c r="AH168" i="7" s="1"/>
  <c r="AI168" i="7" s="1"/>
  <c r="C51" i="7"/>
  <c r="F167" i="7" s="1"/>
  <c r="G167" i="7" s="1"/>
  <c r="H167" i="7" s="1"/>
  <c r="C50" i="7"/>
  <c r="F166" i="7" s="1"/>
  <c r="G166" i="7" s="1"/>
  <c r="H166" i="7" s="1"/>
  <c r="I166" i="7" s="1"/>
  <c r="J166" i="7" s="1"/>
  <c r="K166" i="7" s="1"/>
  <c r="L166" i="7" s="1"/>
  <c r="M166" i="7" s="1"/>
  <c r="N166" i="7" s="1"/>
  <c r="O166" i="7" s="1"/>
  <c r="P166" i="7" s="1"/>
  <c r="Q166" i="7" s="1"/>
  <c r="R166" i="7" s="1"/>
  <c r="S166" i="7" s="1"/>
  <c r="T166" i="7" s="1"/>
  <c r="U166" i="7" s="1"/>
  <c r="V166" i="7" s="1"/>
  <c r="W166" i="7" s="1"/>
  <c r="X166" i="7" s="1"/>
  <c r="Y166" i="7" s="1"/>
  <c r="Z166" i="7" s="1"/>
  <c r="AA166" i="7" s="1"/>
  <c r="AB166" i="7" s="1"/>
  <c r="AC166" i="7" s="1"/>
  <c r="AD166" i="7" s="1"/>
  <c r="AE166" i="7" s="1"/>
  <c r="AF166" i="7" s="1"/>
  <c r="AG166" i="7" s="1"/>
  <c r="AH166" i="7" s="1"/>
  <c r="AI166" i="7" s="1"/>
  <c r="C48" i="7"/>
  <c r="F164" i="7" s="1"/>
  <c r="G164" i="7" s="1"/>
  <c r="H164" i="7" s="1"/>
  <c r="I164" i="7" s="1"/>
  <c r="J164" i="7" s="1"/>
  <c r="K164" i="7" s="1"/>
  <c r="L164" i="7" s="1"/>
  <c r="M164" i="7" s="1"/>
  <c r="N164" i="7" s="1"/>
  <c r="O164" i="7" s="1"/>
  <c r="P164" i="7" s="1"/>
  <c r="Q164" i="7" s="1"/>
  <c r="R164" i="7" s="1"/>
  <c r="S164" i="7" s="1"/>
  <c r="T164" i="7" s="1"/>
  <c r="U164" i="7" s="1"/>
  <c r="V164" i="7" s="1"/>
  <c r="W164" i="7" s="1"/>
  <c r="X164" i="7" s="1"/>
  <c r="Y164" i="7" s="1"/>
  <c r="Z164" i="7" s="1"/>
  <c r="AA164" i="7" s="1"/>
  <c r="AB164" i="7" s="1"/>
  <c r="AC164" i="7" s="1"/>
  <c r="AD164" i="7" s="1"/>
  <c r="AE164" i="7" s="1"/>
  <c r="AF164" i="7" s="1"/>
  <c r="AG164" i="7" s="1"/>
  <c r="AH164" i="7" s="1"/>
  <c r="AI164" i="7" s="1"/>
  <c r="C47" i="7"/>
  <c r="F163" i="7" s="1"/>
  <c r="G163" i="7" s="1"/>
  <c r="H163" i="7" s="1"/>
  <c r="I163" i="7" s="1"/>
  <c r="J163" i="7" s="1"/>
  <c r="K163" i="7" s="1"/>
  <c r="L163" i="7" s="1"/>
  <c r="M163" i="7" s="1"/>
  <c r="N163" i="7" s="1"/>
  <c r="O163" i="7" s="1"/>
  <c r="P163" i="7" s="1"/>
  <c r="Q163" i="7" s="1"/>
  <c r="R163" i="7" s="1"/>
  <c r="S163" i="7" s="1"/>
  <c r="T163" i="7" s="1"/>
  <c r="U163" i="7" s="1"/>
  <c r="V163" i="7" s="1"/>
  <c r="W163" i="7" s="1"/>
  <c r="X163" i="7" s="1"/>
  <c r="Y163" i="7" s="1"/>
  <c r="Z163" i="7" s="1"/>
  <c r="AA163" i="7" s="1"/>
  <c r="AB163" i="7" s="1"/>
  <c r="AC163" i="7" s="1"/>
  <c r="AD163" i="7" s="1"/>
  <c r="AE163" i="7" s="1"/>
  <c r="AF163" i="7" s="1"/>
  <c r="AG163" i="7" s="1"/>
  <c r="AH163" i="7" s="1"/>
  <c r="AI163" i="7" s="1"/>
  <c r="C46" i="7"/>
  <c r="F162" i="7" s="1"/>
  <c r="G162" i="7" s="1"/>
  <c r="H162" i="7" s="1"/>
  <c r="C45" i="7"/>
  <c r="F161" i="7" s="1"/>
  <c r="G161" i="7" s="1"/>
  <c r="H161" i="7" s="1"/>
  <c r="I161" i="7" s="1"/>
  <c r="J161" i="7" s="1"/>
  <c r="K161" i="7" s="1"/>
  <c r="L161" i="7" s="1"/>
  <c r="M161" i="7" s="1"/>
  <c r="N161" i="7" s="1"/>
  <c r="O161" i="7" s="1"/>
  <c r="P161" i="7" s="1"/>
  <c r="Q161" i="7" s="1"/>
  <c r="R161" i="7" s="1"/>
  <c r="S161" i="7" s="1"/>
  <c r="T161" i="7" s="1"/>
  <c r="U161" i="7" s="1"/>
  <c r="V161" i="7" s="1"/>
  <c r="W161" i="7" s="1"/>
  <c r="X161" i="7" s="1"/>
  <c r="Y161" i="7" s="1"/>
  <c r="Z161" i="7" s="1"/>
  <c r="AA161" i="7" s="1"/>
  <c r="AB161" i="7" s="1"/>
  <c r="AC161" i="7" s="1"/>
  <c r="AD161" i="7" s="1"/>
  <c r="AE161" i="7" s="1"/>
  <c r="AF161" i="7" s="1"/>
  <c r="AG161" i="7" s="1"/>
  <c r="AH161" i="7" s="1"/>
  <c r="AI161" i="7" s="1"/>
  <c r="C44" i="7"/>
  <c r="F160" i="7" s="1"/>
  <c r="G160" i="7" s="1"/>
  <c r="H160" i="7" s="1"/>
  <c r="I160" i="7" s="1"/>
  <c r="J160" i="7" s="1"/>
  <c r="K160" i="7" s="1"/>
  <c r="L160" i="7" s="1"/>
  <c r="M160" i="7" s="1"/>
  <c r="N160" i="7" s="1"/>
  <c r="O160" i="7" s="1"/>
  <c r="P160" i="7" s="1"/>
  <c r="Q160" i="7" s="1"/>
  <c r="R160" i="7" s="1"/>
  <c r="S160" i="7" s="1"/>
  <c r="T160" i="7" s="1"/>
  <c r="U160" i="7" s="1"/>
  <c r="V160" i="7" s="1"/>
  <c r="W160" i="7" s="1"/>
  <c r="X160" i="7" s="1"/>
  <c r="Y160" i="7" s="1"/>
  <c r="Z160" i="7" s="1"/>
  <c r="AA160" i="7" s="1"/>
  <c r="AB160" i="7" s="1"/>
  <c r="AC160" i="7" s="1"/>
  <c r="AD160" i="7" s="1"/>
  <c r="AE160" i="7" s="1"/>
  <c r="AF160" i="7" s="1"/>
  <c r="AG160" i="7" s="1"/>
  <c r="AH160" i="7" s="1"/>
  <c r="AI160" i="7" s="1"/>
  <c r="C43" i="7"/>
  <c r="F159" i="7" s="1"/>
  <c r="G159" i="7" s="1"/>
  <c r="H159" i="7" s="1"/>
  <c r="I159" i="7" s="1"/>
  <c r="J159" i="7" s="1"/>
  <c r="K159" i="7" s="1"/>
  <c r="L159" i="7" s="1"/>
  <c r="M159" i="7" s="1"/>
  <c r="N159" i="7" s="1"/>
  <c r="O159" i="7" s="1"/>
  <c r="P159" i="7" s="1"/>
  <c r="Q159" i="7" s="1"/>
  <c r="R159" i="7" s="1"/>
  <c r="S159" i="7" s="1"/>
  <c r="T159" i="7" s="1"/>
  <c r="U159" i="7" s="1"/>
  <c r="V159" i="7" s="1"/>
  <c r="W159" i="7" s="1"/>
  <c r="X159" i="7" s="1"/>
  <c r="Y159" i="7" s="1"/>
  <c r="Z159" i="7" s="1"/>
  <c r="AA159" i="7" s="1"/>
  <c r="AB159" i="7" s="1"/>
  <c r="AC159" i="7" s="1"/>
  <c r="AD159" i="7" s="1"/>
  <c r="AE159" i="7" s="1"/>
  <c r="AF159" i="7" s="1"/>
  <c r="AG159" i="7" s="1"/>
  <c r="AH159" i="7" s="1"/>
  <c r="AI159" i="7" s="1"/>
  <c r="C42" i="7"/>
  <c r="F158" i="7" s="1"/>
  <c r="G158" i="7" s="1"/>
  <c r="H158" i="7" s="1"/>
  <c r="C41" i="7"/>
  <c r="F157" i="7" s="1"/>
  <c r="G157" i="7" s="1"/>
  <c r="H157" i="7" s="1"/>
  <c r="I157" i="7" s="1"/>
  <c r="J157" i="7" s="1"/>
  <c r="K157" i="7" s="1"/>
  <c r="L157" i="7" s="1"/>
  <c r="M157" i="7" s="1"/>
  <c r="N157" i="7" s="1"/>
  <c r="O157" i="7" s="1"/>
  <c r="P157" i="7" s="1"/>
  <c r="Q157" i="7" s="1"/>
  <c r="R157" i="7" s="1"/>
  <c r="S157" i="7" s="1"/>
  <c r="T157" i="7" s="1"/>
  <c r="U157" i="7" s="1"/>
  <c r="V157" i="7" s="1"/>
  <c r="W157" i="7" s="1"/>
  <c r="X157" i="7" s="1"/>
  <c r="Y157" i="7" s="1"/>
  <c r="Z157" i="7" s="1"/>
  <c r="AA157" i="7" s="1"/>
  <c r="AB157" i="7" s="1"/>
  <c r="AC157" i="7" s="1"/>
  <c r="AD157" i="7" s="1"/>
  <c r="AE157" i="7" s="1"/>
  <c r="AF157" i="7" s="1"/>
  <c r="AG157" i="7" s="1"/>
  <c r="AH157" i="7" s="1"/>
  <c r="AI157" i="7" s="1"/>
  <c r="C40" i="7"/>
  <c r="F156" i="7" s="1"/>
  <c r="G156" i="7" s="1"/>
  <c r="H156" i="7" s="1"/>
  <c r="C39" i="7"/>
  <c r="F155" i="7" s="1"/>
  <c r="G155" i="7" s="1"/>
  <c r="H155" i="7" s="1"/>
  <c r="I155" i="7" s="1"/>
  <c r="J155" i="7" s="1"/>
  <c r="K155" i="7" s="1"/>
  <c r="L155" i="7" s="1"/>
  <c r="M155" i="7" s="1"/>
  <c r="N155" i="7" s="1"/>
  <c r="O155" i="7" s="1"/>
  <c r="P155" i="7" s="1"/>
  <c r="Q155" i="7" s="1"/>
  <c r="R155" i="7" s="1"/>
  <c r="S155" i="7" s="1"/>
  <c r="T155" i="7" s="1"/>
  <c r="U155" i="7" s="1"/>
  <c r="V155" i="7" s="1"/>
  <c r="W155" i="7" s="1"/>
  <c r="X155" i="7" s="1"/>
  <c r="Y155" i="7" s="1"/>
  <c r="Z155" i="7" s="1"/>
  <c r="AA155" i="7" s="1"/>
  <c r="AB155" i="7" s="1"/>
  <c r="AC155" i="7" s="1"/>
  <c r="AD155" i="7" s="1"/>
  <c r="AE155" i="7" s="1"/>
  <c r="AF155" i="7" s="1"/>
  <c r="AG155" i="7" s="1"/>
  <c r="AH155" i="7" s="1"/>
  <c r="AI155" i="7" s="1"/>
  <c r="C38" i="7"/>
  <c r="F154" i="7" s="1"/>
  <c r="G154" i="7" s="1"/>
  <c r="H154" i="7" s="1"/>
  <c r="I154" i="7" s="1"/>
  <c r="J154" i="7" s="1"/>
  <c r="K154" i="7" s="1"/>
  <c r="L154" i="7" s="1"/>
  <c r="M154" i="7" s="1"/>
  <c r="N154" i="7" s="1"/>
  <c r="O154" i="7" s="1"/>
  <c r="P154" i="7" s="1"/>
  <c r="Q154" i="7" s="1"/>
  <c r="R154" i="7" s="1"/>
  <c r="S154" i="7" s="1"/>
  <c r="T154" i="7" s="1"/>
  <c r="U154" i="7" s="1"/>
  <c r="V154" i="7" s="1"/>
  <c r="W154" i="7" s="1"/>
  <c r="X154" i="7" s="1"/>
  <c r="Y154" i="7" s="1"/>
  <c r="Z154" i="7" s="1"/>
  <c r="AA154" i="7" s="1"/>
  <c r="AB154" i="7" s="1"/>
  <c r="AC154" i="7" s="1"/>
  <c r="AD154" i="7" s="1"/>
  <c r="AE154" i="7" s="1"/>
  <c r="AF154" i="7" s="1"/>
  <c r="AG154" i="7" s="1"/>
  <c r="AH154" i="7" s="1"/>
  <c r="AI154" i="7" s="1"/>
  <c r="C37" i="7"/>
  <c r="F153" i="7" s="1"/>
  <c r="G153" i="7" s="1"/>
  <c r="H153" i="7" s="1"/>
  <c r="I153" i="7" s="1"/>
  <c r="J153" i="7" s="1"/>
  <c r="K153" i="7" s="1"/>
  <c r="L153" i="7" s="1"/>
  <c r="M153" i="7" s="1"/>
  <c r="N153" i="7" s="1"/>
  <c r="O153" i="7" s="1"/>
  <c r="P153" i="7" s="1"/>
  <c r="Q153" i="7" s="1"/>
  <c r="R153" i="7" s="1"/>
  <c r="S153" i="7" s="1"/>
  <c r="T153" i="7" s="1"/>
  <c r="U153" i="7" s="1"/>
  <c r="V153" i="7" s="1"/>
  <c r="W153" i="7" s="1"/>
  <c r="X153" i="7" s="1"/>
  <c r="Y153" i="7" s="1"/>
  <c r="Z153" i="7" s="1"/>
  <c r="AA153" i="7" s="1"/>
  <c r="AB153" i="7" s="1"/>
  <c r="AC153" i="7" s="1"/>
  <c r="AD153" i="7" s="1"/>
  <c r="AE153" i="7" s="1"/>
  <c r="AF153" i="7" s="1"/>
  <c r="AG153" i="7" s="1"/>
  <c r="AH153" i="7" s="1"/>
  <c r="AI153" i="7" s="1"/>
  <c r="C36" i="7"/>
  <c r="F152" i="7" s="1"/>
  <c r="G152" i="7" s="1"/>
  <c r="H152" i="7" s="1"/>
  <c r="C35" i="7"/>
  <c r="F151" i="7" s="1"/>
  <c r="G151" i="7" s="1"/>
  <c r="H151" i="7" s="1"/>
  <c r="C34" i="7"/>
  <c r="F150" i="7" s="1"/>
  <c r="G150" i="7" s="1"/>
  <c r="H150" i="7" s="1"/>
  <c r="B35" i="7"/>
  <c r="B36" i="7"/>
  <c r="B37" i="7"/>
  <c r="B38" i="7"/>
  <c r="B39" i="7"/>
  <c r="B40" i="7"/>
  <c r="B41" i="7"/>
  <c r="B42" i="7"/>
  <c r="B43" i="7"/>
  <c r="B44" i="7"/>
  <c r="B45" i="7"/>
  <c r="B46" i="7"/>
  <c r="B47" i="7"/>
  <c r="B48" i="7"/>
  <c r="B49" i="7"/>
  <c r="B50" i="7"/>
  <c r="B51" i="7"/>
  <c r="B52" i="7"/>
  <c r="B53" i="7"/>
  <c r="B54" i="7"/>
  <c r="B34" i="7"/>
  <c r="B13" i="7"/>
  <c r="B14" i="7"/>
  <c r="B15" i="7"/>
  <c r="B16" i="7"/>
  <c r="B17" i="7"/>
  <c r="B18" i="7"/>
  <c r="B19" i="7"/>
  <c r="B20" i="7"/>
  <c r="B21" i="7"/>
  <c r="B22" i="7"/>
  <c r="B23" i="7"/>
  <c r="B24" i="7"/>
  <c r="B25" i="7"/>
  <c r="B26" i="7"/>
  <c r="B27" i="7"/>
  <c r="B28" i="7"/>
  <c r="B29" i="7"/>
  <c r="B30" i="7"/>
  <c r="B31" i="7"/>
  <c r="B32" i="7"/>
  <c r="B12" i="7"/>
  <c r="AH124" i="7"/>
  <c r="AG124" i="7"/>
  <c r="AF124" i="7"/>
  <c r="AE124" i="7"/>
  <c r="AD124" i="7"/>
  <c r="AC124" i="7"/>
  <c r="AB124" i="7"/>
  <c r="AA124" i="7"/>
  <c r="Z124" i="7"/>
  <c r="Y124" i="7"/>
  <c r="X124" i="7"/>
  <c r="W124" i="7"/>
  <c r="V124" i="7"/>
  <c r="U124" i="7"/>
  <c r="T124" i="7"/>
  <c r="S124" i="7"/>
  <c r="R124" i="7"/>
  <c r="Q124" i="7"/>
  <c r="P124" i="7"/>
  <c r="O124" i="7"/>
  <c r="N124" i="7"/>
  <c r="M124" i="7"/>
  <c r="L124" i="7"/>
  <c r="K124" i="7"/>
  <c r="J124" i="7"/>
  <c r="I124" i="7"/>
  <c r="H124" i="7"/>
  <c r="G124" i="7"/>
  <c r="F124" i="7"/>
  <c r="E124" i="7"/>
  <c r="F68" i="7"/>
  <c r="E58" i="66"/>
  <c r="F58" i="66"/>
  <c r="G58" i="66"/>
  <c r="H58" i="66"/>
  <c r="I58" i="66"/>
  <c r="J58" i="66"/>
  <c r="K58" i="66"/>
  <c r="L58" i="66"/>
  <c r="M58" i="66"/>
  <c r="N58" i="66"/>
  <c r="O58" i="66"/>
  <c r="P58" i="66"/>
  <c r="Q58" i="66"/>
  <c r="R58" i="66"/>
  <c r="S58" i="66"/>
  <c r="T58" i="66"/>
  <c r="U58" i="66"/>
  <c r="V58" i="66"/>
  <c r="W58" i="66"/>
  <c r="X58" i="66"/>
  <c r="Y58" i="66"/>
  <c r="Z58" i="66"/>
  <c r="AA58" i="66"/>
  <c r="AB58" i="66"/>
  <c r="AC58" i="66"/>
  <c r="AD58" i="66"/>
  <c r="AE58" i="66"/>
  <c r="AF58" i="66"/>
  <c r="AG58" i="66"/>
  <c r="E59" i="66"/>
  <c r="F59" i="66"/>
  <c r="G59" i="66"/>
  <c r="H59" i="66"/>
  <c r="I59" i="66"/>
  <c r="J59" i="66"/>
  <c r="K59" i="66"/>
  <c r="L59" i="66"/>
  <c r="M59" i="66"/>
  <c r="N59" i="66"/>
  <c r="O59" i="66"/>
  <c r="P59" i="66"/>
  <c r="Q59" i="66"/>
  <c r="R59" i="66"/>
  <c r="S59" i="66"/>
  <c r="T59" i="66"/>
  <c r="U59" i="66"/>
  <c r="V59" i="66"/>
  <c r="W59" i="66"/>
  <c r="X59" i="66"/>
  <c r="Y59" i="66"/>
  <c r="Z59" i="66"/>
  <c r="AA59" i="66"/>
  <c r="AB59" i="66"/>
  <c r="AC59" i="66"/>
  <c r="AD59" i="66"/>
  <c r="AE59" i="66"/>
  <c r="AF59" i="66"/>
  <c r="AG59" i="66"/>
  <c r="E60" i="66"/>
  <c r="F60" i="66"/>
  <c r="G60" i="66"/>
  <c r="H60" i="66"/>
  <c r="I60" i="66"/>
  <c r="J60" i="66"/>
  <c r="K60" i="66"/>
  <c r="L60" i="66"/>
  <c r="M60" i="66"/>
  <c r="N60" i="66"/>
  <c r="O60" i="66"/>
  <c r="P60" i="66"/>
  <c r="Q60" i="66"/>
  <c r="R60" i="66"/>
  <c r="S60" i="66"/>
  <c r="T60" i="66"/>
  <c r="U60" i="66"/>
  <c r="V60" i="66"/>
  <c r="W60" i="66"/>
  <c r="X60" i="66"/>
  <c r="Y60" i="66"/>
  <c r="Z60" i="66"/>
  <c r="AA60" i="66"/>
  <c r="AB60" i="66"/>
  <c r="AC60" i="66"/>
  <c r="AD60" i="66"/>
  <c r="AE60" i="66"/>
  <c r="AF60" i="66"/>
  <c r="AG60" i="66"/>
  <c r="E61" i="66"/>
  <c r="F61" i="66"/>
  <c r="G61" i="66"/>
  <c r="H61" i="66"/>
  <c r="I61" i="66"/>
  <c r="J61" i="66"/>
  <c r="K61" i="66"/>
  <c r="L61" i="66"/>
  <c r="M61" i="66"/>
  <c r="N61" i="66"/>
  <c r="O61" i="66"/>
  <c r="P61" i="66"/>
  <c r="Q61" i="66"/>
  <c r="R61" i="66"/>
  <c r="S61" i="66"/>
  <c r="T61" i="66"/>
  <c r="U61" i="66"/>
  <c r="V61" i="66"/>
  <c r="W61" i="66"/>
  <c r="X61" i="66"/>
  <c r="Y61" i="66"/>
  <c r="Z61" i="66"/>
  <c r="AA61" i="66"/>
  <c r="AB61" i="66"/>
  <c r="AC61" i="66"/>
  <c r="AD61" i="66"/>
  <c r="AE61" i="66"/>
  <c r="AF61" i="66"/>
  <c r="AG61" i="66"/>
  <c r="E62" i="66"/>
  <c r="F62" i="66"/>
  <c r="G62" i="66"/>
  <c r="H62" i="66"/>
  <c r="I62" i="66"/>
  <c r="J62" i="66"/>
  <c r="K62" i="66"/>
  <c r="L62" i="66"/>
  <c r="M62" i="66"/>
  <c r="N62" i="66"/>
  <c r="O62" i="66"/>
  <c r="P62" i="66"/>
  <c r="Q62" i="66"/>
  <c r="R62" i="66"/>
  <c r="S62" i="66"/>
  <c r="T62" i="66"/>
  <c r="U62" i="66"/>
  <c r="V62" i="66"/>
  <c r="W62" i="66"/>
  <c r="X62" i="66"/>
  <c r="Y62" i="66"/>
  <c r="Z62" i="66"/>
  <c r="AA62" i="66"/>
  <c r="AB62" i="66"/>
  <c r="AC62" i="66"/>
  <c r="AD62" i="66"/>
  <c r="AE62" i="66"/>
  <c r="AF62" i="66"/>
  <c r="AG62" i="66"/>
  <c r="D59" i="66"/>
  <c r="D60" i="66"/>
  <c r="D61" i="66"/>
  <c r="D62" i="66"/>
  <c r="E63" i="63"/>
  <c r="F63" i="63"/>
  <c r="G63" i="63"/>
  <c r="H63" i="63"/>
  <c r="I63" i="63"/>
  <c r="J63" i="63"/>
  <c r="K63" i="63"/>
  <c r="L63" i="63"/>
  <c r="M63" i="63"/>
  <c r="N63" i="63"/>
  <c r="O63" i="63"/>
  <c r="P63" i="63"/>
  <c r="Q63" i="63"/>
  <c r="R63" i="63"/>
  <c r="S63" i="63"/>
  <c r="T63" i="63"/>
  <c r="U63" i="63"/>
  <c r="V63" i="63"/>
  <c r="W63" i="63"/>
  <c r="X63" i="63"/>
  <c r="Y63" i="63"/>
  <c r="Z63" i="63"/>
  <c r="AA63" i="63"/>
  <c r="AB63" i="63"/>
  <c r="AC63" i="63"/>
  <c r="AD63" i="63"/>
  <c r="AE63" i="63"/>
  <c r="AF63" i="63"/>
  <c r="AG63" i="63"/>
  <c r="E64" i="63"/>
  <c r="F64" i="63"/>
  <c r="G64" i="63"/>
  <c r="H64" i="63"/>
  <c r="I64" i="63"/>
  <c r="J64" i="63"/>
  <c r="K64" i="63"/>
  <c r="L64" i="63"/>
  <c r="M64" i="63"/>
  <c r="N64" i="63"/>
  <c r="O64" i="63"/>
  <c r="P64" i="63"/>
  <c r="Q64" i="63"/>
  <c r="R64" i="63"/>
  <c r="S64" i="63"/>
  <c r="T64" i="63"/>
  <c r="U64" i="63"/>
  <c r="V64" i="63"/>
  <c r="W64" i="63"/>
  <c r="X64" i="63"/>
  <c r="Y64" i="63"/>
  <c r="Z64" i="63"/>
  <c r="AA64" i="63"/>
  <c r="AB64" i="63"/>
  <c r="AC64" i="63"/>
  <c r="AD64" i="63"/>
  <c r="AE64" i="63"/>
  <c r="AF64" i="63"/>
  <c r="AG64" i="63"/>
  <c r="E65" i="63"/>
  <c r="F65" i="63"/>
  <c r="G65" i="63"/>
  <c r="H65" i="63"/>
  <c r="I65" i="63"/>
  <c r="J65" i="63"/>
  <c r="K65" i="63"/>
  <c r="L65" i="63"/>
  <c r="M65" i="63"/>
  <c r="N65" i="63"/>
  <c r="O65" i="63"/>
  <c r="P65" i="63"/>
  <c r="Q65" i="63"/>
  <c r="R65" i="63"/>
  <c r="S65" i="63"/>
  <c r="T65" i="63"/>
  <c r="U65" i="63"/>
  <c r="V65" i="63"/>
  <c r="W65" i="63"/>
  <c r="X65" i="63"/>
  <c r="Y65" i="63"/>
  <c r="Z65" i="63"/>
  <c r="AA65" i="63"/>
  <c r="AB65" i="63"/>
  <c r="AC65" i="63"/>
  <c r="AD65" i="63"/>
  <c r="AE65" i="63"/>
  <c r="AF65" i="63"/>
  <c r="AG65" i="63"/>
  <c r="E66" i="63"/>
  <c r="F66" i="63"/>
  <c r="G66" i="63"/>
  <c r="H66" i="63"/>
  <c r="I66" i="63"/>
  <c r="J66" i="63"/>
  <c r="K66" i="63"/>
  <c r="L66" i="63"/>
  <c r="M66" i="63"/>
  <c r="N66" i="63"/>
  <c r="O66" i="63"/>
  <c r="P66" i="63"/>
  <c r="Q66" i="63"/>
  <c r="R66" i="63"/>
  <c r="S66" i="63"/>
  <c r="T66" i="63"/>
  <c r="U66" i="63"/>
  <c r="V66" i="63"/>
  <c r="W66" i="63"/>
  <c r="X66" i="63"/>
  <c r="Y66" i="63"/>
  <c r="Z66" i="63"/>
  <c r="AA66" i="63"/>
  <c r="AB66" i="63"/>
  <c r="AC66" i="63"/>
  <c r="AD66" i="63"/>
  <c r="AE66" i="63"/>
  <c r="AF66" i="63"/>
  <c r="AG66" i="63"/>
  <c r="E67" i="63"/>
  <c r="F67" i="63"/>
  <c r="G67" i="63"/>
  <c r="H67" i="63"/>
  <c r="I67" i="63"/>
  <c r="J67" i="63"/>
  <c r="K67" i="63"/>
  <c r="L67" i="63"/>
  <c r="M67" i="63"/>
  <c r="N67" i="63"/>
  <c r="O67" i="63"/>
  <c r="P67" i="63"/>
  <c r="Q67" i="63"/>
  <c r="R67" i="63"/>
  <c r="S67" i="63"/>
  <c r="T67" i="63"/>
  <c r="U67" i="63"/>
  <c r="V67" i="63"/>
  <c r="W67" i="63"/>
  <c r="X67" i="63"/>
  <c r="Y67" i="63"/>
  <c r="Z67" i="63"/>
  <c r="AA67" i="63"/>
  <c r="AB67" i="63"/>
  <c r="AC67" i="63"/>
  <c r="AD67" i="63"/>
  <c r="AE67" i="63"/>
  <c r="AF67" i="63"/>
  <c r="AG67" i="63"/>
  <c r="D64" i="63"/>
  <c r="D65" i="63"/>
  <c r="D66" i="63"/>
  <c r="D67" i="63"/>
  <c r="E63" i="34"/>
  <c r="F63" i="34"/>
  <c r="G63" i="34"/>
  <c r="H63" i="34"/>
  <c r="I63" i="34"/>
  <c r="J63" i="34"/>
  <c r="K63" i="34"/>
  <c r="L63" i="34"/>
  <c r="M63" i="34"/>
  <c r="N63" i="34"/>
  <c r="O63" i="34"/>
  <c r="P63" i="34"/>
  <c r="Q63" i="34"/>
  <c r="R63" i="34"/>
  <c r="S63" i="34"/>
  <c r="T63" i="34"/>
  <c r="U63" i="34"/>
  <c r="V63" i="34"/>
  <c r="W63" i="34"/>
  <c r="X63" i="34"/>
  <c r="Y63" i="34"/>
  <c r="Z63" i="34"/>
  <c r="AA63" i="34"/>
  <c r="AB63" i="34"/>
  <c r="AC63" i="34"/>
  <c r="AD63" i="34"/>
  <c r="AE63" i="34"/>
  <c r="AF63" i="34"/>
  <c r="AG63" i="34"/>
  <c r="E64" i="34"/>
  <c r="F64" i="34"/>
  <c r="G64" i="34"/>
  <c r="H64" i="34"/>
  <c r="I64" i="34"/>
  <c r="J64" i="34"/>
  <c r="K64" i="34"/>
  <c r="L64" i="34"/>
  <c r="M64" i="34"/>
  <c r="N64" i="34"/>
  <c r="O64" i="34"/>
  <c r="P64" i="34"/>
  <c r="Q64" i="34"/>
  <c r="R64" i="34"/>
  <c r="S64" i="34"/>
  <c r="T64" i="34"/>
  <c r="U64" i="34"/>
  <c r="V64" i="34"/>
  <c r="W64" i="34"/>
  <c r="X64" i="34"/>
  <c r="Y64" i="34"/>
  <c r="Z64" i="34"/>
  <c r="AA64" i="34"/>
  <c r="AB64" i="34"/>
  <c r="AC64" i="34"/>
  <c r="AD64" i="34"/>
  <c r="AE64" i="34"/>
  <c r="AF64" i="34"/>
  <c r="AG64" i="34"/>
  <c r="E65" i="34"/>
  <c r="F65" i="34"/>
  <c r="G65" i="34"/>
  <c r="H65" i="34"/>
  <c r="I65" i="34"/>
  <c r="J65" i="34"/>
  <c r="K65" i="34"/>
  <c r="L65" i="34"/>
  <c r="M65" i="34"/>
  <c r="N65" i="34"/>
  <c r="O65" i="34"/>
  <c r="P65" i="34"/>
  <c r="Q65" i="34"/>
  <c r="R65" i="34"/>
  <c r="S65" i="34"/>
  <c r="T65" i="34"/>
  <c r="U65" i="34"/>
  <c r="V65" i="34"/>
  <c r="W65" i="34"/>
  <c r="X65" i="34"/>
  <c r="Y65" i="34"/>
  <c r="Z65" i="34"/>
  <c r="AA65" i="34"/>
  <c r="AB65" i="34"/>
  <c r="AC65" i="34"/>
  <c r="AD65" i="34"/>
  <c r="AE65" i="34"/>
  <c r="AF65" i="34"/>
  <c r="AG65" i="34"/>
  <c r="E66" i="34"/>
  <c r="F66" i="34"/>
  <c r="G66" i="34"/>
  <c r="H66" i="34"/>
  <c r="I66" i="34"/>
  <c r="J66" i="34"/>
  <c r="K66" i="34"/>
  <c r="L66" i="34"/>
  <c r="M66" i="34"/>
  <c r="N66" i="34"/>
  <c r="O66" i="34"/>
  <c r="P66" i="34"/>
  <c r="Q66" i="34"/>
  <c r="R66" i="34"/>
  <c r="S66" i="34"/>
  <c r="T66" i="34"/>
  <c r="U66" i="34"/>
  <c r="V66" i="34"/>
  <c r="W66" i="34"/>
  <c r="X66" i="34"/>
  <c r="Y66" i="34"/>
  <c r="Z66" i="34"/>
  <c r="AA66" i="34"/>
  <c r="AB66" i="34"/>
  <c r="AC66" i="34"/>
  <c r="AD66" i="34"/>
  <c r="AE66" i="34"/>
  <c r="AF66" i="34"/>
  <c r="AG66" i="34"/>
  <c r="E67" i="34"/>
  <c r="F67" i="34"/>
  <c r="G67" i="34"/>
  <c r="H67" i="34"/>
  <c r="I67" i="34"/>
  <c r="J67" i="34"/>
  <c r="K67" i="34"/>
  <c r="L67" i="34"/>
  <c r="M67" i="34"/>
  <c r="N67" i="34"/>
  <c r="O67" i="34"/>
  <c r="P67" i="34"/>
  <c r="Q67" i="34"/>
  <c r="R67" i="34"/>
  <c r="S67" i="34"/>
  <c r="T67" i="34"/>
  <c r="U67" i="34"/>
  <c r="V67" i="34"/>
  <c r="W67" i="34"/>
  <c r="X67" i="34"/>
  <c r="Y67" i="34"/>
  <c r="Z67" i="34"/>
  <c r="AA67" i="34"/>
  <c r="AB67" i="34"/>
  <c r="AC67" i="34"/>
  <c r="AD67" i="34"/>
  <c r="AE67" i="34"/>
  <c r="AF67" i="34"/>
  <c r="AG67" i="34"/>
  <c r="D64" i="34"/>
  <c r="D65" i="34"/>
  <c r="D66" i="34"/>
  <c r="D67" i="34"/>
  <c r="E56" i="68"/>
  <c r="F64" i="78" s="1"/>
  <c r="F56" i="68"/>
  <c r="G64" i="78" s="1"/>
  <c r="G56" i="68"/>
  <c r="H64" i="78" s="1"/>
  <c r="H56" i="68"/>
  <c r="I64" i="78" s="1"/>
  <c r="I56" i="68"/>
  <c r="J64" i="78" s="1"/>
  <c r="J56" i="68"/>
  <c r="K64" i="78" s="1"/>
  <c r="K56" i="68"/>
  <c r="L64" i="78" s="1"/>
  <c r="L56" i="68"/>
  <c r="M64" i="78" s="1"/>
  <c r="M56" i="68"/>
  <c r="N64" i="78" s="1"/>
  <c r="N56" i="68"/>
  <c r="O64" i="78" s="1"/>
  <c r="O56" i="68"/>
  <c r="P64" i="78" s="1"/>
  <c r="P56" i="68"/>
  <c r="Q64" i="78" s="1"/>
  <c r="Q56" i="68"/>
  <c r="R64" i="78" s="1"/>
  <c r="R56" i="68"/>
  <c r="S64" i="78" s="1"/>
  <c r="S56" i="68"/>
  <c r="T64" i="78" s="1"/>
  <c r="T56" i="68"/>
  <c r="U64" i="78" s="1"/>
  <c r="U56" i="68"/>
  <c r="V64" i="78" s="1"/>
  <c r="V56" i="68"/>
  <c r="W64" i="78" s="1"/>
  <c r="W56" i="68"/>
  <c r="X64" i="78" s="1"/>
  <c r="X56" i="68"/>
  <c r="Y64" i="78" s="1"/>
  <c r="Y56" i="68"/>
  <c r="Z64" i="78" s="1"/>
  <c r="Z56" i="68"/>
  <c r="AA64" i="78" s="1"/>
  <c r="AA56" i="68"/>
  <c r="AB64" i="78" s="1"/>
  <c r="AB56" i="68"/>
  <c r="AC64" i="78" s="1"/>
  <c r="AC56" i="68"/>
  <c r="AD64" i="78" s="1"/>
  <c r="AD56" i="68"/>
  <c r="AE64" i="78" s="1"/>
  <c r="AE56" i="68"/>
  <c r="AF64" i="78" s="1"/>
  <c r="AF56" i="68"/>
  <c r="AG64" i="78" s="1"/>
  <c r="AG56" i="68"/>
  <c r="AH64" i="78" s="1"/>
  <c r="E57" i="68"/>
  <c r="F57" i="68"/>
  <c r="G57" i="68"/>
  <c r="H57" i="68"/>
  <c r="I57" i="68"/>
  <c r="J57" i="68"/>
  <c r="K57" i="68"/>
  <c r="L57" i="68"/>
  <c r="M57" i="68"/>
  <c r="N57" i="68"/>
  <c r="O57" i="68"/>
  <c r="P57" i="68"/>
  <c r="Q57" i="68"/>
  <c r="R57" i="68"/>
  <c r="S57" i="68"/>
  <c r="T57" i="68"/>
  <c r="U57" i="68"/>
  <c r="V57" i="68"/>
  <c r="W57" i="68"/>
  <c r="X57" i="68"/>
  <c r="Y57" i="68"/>
  <c r="Z57" i="68"/>
  <c r="AA57" i="68"/>
  <c r="AB57" i="68"/>
  <c r="AC57" i="68"/>
  <c r="AD57" i="68"/>
  <c r="AE57" i="68"/>
  <c r="AF57" i="68"/>
  <c r="AG57" i="68"/>
  <c r="E58" i="68"/>
  <c r="F58" i="68"/>
  <c r="G58" i="68"/>
  <c r="H58" i="68"/>
  <c r="I58" i="68"/>
  <c r="J58" i="68"/>
  <c r="K58" i="68"/>
  <c r="L58" i="68"/>
  <c r="M58" i="68"/>
  <c r="N58" i="68"/>
  <c r="O58" i="68"/>
  <c r="P58" i="68"/>
  <c r="Q58" i="68"/>
  <c r="R58" i="68"/>
  <c r="S58" i="68"/>
  <c r="T58" i="68"/>
  <c r="U58" i="68"/>
  <c r="V58" i="68"/>
  <c r="W58" i="68"/>
  <c r="X58" i="68"/>
  <c r="Y58" i="68"/>
  <c r="Z58" i="68"/>
  <c r="AA58" i="68"/>
  <c r="AB58" i="68"/>
  <c r="AC58" i="68"/>
  <c r="AD58" i="68"/>
  <c r="AE58" i="68"/>
  <c r="AF58" i="68"/>
  <c r="AG58" i="68"/>
  <c r="E59" i="68"/>
  <c r="F59" i="68"/>
  <c r="G59" i="68"/>
  <c r="H59" i="68"/>
  <c r="I59" i="68"/>
  <c r="J59" i="68"/>
  <c r="K59" i="68"/>
  <c r="L59" i="68"/>
  <c r="M59" i="68"/>
  <c r="N59" i="68"/>
  <c r="O59" i="68"/>
  <c r="P59" i="68"/>
  <c r="Q59" i="68"/>
  <c r="R59" i="68"/>
  <c r="S59" i="68"/>
  <c r="T59" i="68"/>
  <c r="U59" i="68"/>
  <c r="V59" i="68"/>
  <c r="W59" i="68"/>
  <c r="X59" i="68"/>
  <c r="Y59" i="68"/>
  <c r="Z59" i="68"/>
  <c r="AA59" i="68"/>
  <c r="AB59" i="68"/>
  <c r="AC59" i="68"/>
  <c r="AD59" i="68"/>
  <c r="AE59" i="68"/>
  <c r="AF59" i="68"/>
  <c r="AG59" i="68"/>
  <c r="E60" i="68"/>
  <c r="F60" i="68"/>
  <c r="G60" i="68"/>
  <c r="H60" i="68"/>
  <c r="I60" i="68"/>
  <c r="J60" i="68"/>
  <c r="K60" i="68"/>
  <c r="K65" i="68" s="1"/>
  <c r="L60" i="68"/>
  <c r="M60" i="68"/>
  <c r="N60" i="68"/>
  <c r="O60" i="68"/>
  <c r="P60" i="68"/>
  <c r="Q60" i="68"/>
  <c r="R60" i="68"/>
  <c r="S60" i="68"/>
  <c r="T60" i="68"/>
  <c r="U60" i="68"/>
  <c r="V60" i="68"/>
  <c r="W60" i="68"/>
  <c r="X60" i="68"/>
  <c r="Y60" i="68"/>
  <c r="Z60" i="68"/>
  <c r="AA60" i="68"/>
  <c r="AB60" i="68"/>
  <c r="AC60" i="68"/>
  <c r="AD60" i="68"/>
  <c r="AE60" i="68"/>
  <c r="AF60" i="68"/>
  <c r="AG60" i="68"/>
  <c r="D57" i="68"/>
  <c r="D58" i="68"/>
  <c r="D59" i="68"/>
  <c r="D60" i="68"/>
  <c r="P22" i="85" l="1"/>
  <c r="O36" i="85"/>
  <c r="P38" i="85"/>
  <c r="O48" i="85"/>
  <c r="N6" i="85"/>
  <c r="N52" i="85" s="1"/>
  <c r="M13" i="59"/>
  <c r="I162" i="7"/>
  <c r="J162" i="7" s="1"/>
  <c r="K162" i="7" s="1"/>
  <c r="L162" i="7" s="1"/>
  <c r="M162" i="7" s="1"/>
  <c r="N162" i="7" s="1"/>
  <c r="O162" i="7" s="1"/>
  <c r="P162" i="7" s="1"/>
  <c r="Q162" i="7" s="1"/>
  <c r="R162" i="7" s="1"/>
  <c r="S162" i="7" s="1"/>
  <c r="T162" i="7" s="1"/>
  <c r="U162" i="7" s="1"/>
  <c r="V162" i="7" s="1"/>
  <c r="W162" i="7" s="1"/>
  <c r="X162" i="7" s="1"/>
  <c r="Y162" i="7" s="1"/>
  <c r="Z162" i="7" s="1"/>
  <c r="AA162" i="7" s="1"/>
  <c r="AB162" i="7" s="1"/>
  <c r="AC162" i="7" s="1"/>
  <c r="AD162" i="7" s="1"/>
  <c r="AE162" i="7" s="1"/>
  <c r="AF162" i="7" s="1"/>
  <c r="AG162" i="7" s="1"/>
  <c r="AH162" i="7" s="1"/>
  <c r="AI162" i="7" s="1"/>
  <c r="I140" i="7"/>
  <c r="J140" i="7" s="1"/>
  <c r="K140" i="7" s="1"/>
  <c r="L140" i="7" s="1"/>
  <c r="M140" i="7" s="1"/>
  <c r="N140" i="7" s="1"/>
  <c r="O140" i="7" s="1"/>
  <c r="P140" i="7" s="1"/>
  <c r="Q140" i="7" s="1"/>
  <c r="R140" i="7" s="1"/>
  <c r="S140" i="7" s="1"/>
  <c r="T140" i="7" s="1"/>
  <c r="U140" i="7" s="1"/>
  <c r="V140" i="7" s="1"/>
  <c r="W140" i="7" s="1"/>
  <c r="X140" i="7" s="1"/>
  <c r="Y140" i="7" s="1"/>
  <c r="Z140" i="7" s="1"/>
  <c r="AA140" i="7" s="1"/>
  <c r="AB140" i="7" s="1"/>
  <c r="AC140" i="7" s="1"/>
  <c r="AD140" i="7" s="1"/>
  <c r="AE140" i="7" s="1"/>
  <c r="AF140" i="7" s="1"/>
  <c r="AG140" i="7" s="1"/>
  <c r="AH140" i="7" s="1"/>
  <c r="AI140" i="7" s="1"/>
  <c r="I139" i="7"/>
  <c r="J139" i="7" s="1"/>
  <c r="K139" i="7" s="1"/>
  <c r="L139" i="7" s="1"/>
  <c r="M139" i="7" s="1"/>
  <c r="N139" i="7" s="1"/>
  <c r="O139" i="7" s="1"/>
  <c r="P139" i="7" s="1"/>
  <c r="Q139" i="7" s="1"/>
  <c r="R139" i="7" s="1"/>
  <c r="S139" i="7" s="1"/>
  <c r="T139" i="7" s="1"/>
  <c r="U139" i="7" s="1"/>
  <c r="V139" i="7" s="1"/>
  <c r="W139" i="7" s="1"/>
  <c r="X139" i="7" s="1"/>
  <c r="Y139" i="7" s="1"/>
  <c r="Z139" i="7" s="1"/>
  <c r="AA139" i="7" s="1"/>
  <c r="AB139" i="7" s="1"/>
  <c r="AC139" i="7" s="1"/>
  <c r="AD139" i="7" s="1"/>
  <c r="AE139" i="7" s="1"/>
  <c r="AF139" i="7" s="1"/>
  <c r="AG139" i="7" s="1"/>
  <c r="AH139" i="7" s="1"/>
  <c r="AI139" i="7" s="1"/>
  <c r="J131" i="7"/>
  <c r="K131" i="7" s="1"/>
  <c r="L131" i="7" s="1"/>
  <c r="M131" i="7" s="1"/>
  <c r="N131" i="7" s="1"/>
  <c r="O131" i="7" s="1"/>
  <c r="P131" i="7" s="1"/>
  <c r="Q131" i="7" s="1"/>
  <c r="R131" i="7" s="1"/>
  <c r="S131" i="7" s="1"/>
  <c r="T131" i="7" s="1"/>
  <c r="U131" i="7" s="1"/>
  <c r="V131" i="7" s="1"/>
  <c r="W131" i="7" s="1"/>
  <c r="X131" i="7" s="1"/>
  <c r="Y131" i="7" s="1"/>
  <c r="Z131" i="7" s="1"/>
  <c r="AA131" i="7" s="1"/>
  <c r="AB131" i="7" s="1"/>
  <c r="AC131" i="7" s="1"/>
  <c r="AD131" i="7" s="1"/>
  <c r="AE131" i="7" s="1"/>
  <c r="AF131" i="7" s="1"/>
  <c r="AG131" i="7" s="1"/>
  <c r="AH131" i="7" s="1"/>
  <c r="AI131" i="7" s="1"/>
  <c r="I131" i="7"/>
  <c r="I156" i="7"/>
  <c r="J156" i="7" s="1"/>
  <c r="K156" i="7" s="1"/>
  <c r="L156" i="7" s="1"/>
  <c r="M156" i="7" s="1"/>
  <c r="N156" i="7" s="1"/>
  <c r="O156" i="7" s="1"/>
  <c r="P156" i="7" s="1"/>
  <c r="Q156" i="7" s="1"/>
  <c r="R156" i="7" s="1"/>
  <c r="S156" i="7" s="1"/>
  <c r="T156" i="7" s="1"/>
  <c r="U156" i="7" s="1"/>
  <c r="V156" i="7" s="1"/>
  <c r="W156" i="7" s="1"/>
  <c r="X156" i="7" s="1"/>
  <c r="Y156" i="7" s="1"/>
  <c r="Z156" i="7" s="1"/>
  <c r="AA156" i="7" s="1"/>
  <c r="AB156" i="7" s="1"/>
  <c r="AC156" i="7" s="1"/>
  <c r="AD156" i="7" s="1"/>
  <c r="AE156" i="7" s="1"/>
  <c r="AF156" i="7" s="1"/>
  <c r="AG156" i="7" s="1"/>
  <c r="AH156" i="7" s="1"/>
  <c r="AI156" i="7" s="1"/>
  <c r="I138" i="7"/>
  <c r="J138" i="7" s="1"/>
  <c r="K138" i="7" s="1"/>
  <c r="L138" i="7" s="1"/>
  <c r="M138" i="7" s="1"/>
  <c r="N138" i="7" s="1"/>
  <c r="O138" i="7" s="1"/>
  <c r="P138" i="7" s="1"/>
  <c r="Q138" i="7" s="1"/>
  <c r="R138" i="7" s="1"/>
  <c r="S138" i="7" s="1"/>
  <c r="T138" i="7" s="1"/>
  <c r="U138" i="7" s="1"/>
  <c r="V138" i="7" s="1"/>
  <c r="W138" i="7" s="1"/>
  <c r="X138" i="7" s="1"/>
  <c r="Y138" i="7" s="1"/>
  <c r="Z138" i="7" s="1"/>
  <c r="AA138" i="7" s="1"/>
  <c r="AB138" i="7" s="1"/>
  <c r="AC138" i="7" s="1"/>
  <c r="AD138" i="7" s="1"/>
  <c r="AE138" i="7" s="1"/>
  <c r="AF138" i="7" s="1"/>
  <c r="AG138" i="7" s="1"/>
  <c r="AH138" i="7" s="1"/>
  <c r="AI138" i="7" s="1"/>
  <c r="G68" i="7"/>
  <c r="F126" i="7"/>
  <c r="J137" i="7"/>
  <c r="K137" i="7" s="1"/>
  <c r="L137" i="7" s="1"/>
  <c r="M137" i="7" s="1"/>
  <c r="N137" i="7" s="1"/>
  <c r="O137" i="7" s="1"/>
  <c r="P137" i="7" s="1"/>
  <c r="Q137" i="7" s="1"/>
  <c r="R137" i="7" s="1"/>
  <c r="S137" i="7" s="1"/>
  <c r="T137" i="7" s="1"/>
  <c r="U137" i="7" s="1"/>
  <c r="V137" i="7" s="1"/>
  <c r="W137" i="7" s="1"/>
  <c r="X137" i="7" s="1"/>
  <c r="Y137" i="7" s="1"/>
  <c r="Z137" i="7" s="1"/>
  <c r="AA137" i="7" s="1"/>
  <c r="AB137" i="7" s="1"/>
  <c r="AC137" i="7" s="1"/>
  <c r="AD137" i="7" s="1"/>
  <c r="AE137" i="7" s="1"/>
  <c r="AF137" i="7" s="1"/>
  <c r="AG137" i="7" s="1"/>
  <c r="AH137" i="7" s="1"/>
  <c r="AI137" i="7" s="1"/>
  <c r="I137" i="7"/>
  <c r="I133" i="7"/>
  <c r="J133" i="7" s="1"/>
  <c r="I150" i="7"/>
  <c r="J150" i="7" s="1"/>
  <c r="K150" i="7" s="1"/>
  <c r="L150" i="7" s="1"/>
  <c r="M150" i="7" s="1"/>
  <c r="N150" i="7" s="1"/>
  <c r="O150" i="7" s="1"/>
  <c r="P150" i="7" s="1"/>
  <c r="Q150" i="7" s="1"/>
  <c r="R150" i="7" s="1"/>
  <c r="S150" i="7" s="1"/>
  <c r="T150" i="7" s="1"/>
  <c r="U150" i="7" s="1"/>
  <c r="V150" i="7" s="1"/>
  <c r="W150" i="7" s="1"/>
  <c r="X150" i="7" s="1"/>
  <c r="Y150" i="7" s="1"/>
  <c r="Z150" i="7" s="1"/>
  <c r="AA150" i="7" s="1"/>
  <c r="AB150" i="7" s="1"/>
  <c r="AC150" i="7" s="1"/>
  <c r="AD150" i="7" s="1"/>
  <c r="AE150" i="7" s="1"/>
  <c r="AF150" i="7" s="1"/>
  <c r="AG150" i="7" s="1"/>
  <c r="AH150" i="7" s="1"/>
  <c r="AI150" i="7" s="1"/>
  <c r="I158" i="7"/>
  <c r="J158" i="7" s="1"/>
  <c r="K158" i="7" s="1"/>
  <c r="L158" i="7" s="1"/>
  <c r="M158" i="7" s="1"/>
  <c r="N158" i="7" s="1"/>
  <c r="O158" i="7" s="1"/>
  <c r="P158" i="7" s="1"/>
  <c r="Q158" i="7" s="1"/>
  <c r="R158" i="7" s="1"/>
  <c r="S158" i="7" s="1"/>
  <c r="T158" i="7" s="1"/>
  <c r="U158" i="7" s="1"/>
  <c r="V158" i="7" s="1"/>
  <c r="W158" i="7" s="1"/>
  <c r="X158" i="7" s="1"/>
  <c r="Y158" i="7" s="1"/>
  <c r="Z158" i="7" s="1"/>
  <c r="AA158" i="7" s="1"/>
  <c r="AB158" i="7" s="1"/>
  <c r="AC158" i="7" s="1"/>
  <c r="AD158" i="7" s="1"/>
  <c r="AE158" i="7" s="1"/>
  <c r="AF158" i="7" s="1"/>
  <c r="AG158" i="7" s="1"/>
  <c r="AH158" i="7" s="1"/>
  <c r="AI158" i="7" s="1"/>
  <c r="J167" i="7"/>
  <c r="K167" i="7" s="1"/>
  <c r="L167" i="7" s="1"/>
  <c r="M167" i="7" s="1"/>
  <c r="N167" i="7" s="1"/>
  <c r="O167" i="7" s="1"/>
  <c r="P167" i="7" s="1"/>
  <c r="Q167" i="7" s="1"/>
  <c r="R167" i="7" s="1"/>
  <c r="S167" i="7" s="1"/>
  <c r="T167" i="7" s="1"/>
  <c r="U167" i="7" s="1"/>
  <c r="V167" i="7" s="1"/>
  <c r="W167" i="7" s="1"/>
  <c r="X167" i="7" s="1"/>
  <c r="Y167" i="7" s="1"/>
  <c r="Z167" i="7" s="1"/>
  <c r="AA167" i="7" s="1"/>
  <c r="AB167" i="7" s="1"/>
  <c r="AC167" i="7" s="1"/>
  <c r="AD167" i="7" s="1"/>
  <c r="AE167" i="7" s="1"/>
  <c r="AF167" i="7" s="1"/>
  <c r="AG167" i="7" s="1"/>
  <c r="AH167" i="7" s="1"/>
  <c r="AI167" i="7" s="1"/>
  <c r="I167" i="7"/>
  <c r="I134" i="7"/>
  <c r="J134" i="7" s="1"/>
  <c r="K134" i="7" s="1"/>
  <c r="L134" i="7" s="1"/>
  <c r="M134" i="7" s="1"/>
  <c r="N134" i="7" s="1"/>
  <c r="O134" i="7" s="1"/>
  <c r="P134" i="7" s="1"/>
  <c r="Q134" i="7" s="1"/>
  <c r="R134" i="7" s="1"/>
  <c r="S134" i="7" s="1"/>
  <c r="T134" i="7" s="1"/>
  <c r="U134" i="7" s="1"/>
  <c r="V134" i="7" s="1"/>
  <c r="W134" i="7" s="1"/>
  <c r="X134" i="7" s="1"/>
  <c r="Y134" i="7" s="1"/>
  <c r="Z134" i="7" s="1"/>
  <c r="AA134" i="7" s="1"/>
  <c r="AB134" i="7" s="1"/>
  <c r="AC134" i="7" s="1"/>
  <c r="AD134" i="7" s="1"/>
  <c r="AE134" i="7" s="1"/>
  <c r="AF134" i="7" s="1"/>
  <c r="AG134" i="7" s="1"/>
  <c r="AH134" i="7" s="1"/>
  <c r="AI134" i="7" s="1"/>
  <c r="I151" i="7"/>
  <c r="J151" i="7" s="1"/>
  <c r="K151" i="7" s="1"/>
  <c r="L151" i="7" s="1"/>
  <c r="M151" i="7" s="1"/>
  <c r="N151" i="7" s="1"/>
  <c r="O151" i="7" s="1"/>
  <c r="P151" i="7" s="1"/>
  <c r="Q151" i="7" s="1"/>
  <c r="R151" i="7" s="1"/>
  <c r="S151" i="7" s="1"/>
  <c r="T151" i="7" s="1"/>
  <c r="U151" i="7" s="1"/>
  <c r="V151" i="7" s="1"/>
  <c r="W151" i="7" s="1"/>
  <c r="X151" i="7" s="1"/>
  <c r="Y151" i="7" s="1"/>
  <c r="Z151" i="7" s="1"/>
  <c r="AA151" i="7" s="1"/>
  <c r="AB151" i="7" s="1"/>
  <c r="AC151" i="7" s="1"/>
  <c r="AD151" i="7" s="1"/>
  <c r="AE151" i="7" s="1"/>
  <c r="AF151" i="7" s="1"/>
  <c r="AG151" i="7" s="1"/>
  <c r="AH151" i="7" s="1"/>
  <c r="AI151" i="7" s="1"/>
  <c r="I178" i="7"/>
  <c r="J178" i="7" s="1"/>
  <c r="K178" i="7" s="1"/>
  <c r="L178" i="7" s="1"/>
  <c r="M178" i="7" s="1"/>
  <c r="N178" i="7" s="1"/>
  <c r="O178" i="7" s="1"/>
  <c r="P178" i="7" s="1"/>
  <c r="Q178" i="7" s="1"/>
  <c r="R178" i="7" s="1"/>
  <c r="S178" i="7" s="1"/>
  <c r="T178" i="7" s="1"/>
  <c r="U178" i="7" s="1"/>
  <c r="V178" i="7" s="1"/>
  <c r="W178" i="7" s="1"/>
  <c r="X178" i="7" s="1"/>
  <c r="Y178" i="7" s="1"/>
  <c r="Z178" i="7" s="1"/>
  <c r="AA178" i="7" s="1"/>
  <c r="AB178" i="7" s="1"/>
  <c r="AC178" i="7" s="1"/>
  <c r="AD178" i="7" s="1"/>
  <c r="AE178" i="7" s="1"/>
  <c r="AF178" i="7" s="1"/>
  <c r="AG178" i="7" s="1"/>
  <c r="AH178" i="7" s="1"/>
  <c r="AI178" i="7" s="1"/>
  <c r="J135" i="7"/>
  <c r="K135" i="7" s="1"/>
  <c r="L135" i="7" s="1"/>
  <c r="M135" i="7" s="1"/>
  <c r="N135" i="7" s="1"/>
  <c r="O135" i="7" s="1"/>
  <c r="P135" i="7" s="1"/>
  <c r="Q135" i="7" s="1"/>
  <c r="R135" i="7" s="1"/>
  <c r="S135" i="7" s="1"/>
  <c r="T135" i="7" s="1"/>
  <c r="U135" i="7" s="1"/>
  <c r="V135" i="7" s="1"/>
  <c r="W135" i="7" s="1"/>
  <c r="X135" i="7" s="1"/>
  <c r="Y135" i="7" s="1"/>
  <c r="Z135" i="7" s="1"/>
  <c r="AA135" i="7" s="1"/>
  <c r="AB135" i="7" s="1"/>
  <c r="AC135" i="7" s="1"/>
  <c r="AD135" i="7" s="1"/>
  <c r="AE135" i="7" s="1"/>
  <c r="AF135" i="7" s="1"/>
  <c r="AG135" i="7" s="1"/>
  <c r="AH135" i="7" s="1"/>
  <c r="AI135" i="7" s="1"/>
  <c r="I135" i="7"/>
  <c r="I152" i="7"/>
  <c r="J152" i="7" s="1"/>
  <c r="K152" i="7" s="1"/>
  <c r="L152" i="7" s="1"/>
  <c r="M152" i="7" s="1"/>
  <c r="N152" i="7" s="1"/>
  <c r="O152" i="7" s="1"/>
  <c r="P152" i="7" s="1"/>
  <c r="Q152" i="7" s="1"/>
  <c r="R152" i="7" s="1"/>
  <c r="S152" i="7" s="1"/>
  <c r="T152" i="7" s="1"/>
  <c r="U152" i="7" s="1"/>
  <c r="V152" i="7" s="1"/>
  <c r="W152" i="7" s="1"/>
  <c r="X152" i="7" s="1"/>
  <c r="Y152" i="7" s="1"/>
  <c r="Z152" i="7" s="1"/>
  <c r="AA152" i="7" s="1"/>
  <c r="AB152" i="7" s="1"/>
  <c r="AC152" i="7" s="1"/>
  <c r="AD152" i="7" s="1"/>
  <c r="AE152" i="7" s="1"/>
  <c r="AF152" i="7" s="1"/>
  <c r="AG152" i="7" s="1"/>
  <c r="AH152" i="7" s="1"/>
  <c r="AI152" i="7" s="1"/>
  <c r="R68" i="78"/>
  <c r="AD67" i="78"/>
  <c r="AD68" i="78"/>
  <c r="F68" i="78"/>
  <c r="S67" i="78"/>
  <c r="K67" i="78"/>
  <c r="X66" i="78"/>
  <c r="P66" i="78"/>
  <c r="H66" i="78"/>
  <c r="AC65" i="78"/>
  <c r="M65" i="78"/>
  <c r="AA68" i="78"/>
  <c r="AF67" i="78"/>
  <c r="P67" i="78"/>
  <c r="AC66" i="78"/>
  <c r="AH65" i="78"/>
  <c r="J65" i="78"/>
  <c r="Z68" i="78"/>
  <c r="AG68" i="78"/>
  <c r="Q68" i="78"/>
  <c r="V67" i="78"/>
  <c r="V68" i="78"/>
  <c r="N68" i="78"/>
  <c r="AA67" i="78"/>
  <c r="AF66" i="78"/>
  <c r="U65" i="78"/>
  <c r="AC68" i="78"/>
  <c r="U68" i="78"/>
  <c r="M68" i="78"/>
  <c r="AH67" i="78"/>
  <c r="Z67" i="78"/>
  <c r="R67" i="78"/>
  <c r="J67" i="78"/>
  <c r="AE66" i="78"/>
  <c r="W66" i="78"/>
  <c r="O66" i="78"/>
  <c r="G66" i="78"/>
  <c r="AB65" i="78"/>
  <c r="T65" i="78"/>
  <c r="L65" i="78"/>
  <c r="K68" i="78"/>
  <c r="H67" i="78"/>
  <c r="AB68" i="78"/>
  <c r="T68" i="78"/>
  <c r="L68" i="78"/>
  <c r="AG67" i="78"/>
  <c r="Y67" i="78"/>
  <c r="Q67" i="78"/>
  <c r="I67" i="78"/>
  <c r="AD66" i="78"/>
  <c r="V66" i="78"/>
  <c r="N66" i="78"/>
  <c r="F66" i="78"/>
  <c r="AA65" i="78"/>
  <c r="S65" i="78"/>
  <c r="K65" i="78"/>
  <c r="X67" i="78"/>
  <c r="U66" i="78"/>
  <c r="R65" i="78"/>
  <c r="AH68" i="78"/>
  <c r="J68" i="78"/>
  <c r="AE67" i="78"/>
  <c r="W67" i="78"/>
  <c r="O67" i="78"/>
  <c r="G67" i="78"/>
  <c r="AB66" i="78"/>
  <c r="T66" i="78"/>
  <c r="L66" i="78"/>
  <c r="AG65" i="78"/>
  <c r="Y65" i="78"/>
  <c r="Q65" i="78"/>
  <c r="I65" i="78"/>
  <c r="M66" i="78"/>
  <c r="Y68" i="78"/>
  <c r="I68" i="78"/>
  <c r="N67" i="78"/>
  <c r="F67" i="78"/>
  <c r="AA66" i="78"/>
  <c r="S66" i="78"/>
  <c r="K66" i="78"/>
  <c r="AF65" i="78"/>
  <c r="X65" i="78"/>
  <c r="P65" i="78"/>
  <c r="H65" i="78"/>
  <c r="AF68" i="78"/>
  <c r="X68" i="78"/>
  <c r="P68" i="78"/>
  <c r="H68" i="78"/>
  <c r="AC67" i="78"/>
  <c r="U67" i="78"/>
  <c r="M67" i="78"/>
  <c r="AH66" i="78"/>
  <c r="Z66" i="78"/>
  <c r="R66" i="78"/>
  <c r="J66" i="78"/>
  <c r="AE65" i="78"/>
  <c r="W65" i="78"/>
  <c r="O65" i="78"/>
  <c r="G65" i="78"/>
  <c r="S68" i="78"/>
  <c r="Z65" i="78"/>
  <c r="AE68" i="78"/>
  <c r="W68" i="78"/>
  <c r="O68" i="78"/>
  <c r="G68" i="78"/>
  <c r="AB67" i="78"/>
  <c r="T67" i="78"/>
  <c r="L67" i="78"/>
  <c r="AG66" i="78"/>
  <c r="Y66" i="78"/>
  <c r="Q66" i="78"/>
  <c r="I66" i="78"/>
  <c r="AD65" i="78"/>
  <c r="V65" i="78"/>
  <c r="N65" i="78"/>
  <c r="F65" i="78"/>
  <c r="O5" i="85"/>
  <c r="P8" i="85"/>
  <c r="O5" i="84"/>
  <c r="P8" i="84"/>
  <c r="P93" i="84"/>
  <c r="P98" i="84" s="1"/>
  <c r="Q6" i="84" s="1"/>
  <c r="Q68" i="84"/>
  <c r="O98" i="83"/>
  <c r="P6" i="83" s="1"/>
  <c r="P68" i="83"/>
  <c r="P93" i="83" s="1"/>
  <c r="O5" i="83"/>
  <c r="P8" i="83"/>
  <c r="AD72" i="63"/>
  <c r="V72" i="63"/>
  <c r="N72" i="63"/>
  <c r="AC72" i="63"/>
  <c r="U72" i="63"/>
  <c r="M72" i="63"/>
  <c r="E72" i="63"/>
  <c r="F72" i="63"/>
  <c r="E66" i="78"/>
  <c r="D66" i="78"/>
  <c r="E65" i="78"/>
  <c r="D65" i="78"/>
  <c r="E68" i="78"/>
  <c r="D68" i="78"/>
  <c r="E67" i="78"/>
  <c r="D67" i="78"/>
  <c r="AE72" i="63"/>
  <c r="W72" i="63"/>
  <c r="O72" i="63"/>
  <c r="D172" i="7"/>
  <c r="D136" i="7"/>
  <c r="G72" i="63"/>
  <c r="AA71" i="63"/>
  <c r="S71" i="63"/>
  <c r="K71" i="63"/>
  <c r="AB72" i="63"/>
  <c r="T72" i="63"/>
  <c r="L72" i="63"/>
  <c r="I71" i="63"/>
  <c r="AA72" i="63"/>
  <c r="S72" i="63"/>
  <c r="K72" i="63"/>
  <c r="AF71" i="63"/>
  <c r="X71" i="63"/>
  <c r="P71" i="63"/>
  <c r="H71" i="63"/>
  <c r="Z72" i="63"/>
  <c r="R72" i="63"/>
  <c r="J72" i="63"/>
  <c r="AE71" i="63"/>
  <c r="W71" i="63"/>
  <c r="O71" i="63"/>
  <c r="G71" i="63"/>
  <c r="Z71" i="63"/>
  <c r="Y71" i="63"/>
  <c r="AG72" i="63"/>
  <c r="Y72" i="63"/>
  <c r="Q72" i="63"/>
  <c r="I72" i="63"/>
  <c r="AD71" i="63"/>
  <c r="V71" i="63"/>
  <c r="N71" i="63"/>
  <c r="F71" i="63"/>
  <c r="R71" i="63"/>
  <c r="Q71" i="63"/>
  <c r="AF72" i="63"/>
  <c r="X72" i="63"/>
  <c r="P72" i="63"/>
  <c r="H72" i="63"/>
  <c r="AC71" i="63"/>
  <c r="U71" i="63"/>
  <c r="M71" i="63"/>
  <c r="E71" i="63"/>
  <c r="J71" i="63"/>
  <c r="AG71" i="63"/>
  <c r="AB71" i="63"/>
  <c r="T71" i="63"/>
  <c r="L71" i="63"/>
  <c r="D132" i="7"/>
  <c r="D165" i="7"/>
  <c r="D124" i="7"/>
  <c r="O6" i="85" l="1"/>
  <c r="O52" i="85" s="1"/>
  <c r="N13" i="59"/>
  <c r="Q38" i="85"/>
  <c r="P48" i="85"/>
  <c r="Q22" i="85"/>
  <c r="P36" i="85"/>
  <c r="K133" i="7"/>
  <c r="L133" i="7" s="1"/>
  <c r="M133" i="7" s="1"/>
  <c r="N133" i="7" s="1"/>
  <c r="O133" i="7" s="1"/>
  <c r="P133" i="7" s="1"/>
  <c r="Q133" i="7" s="1"/>
  <c r="R133" i="7" s="1"/>
  <c r="S133" i="7" s="1"/>
  <c r="T133" i="7" s="1"/>
  <c r="U133" i="7" s="1"/>
  <c r="V133" i="7" s="1"/>
  <c r="W133" i="7" s="1"/>
  <c r="X133" i="7" s="1"/>
  <c r="Y133" i="7" s="1"/>
  <c r="Z133" i="7" s="1"/>
  <c r="AA133" i="7" s="1"/>
  <c r="AB133" i="7" s="1"/>
  <c r="AC133" i="7" s="1"/>
  <c r="AD133" i="7" s="1"/>
  <c r="AE133" i="7" s="1"/>
  <c r="AF133" i="7" s="1"/>
  <c r="AG133" i="7" s="1"/>
  <c r="AH133" i="7" s="1"/>
  <c r="AI133" i="7" s="1"/>
  <c r="AI182" i="7"/>
  <c r="H68" i="7"/>
  <c r="G126" i="7"/>
  <c r="D131" i="7"/>
  <c r="Q8" i="85"/>
  <c r="P5" i="85"/>
  <c r="Q93" i="84"/>
  <c r="Q98" i="84" s="1"/>
  <c r="R6" i="84" s="1"/>
  <c r="R68" i="84"/>
  <c r="P5" i="84"/>
  <c r="Q8" i="84"/>
  <c r="Q8" i="83"/>
  <c r="P5" i="83"/>
  <c r="P98" i="83"/>
  <c r="Q6" i="83" s="1"/>
  <c r="Q68" i="83"/>
  <c r="Q93" i="83" s="1"/>
  <c r="D180" i="7"/>
  <c r="D177" i="7"/>
  <c r="D173" i="7"/>
  <c r="D152" i="7"/>
  <c r="H182" i="7"/>
  <c r="D137" i="7"/>
  <c r="L182" i="7"/>
  <c r="D135" i="7"/>
  <c r="D130" i="7"/>
  <c r="K182" i="7"/>
  <c r="I182" i="7"/>
  <c r="M182" i="7"/>
  <c r="D129" i="7"/>
  <c r="F182" i="7"/>
  <c r="N182" i="7"/>
  <c r="G182" i="7"/>
  <c r="J182" i="7"/>
  <c r="D179" i="7"/>
  <c r="D175" i="7"/>
  <c r="D176" i="7"/>
  <c r="D178" i="7"/>
  <c r="D174" i="7"/>
  <c r="D169" i="7"/>
  <c r="D166" i="7"/>
  <c r="D167" i="7"/>
  <c r="D168" i="7"/>
  <c r="D164" i="7"/>
  <c r="D162" i="7"/>
  <c r="D160" i="7"/>
  <c r="D158" i="7"/>
  <c r="D157" i="7"/>
  <c r="D163" i="7"/>
  <c r="D159" i="7"/>
  <c r="D161" i="7"/>
  <c r="D156" i="7"/>
  <c r="D155" i="7"/>
  <c r="D154" i="7"/>
  <c r="D153" i="7"/>
  <c r="D151" i="7"/>
  <c r="D150" i="7"/>
  <c r="D140" i="7"/>
  <c r="D139" i="7"/>
  <c r="D138" i="7"/>
  <c r="D134" i="7"/>
  <c r="R38" i="85" l="1"/>
  <c r="Q48" i="85"/>
  <c r="R22" i="85"/>
  <c r="Q36" i="85"/>
  <c r="P6" i="85"/>
  <c r="P52" i="85" s="1"/>
  <c r="O13" i="59"/>
  <c r="AH182" i="7"/>
  <c r="AE182" i="7"/>
  <c r="Q182" i="7"/>
  <c r="AA182" i="7"/>
  <c r="AD182" i="7"/>
  <c r="V182" i="7"/>
  <c r="AG182" i="7"/>
  <c r="S182" i="7"/>
  <c r="U182" i="7"/>
  <c r="T182" i="7"/>
  <c r="AB182" i="7"/>
  <c r="Z182" i="7"/>
  <c r="Y182" i="7"/>
  <c r="X182" i="7"/>
  <c r="O182" i="7"/>
  <c r="AF182" i="7"/>
  <c r="I68" i="7"/>
  <c r="H126" i="7"/>
  <c r="R182" i="7"/>
  <c r="AC182" i="7"/>
  <c r="W182" i="7"/>
  <c r="P182" i="7"/>
  <c r="D133" i="7"/>
  <c r="R8" i="85"/>
  <c r="Q5" i="85"/>
  <c r="Q5" i="84"/>
  <c r="R8" i="84"/>
  <c r="R93" i="84"/>
  <c r="R98" i="84" s="1"/>
  <c r="S6" i="84" s="1"/>
  <c r="S68" i="84"/>
  <c r="Q98" i="83"/>
  <c r="R6" i="83" s="1"/>
  <c r="R68" i="83"/>
  <c r="R93" i="83" s="1"/>
  <c r="R8" i="83"/>
  <c r="Q5" i="83"/>
  <c r="D182" i="7"/>
  <c r="S22" i="85" l="1"/>
  <c r="R36" i="85"/>
  <c r="Q6" i="85"/>
  <c r="Q52" i="85" s="1"/>
  <c r="P13" i="59"/>
  <c r="S38" i="85"/>
  <c r="R48" i="85"/>
  <c r="J68" i="7"/>
  <c r="I126" i="7"/>
  <c r="S8" i="85"/>
  <c r="R5" i="85"/>
  <c r="S93" i="84"/>
  <c r="S98" i="84" s="1"/>
  <c r="T6" i="84" s="1"/>
  <c r="T68" i="84"/>
  <c r="S8" i="84"/>
  <c r="R5" i="84"/>
  <c r="R98" i="83"/>
  <c r="S6" i="83" s="1"/>
  <c r="S68" i="83"/>
  <c r="S93" i="83" s="1"/>
  <c r="R5" i="83"/>
  <c r="S8" i="83"/>
  <c r="R6" i="85" l="1"/>
  <c r="R52" i="85" s="1"/>
  <c r="Q13" i="59"/>
  <c r="T38" i="85"/>
  <c r="S48" i="85"/>
  <c r="T22" i="85"/>
  <c r="S36" i="85"/>
  <c r="K68" i="7"/>
  <c r="J126" i="7"/>
  <c r="S5" i="85"/>
  <c r="T8" i="85"/>
  <c r="T8" i="84"/>
  <c r="S5" i="84"/>
  <c r="T93" i="84"/>
  <c r="T98" i="84" s="1"/>
  <c r="U6" i="84" s="1"/>
  <c r="U68" i="84"/>
  <c r="S98" i="83"/>
  <c r="T6" i="83" s="1"/>
  <c r="T68" i="83"/>
  <c r="T93" i="83" s="1"/>
  <c r="S5" i="83"/>
  <c r="T8" i="83"/>
  <c r="U38" i="85" l="1"/>
  <c r="T48" i="85"/>
  <c r="U22" i="85"/>
  <c r="T36" i="85"/>
  <c r="S6" i="85"/>
  <c r="S52" i="85" s="1"/>
  <c r="R13" i="59"/>
  <c r="L68" i="7"/>
  <c r="K126" i="7"/>
  <c r="T5" i="85"/>
  <c r="U8" i="85"/>
  <c r="U93" i="84"/>
  <c r="U98" i="84" s="1"/>
  <c r="V6" i="84" s="1"/>
  <c r="V68" i="84"/>
  <c r="T5" i="84"/>
  <c r="U8" i="84"/>
  <c r="U8" i="83"/>
  <c r="T5" i="83"/>
  <c r="T98" i="83"/>
  <c r="U6" i="83" s="1"/>
  <c r="U68" i="83"/>
  <c r="U93" i="83" s="1"/>
  <c r="V22" i="85" l="1"/>
  <c r="U36" i="85"/>
  <c r="T6" i="85"/>
  <c r="T52" i="85" s="1"/>
  <c r="S13" i="59"/>
  <c r="V38" i="85"/>
  <c r="U48" i="85"/>
  <c r="M68" i="7"/>
  <c r="L126" i="7"/>
  <c r="V8" i="85"/>
  <c r="U5" i="85"/>
  <c r="V8" i="84"/>
  <c r="U5" i="84"/>
  <c r="V93" i="84"/>
  <c r="V98" i="84" s="1"/>
  <c r="W6" i="84" s="1"/>
  <c r="W68" i="84"/>
  <c r="U98" i="83"/>
  <c r="V6" i="83" s="1"/>
  <c r="V68" i="83"/>
  <c r="V93" i="83" s="1"/>
  <c r="U5" i="83"/>
  <c r="V8" i="83"/>
  <c r="W38" i="85" l="1"/>
  <c r="V48" i="85"/>
  <c r="U6" i="85"/>
  <c r="U52" i="85" s="1"/>
  <c r="T13" i="59"/>
  <c r="W22" i="85"/>
  <c r="V36" i="85"/>
  <c r="N68" i="7"/>
  <c r="M126" i="7"/>
  <c r="V5" i="85"/>
  <c r="W8" i="85"/>
  <c r="W93" i="84"/>
  <c r="W98" i="84" s="1"/>
  <c r="X6" i="84" s="1"/>
  <c r="X68" i="84"/>
  <c r="V5" i="84"/>
  <c r="W8" i="84"/>
  <c r="V98" i="83"/>
  <c r="W6" i="83" s="1"/>
  <c r="W68" i="83"/>
  <c r="W93" i="83" s="1"/>
  <c r="V5" i="83"/>
  <c r="W8" i="83"/>
  <c r="X22" i="85" l="1"/>
  <c r="W36" i="85"/>
  <c r="V6" i="85"/>
  <c r="V52" i="85" s="1"/>
  <c r="U13" i="59"/>
  <c r="X38" i="85"/>
  <c r="W48" i="85"/>
  <c r="O68" i="7"/>
  <c r="N126" i="7"/>
  <c r="W5" i="85"/>
  <c r="X8" i="85"/>
  <c r="W5" i="84"/>
  <c r="X8" i="84"/>
  <c r="X93" i="84"/>
  <c r="X98" i="84" s="1"/>
  <c r="Y6" i="84" s="1"/>
  <c r="Y68" i="84"/>
  <c r="W98" i="83"/>
  <c r="X6" i="83" s="1"/>
  <c r="X68" i="83"/>
  <c r="X93" i="83" s="1"/>
  <c r="W5" i="83"/>
  <c r="X8" i="83"/>
  <c r="Y38" i="85" l="1"/>
  <c r="X48" i="85"/>
  <c r="W6" i="85"/>
  <c r="W52" i="85" s="1"/>
  <c r="V13" i="59"/>
  <c r="Y22" i="85"/>
  <c r="X36" i="85"/>
  <c r="P68" i="7"/>
  <c r="O126" i="7"/>
  <c r="Y8" i="85"/>
  <c r="X5" i="85"/>
  <c r="Y93" i="84"/>
  <c r="Y98" i="84" s="1"/>
  <c r="Z6" i="84" s="1"/>
  <c r="Z68" i="84"/>
  <c r="X5" i="84"/>
  <c r="Y8" i="84"/>
  <c r="Y8" i="83"/>
  <c r="X5" i="83"/>
  <c r="X98" i="83"/>
  <c r="Y6" i="83" s="1"/>
  <c r="Y68" i="83"/>
  <c r="Y93" i="83" s="1"/>
  <c r="Z22" i="85" l="1"/>
  <c r="Y36" i="85"/>
  <c r="X6" i="85"/>
  <c r="X52" i="85" s="1"/>
  <c r="W13" i="59"/>
  <c r="Z38" i="85"/>
  <c r="Y48" i="85"/>
  <c r="Q68" i="7"/>
  <c r="P126" i="7"/>
  <c r="Z8" i="85"/>
  <c r="Y5" i="85"/>
  <c r="Y5" i="84"/>
  <c r="Z8" i="84"/>
  <c r="Z93" i="84"/>
  <c r="Z98" i="84" s="1"/>
  <c r="AA6" i="84" s="1"/>
  <c r="AA68" i="84"/>
  <c r="Y98" i="83"/>
  <c r="Z6" i="83" s="1"/>
  <c r="Z68" i="83"/>
  <c r="Z93" i="83" s="1"/>
  <c r="Z8" i="83"/>
  <c r="Y5" i="83"/>
  <c r="AA38" i="85" l="1"/>
  <c r="Z48" i="85"/>
  <c r="Y6" i="85"/>
  <c r="Y52" i="85" s="1"/>
  <c r="X13" i="59"/>
  <c r="AA22" i="85"/>
  <c r="Z36" i="85"/>
  <c r="R68" i="7"/>
  <c r="Q126" i="7"/>
  <c r="AA8" i="85"/>
  <c r="Z5" i="85"/>
  <c r="AA93" i="84"/>
  <c r="AA98" i="84" s="1"/>
  <c r="AB6" i="84" s="1"/>
  <c r="AB68" i="84"/>
  <c r="AA8" i="84"/>
  <c r="Z5" i="84"/>
  <c r="Z5" i="83"/>
  <c r="AA8" i="83"/>
  <c r="Z98" i="83"/>
  <c r="AA6" i="83" s="1"/>
  <c r="AA68" i="83"/>
  <c r="AA93" i="83" s="1"/>
  <c r="AB22" i="85" l="1"/>
  <c r="AA36" i="85"/>
  <c r="Z6" i="85"/>
  <c r="Z52" i="85" s="1"/>
  <c r="Y13" i="59"/>
  <c r="AB38" i="85"/>
  <c r="AA48" i="85"/>
  <c r="S68" i="7"/>
  <c r="R126" i="7"/>
  <c r="AA5" i="85"/>
  <c r="AB8" i="85"/>
  <c r="AB8" i="84"/>
  <c r="AA5" i="84"/>
  <c r="AB93" i="84"/>
  <c r="AB98" i="84" s="1"/>
  <c r="AC6" i="84" s="1"/>
  <c r="AC68" i="84"/>
  <c r="AA98" i="83"/>
  <c r="AB6" i="83" s="1"/>
  <c r="AB68" i="83"/>
  <c r="AB93" i="83" s="1"/>
  <c r="AA5" i="83"/>
  <c r="AB8" i="83"/>
  <c r="AC38" i="85" l="1"/>
  <c r="AB48" i="85"/>
  <c r="AA6" i="85"/>
  <c r="AA52" i="85" s="1"/>
  <c r="Z13" i="59"/>
  <c r="AC22" i="85"/>
  <c r="AB36" i="85"/>
  <c r="T68" i="7"/>
  <c r="S126" i="7"/>
  <c r="AB5" i="85"/>
  <c r="AC8" i="85"/>
  <c r="AC93" i="84"/>
  <c r="AC98" i="84" s="1"/>
  <c r="AD6" i="84" s="1"/>
  <c r="AD68" i="84"/>
  <c r="AB5" i="84"/>
  <c r="AC8" i="84"/>
  <c r="AB5" i="83"/>
  <c r="AC8" i="83"/>
  <c r="AB98" i="83"/>
  <c r="AC6" i="83" s="1"/>
  <c r="AC68" i="83"/>
  <c r="AC93" i="83" s="1"/>
  <c r="AD22" i="85" l="1"/>
  <c r="AC36" i="85"/>
  <c r="AB6" i="85"/>
  <c r="AB52" i="85" s="1"/>
  <c r="AA13" i="59"/>
  <c r="AD38" i="85"/>
  <c r="AC48" i="85"/>
  <c r="U68" i="7"/>
  <c r="T126" i="7"/>
  <c r="AC5" i="85"/>
  <c r="AD8" i="85"/>
  <c r="AD8" i="84"/>
  <c r="AC5" i="84"/>
  <c r="AD93" i="84"/>
  <c r="AD98" i="84" s="1"/>
  <c r="AE6" i="84" s="1"/>
  <c r="AE68" i="84"/>
  <c r="AC98" i="83"/>
  <c r="AD6" i="83" s="1"/>
  <c r="AD68" i="83"/>
  <c r="AD93" i="83" s="1"/>
  <c r="AD8" i="83"/>
  <c r="AC5" i="83"/>
  <c r="AC6" i="85" l="1"/>
  <c r="AC52" i="85" s="1"/>
  <c r="AB13" i="59"/>
  <c r="AE38" i="85"/>
  <c r="AD48" i="85"/>
  <c r="AE22" i="85"/>
  <c r="AD36" i="85"/>
  <c r="V68" i="7"/>
  <c r="U126" i="7"/>
  <c r="AD5" i="85"/>
  <c r="AE8" i="85"/>
  <c r="AE93" i="84"/>
  <c r="AE98" i="84" s="1"/>
  <c r="AF6" i="84" s="1"/>
  <c r="AF68" i="84"/>
  <c r="AD5" i="84"/>
  <c r="AE8" i="84"/>
  <c r="AD5" i="83"/>
  <c r="AE8" i="83"/>
  <c r="AD98" i="83"/>
  <c r="AE6" i="83" s="1"/>
  <c r="AE68" i="83"/>
  <c r="AE93" i="83" s="1"/>
  <c r="AF38" i="85" l="1"/>
  <c r="AE48" i="85"/>
  <c r="AF22" i="85"/>
  <c r="AE36" i="85"/>
  <c r="AD6" i="85"/>
  <c r="AD52" i="85" s="1"/>
  <c r="AC13" i="59"/>
  <c r="W68" i="7"/>
  <c r="V126" i="7"/>
  <c r="AE5" i="85"/>
  <c r="AF8" i="85"/>
  <c r="AE5" i="84"/>
  <c r="AF8" i="84"/>
  <c r="AF93" i="84"/>
  <c r="AF98" i="84" s="1"/>
  <c r="AG6" i="84" s="1"/>
  <c r="AG68" i="84"/>
  <c r="AE98" i="83"/>
  <c r="AF6" i="83" s="1"/>
  <c r="AF68" i="83"/>
  <c r="AF93" i="83" s="1"/>
  <c r="AE5" i="83"/>
  <c r="AF8" i="83"/>
  <c r="AE6" i="85" l="1"/>
  <c r="AE52" i="85" s="1"/>
  <c r="AD13" i="59"/>
  <c r="AG22" i="85"/>
  <c r="AF36" i="85"/>
  <c r="AG38" i="85"/>
  <c r="AF48" i="85"/>
  <c r="X68" i="7"/>
  <c r="W126" i="7"/>
  <c r="AG8" i="85"/>
  <c r="AF5" i="85"/>
  <c r="AG93" i="84"/>
  <c r="AG98" i="84" s="1"/>
  <c r="AH6" i="84" s="1"/>
  <c r="AH68" i="84"/>
  <c r="AF5" i="84"/>
  <c r="AG8" i="84"/>
  <c r="AF98" i="83"/>
  <c r="AG6" i="83" s="1"/>
  <c r="AG68" i="83"/>
  <c r="AG93" i="83" s="1"/>
  <c r="AG8" i="83"/>
  <c r="AF5" i="83"/>
  <c r="AH22" i="85" l="1"/>
  <c r="AG36" i="85"/>
  <c r="AH38" i="85"/>
  <c r="AG48" i="85"/>
  <c r="AF6" i="85"/>
  <c r="AF52" i="85" s="1"/>
  <c r="AE13" i="59"/>
  <c r="Y68" i="7"/>
  <c r="X126" i="7"/>
  <c r="AH8" i="85"/>
  <c r="AG5" i="85"/>
  <c r="AG5" i="84"/>
  <c r="AH8" i="84"/>
  <c r="AH93" i="84"/>
  <c r="AH98" i="84" s="1"/>
  <c r="AI6" i="84" s="1"/>
  <c r="AI68" i="84"/>
  <c r="AH8" i="83"/>
  <c r="AG5" i="83"/>
  <c r="AG98" i="83"/>
  <c r="AH6" i="83" s="1"/>
  <c r="AH68" i="83"/>
  <c r="AH93" i="83" s="1"/>
  <c r="AI38" i="85" l="1"/>
  <c r="AH48" i="85"/>
  <c r="AG6" i="85"/>
  <c r="AG52" i="85" s="1"/>
  <c r="AF13" i="59"/>
  <c r="AI22" i="85"/>
  <c r="AI36" i="85" s="1"/>
  <c r="AH36" i="85"/>
  <c r="Z68" i="7"/>
  <c r="Y126" i="7"/>
  <c r="AI8" i="85"/>
  <c r="AI5" i="85" s="1"/>
  <c r="AH5" i="85"/>
  <c r="D6" i="84"/>
  <c r="AI93" i="84"/>
  <c r="AI98" i="84" s="1"/>
  <c r="D68" i="84"/>
  <c r="D93" i="84" s="1"/>
  <c r="AI8" i="84"/>
  <c r="AI5" i="84" s="1"/>
  <c r="AH5" i="84"/>
  <c r="AH98" i="83"/>
  <c r="AI6" i="83" s="1"/>
  <c r="AI68" i="83"/>
  <c r="AI93" i="83" s="1"/>
  <c r="AH5" i="83"/>
  <c r="AI8" i="83"/>
  <c r="AI5" i="83" s="1"/>
  <c r="AH6" i="85" l="1"/>
  <c r="AG13" i="59"/>
  <c r="AI48" i="85"/>
  <c r="D38" i="85"/>
  <c r="D48" i="85" s="1"/>
  <c r="AA68" i="7"/>
  <c r="Z126" i="7"/>
  <c r="D6" i="83"/>
  <c r="AI98" i="83"/>
  <c r="D68" i="83"/>
  <c r="D93" i="83" s="1"/>
  <c r="AH52" i="85" l="1"/>
  <c r="AB68" i="7"/>
  <c r="AA126" i="7"/>
  <c r="B162" i="78"/>
  <c r="B161" i="78"/>
  <c r="B160" i="78"/>
  <c r="B159" i="78"/>
  <c r="B168" i="78"/>
  <c r="B167" i="78"/>
  <c r="B166" i="78"/>
  <c r="B165" i="78"/>
  <c r="B174" i="78"/>
  <c r="B173" i="78"/>
  <c r="B172" i="78"/>
  <c r="B171" i="78"/>
  <c r="B144" i="78"/>
  <c r="B143" i="78"/>
  <c r="B142" i="78"/>
  <c r="B141" i="78"/>
  <c r="B150" i="78"/>
  <c r="B149" i="78"/>
  <c r="B148" i="78"/>
  <c r="B147" i="78"/>
  <c r="B138" i="78"/>
  <c r="B137" i="78"/>
  <c r="B136" i="78"/>
  <c r="B135" i="78"/>
  <c r="B125" i="78"/>
  <c r="B124" i="78"/>
  <c r="B123" i="78"/>
  <c r="B122" i="78"/>
  <c r="B119" i="78"/>
  <c r="B118" i="78"/>
  <c r="B117" i="78"/>
  <c r="B116" i="78"/>
  <c r="B100" i="78"/>
  <c r="B99" i="78"/>
  <c r="B98" i="78"/>
  <c r="B97" i="78"/>
  <c r="B113" i="78"/>
  <c r="B112" i="78"/>
  <c r="B111" i="78"/>
  <c r="B110" i="78"/>
  <c r="B94" i="78"/>
  <c r="B93" i="78"/>
  <c r="B92" i="78"/>
  <c r="B91" i="78"/>
  <c r="B88" i="78"/>
  <c r="B87" i="78"/>
  <c r="B86" i="78"/>
  <c r="B85" i="78"/>
  <c r="B180" i="78"/>
  <c r="B186" i="78" s="1"/>
  <c r="B192" i="78" s="1"/>
  <c r="B198" i="78" s="1"/>
  <c r="B205" i="78" s="1"/>
  <c r="B179" i="78"/>
  <c r="B185" i="78" s="1"/>
  <c r="B191" i="78" s="1"/>
  <c r="B197" i="78" s="1"/>
  <c r="B204" i="78" s="1"/>
  <c r="B178" i="78"/>
  <c r="B184" i="78" s="1"/>
  <c r="B190" i="78" s="1"/>
  <c r="B196" i="78" s="1"/>
  <c r="B203" i="78" s="1"/>
  <c r="B177" i="78"/>
  <c r="B183" i="78" s="1"/>
  <c r="B189" i="78" s="1"/>
  <c r="B195" i="78" s="1"/>
  <c r="B202" i="78" s="1"/>
  <c r="B156" i="78"/>
  <c r="B155" i="78"/>
  <c r="B154" i="78"/>
  <c r="B153" i="78"/>
  <c r="B132" i="78"/>
  <c r="B131" i="78"/>
  <c r="B130" i="78"/>
  <c r="B129" i="78"/>
  <c r="B107" i="78"/>
  <c r="B106" i="78"/>
  <c r="B105" i="78"/>
  <c r="B104" i="78"/>
  <c r="B82" i="78"/>
  <c r="B81" i="78"/>
  <c r="B80" i="78"/>
  <c r="B79" i="78"/>
  <c r="AH61" i="78"/>
  <c r="AG61" i="78"/>
  <c r="AF61" i="78"/>
  <c r="AE61" i="78"/>
  <c r="AD61" i="78"/>
  <c r="AC61" i="78"/>
  <c r="AB61" i="78"/>
  <c r="AA61" i="78"/>
  <c r="Z61" i="78"/>
  <c r="Y61" i="78"/>
  <c r="X61" i="78"/>
  <c r="W61" i="78"/>
  <c r="V61" i="78"/>
  <c r="U61" i="78"/>
  <c r="T61" i="78"/>
  <c r="S61" i="78"/>
  <c r="R61" i="78"/>
  <c r="Q61" i="78"/>
  <c r="P61" i="78"/>
  <c r="O61" i="78"/>
  <c r="N61" i="78"/>
  <c r="M61" i="78"/>
  <c r="L61" i="78"/>
  <c r="K61" i="78"/>
  <c r="J61" i="78"/>
  <c r="I61" i="78"/>
  <c r="H61" i="78"/>
  <c r="G61" i="78"/>
  <c r="F61" i="78"/>
  <c r="E61" i="78"/>
  <c r="AH60" i="78"/>
  <c r="AG60" i="78"/>
  <c r="AF60" i="78"/>
  <c r="AE60" i="78"/>
  <c r="AD60" i="78"/>
  <c r="AC60" i="78"/>
  <c r="AB60" i="78"/>
  <c r="AA60" i="78"/>
  <c r="Z60" i="78"/>
  <c r="Y60" i="78"/>
  <c r="X60" i="78"/>
  <c r="W60" i="78"/>
  <c r="V60" i="78"/>
  <c r="U60" i="78"/>
  <c r="T60" i="78"/>
  <c r="S60" i="78"/>
  <c r="R60" i="78"/>
  <c r="Q60" i="78"/>
  <c r="P60" i="78"/>
  <c r="O60" i="78"/>
  <c r="N60" i="78"/>
  <c r="M60" i="78"/>
  <c r="L60" i="78"/>
  <c r="K60" i="78"/>
  <c r="J60" i="78"/>
  <c r="I60" i="78"/>
  <c r="H60" i="78"/>
  <c r="G60" i="78"/>
  <c r="F60" i="78"/>
  <c r="E60" i="78"/>
  <c r="AH59" i="78"/>
  <c r="AG59" i="78"/>
  <c r="AF59" i="78"/>
  <c r="AE59" i="78"/>
  <c r="AD59" i="78"/>
  <c r="AC59" i="78"/>
  <c r="AB59" i="78"/>
  <c r="AA59" i="78"/>
  <c r="Z59" i="78"/>
  <c r="Y59" i="78"/>
  <c r="X59" i="78"/>
  <c r="W59" i="78"/>
  <c r="V59" i="78"/>
  <c r="U59" i="78"/>
  <c r="T59" i="78"/>
  <c r="S59" i="78"/>
  <c r="R59" i="78"/>
  <c r="Q59" i="78"/>
  <c r="P59" i="78"/>
  <c r="O59" i="78"/>
  <c r="N59" i="78"/>
  <c r="M59" i="78"/>
  <c r="L59" i="78"/>
  <c r="K59" i="78"/>
  <c r="J59" i="78"/>
  <c r="I59" i="78"/>
  <c r="H59" i="78"/>
  <c r="G59" i="78"/>
  <c r="F59" i="78"/>
  <c r="E59" i="78"/>
  <c r="AH58" i="78"/>
  <c r="AG58" i="78"/>
  <c r="AF58" i="78"/>
  <c r="AE58" i="78"/>
  <c r="AD58" i="78"/>
  <c r="AC58" i="78"/>
  <c r="AB58" i="78"/>
  <c r="AA58" i="78"/>
  <c r="Z58" i="78"/>
  <c r="Y58" i="78"/>
  <c r="X58" i="78"/>
  <c r="W58" i="78"/>
  <c r="V58" i="78"/>
  <c r="U58" i="78"/>
  <c r="T58" i="78"/>
  <c r="S58" i="78"/>
  <c r="R58" i="78"/>
  <c r="Q58" i="78"/>
  <c r="P58" i="78"/>
  <c r="O58" i="78"/>
  <c r="N58" i="78"/>
  <c r="M58" i="78"/>
  <c r="L58" i="78"/>
  <c r="K58" i="78"/>
  <c r="J58" i="78"/>
  <c r="I58" i="78"/>
  <c r="H58" i="78"/>
  <c r="G58" i="78"/>
  <c r="F58" i="78"/>
  <c r="E58" i="78"/>
  <c r="B57" i="78"/>
  <c r="D6" i="78"/>
  <c r="F4" i="78"/>
  <c r="AI6" i="85" l="1"/>
  <c r="AH13" i="59"/>
  <c r="AC68" i="7"/>
  <c r="AB126" i="7"/>
  <c r="D15" i="78"/>
  <c r="D14" i="78" s="1"/>
  <c r="D13" i="78" s="1"/>
  <c r="D17" i="78"/>
  <c r="D18" i="78"/>
  <c r="K57" i="78"/>
  <c r="AA57" i="78"/>
  <c r="E57" i="78"/>
  <c r="M57" i="78"/>
  <c r="U57" i="78"/>
  <c r="AC57" i="78"/>
  <c r="J57" i="78"/>
  <c r="R57" i="78"/>
  <c r="Z57" i="78"/>
  <c r="AH57" i="78"/>
  <c r="L57" i="78"/>
  <c r="AB57" i="78"/>
  <c r="G4" i="78"/>
  <c r="S57" i="78"/>
  <c r="T57" i="78"/>
  <c r="F57" i="78"/>
  <c r="N57" i="78"/>
  <c r="V57" i="78"/>
  <c r="AD57" i="78"/>
  <c r="G57" i="78"/>
  <c r="O57" i="78"/>
  <c r="W57" i="78"/>
  <c r="AE57" i="78"/>
  <c r="H57" i="78"/>
  <c r="P57" i="78"/>
  <c r="X57" i="78"/>
  <c r="AF57" i="78"/>
  <c r="I57" i="78"/>
  <c r="Q57" i="78"/>
  <c r="Y57" i="78"/>
  <c r="AG57" i="78"/>
  <c r="AI52" i="85" l="1"/>
  <c r="AI13" i="59" s="1"/>
  <c r="D6" i="85"/>
  <c r="AD68" i="7"/>
  <c r="AC126" i="7"/>
  <c r="H4" i="78"/>
  <c r="AE68" i="7" l="1"/>
  <c r="AD126" i="7"/>
  <c r="I4" i="78"/>
  <c r="AF68" i="7" l="1"/>
  <c r="AE126" i="7"/>
  <c r="J4" i="78"/>
  <c r="AG68" i="7" l="1"/>
  <c r="AF126" i="7"/>
  <c r="K4" i="78"/>
  <c r="AH68" i="7" l="1"/>
  <c r="AG126" i="7"/>
  <c r="L4" i="78"/>
  <c r="AH126" i="7" l="1"/>
  <c r="AI68" i="7"/>
  <c r="AI126" i="7" s="1"/>
  <c r="M4" i="78"/>
  <c r="N4" i="78" l="1"/>
  <c r="O4" i="78" l="1"/>
  <c r="P4" i="78" l="1"/>
  <c r="Q4" i="78" l="1"/>
  <c r="R4" i="78" l="1"/>
  <c r="S4" i="78" l="1"/>
  <c r="T4" i="78" l="1"/>
  <c r="U4" i="78" l="1"/>
  <c r="V4" i="78" l="1"/>
  <c r="W4" i="78" l="1"/>
  <c r="X4" i="78" l="1"/>
  <c r="Y4" i="78" l="1"/>
  <c r="Z4" i="78" l="1"/>
  <c r="AA4" i="78" l="1"/>
  <c r="AB4" i="78" l="1"/>
  <c r="AC4" i="78" l="1"/>
  <c r="AD4" i="78" l="1"/>
  <c r="AE4" i="78" l="1"/>
  <c r="AF4" i="78" l="1"/>
  <c r="AG4" i="78" l="1"/>
  <c r="AH4" i="78" l="1"/>
  <c r="AI4" i="78" s="1"/>
  <c r="B109" i="66" l="1"/>
  <c r="B108" i="66"/>
  <c r="B107" i="66"/>
  <c r="B106" i="66"/>
  <c r="B103" i="66"/>
  <c r="B102" i="66"/>
  <c r="B101" i="66"/>
  <c r="B100" i="66"/>
  <c r="B97" i="66"/>
  <c r="B96" i="66"/>
  <c r="B95" i="66"/>
  <c r="B94" i="66"/>
  <c r="B91" i="66"/>
  <c r="B90" i="66"/>
  <c r="B89" i="66"/>
  <c r="B88" i="66"/>
  <c r="B83" i="66"/>
  <c r="B84" i="66"/>
  <c r="B85" i="66"/>
  <c r="B82" i="66"/>
  <c r="B74" i="66"/>
  <c r="B73" i="66"/>
  <c r="B72" i="66"/>
  <c r="B71" i="66"/>
  <c r="B67" i="66"/>
  <c r="B66" i="66"/>
  <c r="B65" i="66"/>
  <c r="B64" i="66"/>
  <c r="B62" i="66"/>
  <c r="B61" i="66"/>
  <c r="B60" i="66"/>
  <c r="B59" i="66"/>
  <c r="B58" i="66"/>
  <c r="B55" i="66"/>
  <c r="B54" i="66"/>
  <c r="B53" i="66"/>
  <c r="B52" i="66"/>
  <c r="B51" i="66"/>
  <c r="B45" i="66"/>
  <c r="B86" i="63"/>
  <c r="B90" i="63" s="1"/>
  <c r="B94" i="63" s="1"/>
  <c r="B98" i="63" s="1"/>
  <c r="B102" i="63" s="1"/>
  <c r="B85" i="63"/>
  <c r="B89" i="63" s="1"/>
  <c r="B93" i="63" s="1"/>
  <c r="B97" i="63" s="1"/>
  <c r="B101" i="63" s="1"/>
  <c r="B86" i="34"/>
  <c r="B92" i="34" s="1"/>
  <c r="B85" i="34"/>
  <c r="B91" i="34" s="1"/>
  <c r="B77" i="34"/>
  <c r="B77" i="63" s="1"/>
  <c r="B76" i="34"/>
  <c r="B76" i="63" s="1"/>
  <c r="B72" i="34"/>
  <c r="B72" i="63" s="1"/>
  <c r="B71" i="34"/>
  <c r="B71" i="63" s="1"/>
  <c r="B70" i="34"/>
  <c r="B70" i="63" s="1"/>
  <c r="B69" i="34"/>
  <c r="B69" i="63" s="1"/>
  <c r="B67" i="34"/>
  <c r="B67" i="63" s="1"/>
  <c r="B66" i="34"/>
  <c r="B66" i="63" s="1"/>
  <c r="B65" i="34"/>
  <c r="B65" i="63" s="1"/>
  <c r="B64" i="34"/>
  <c r="B64" i="63" s="1"/>
  <c r="B63" i="34"/>
  <c r="B63" i="63" s="1"/>
  <c r="B60" i="34"/>
  <c r="B60" i="63" s="1"/>
  <c r="B59" i="34"/>
  <c r="B59" i="63" s="1"/>
  <c r="B58" i="34"/>
  <c r="B58" i="63" s="1"/>
  <c r="B57" i="34"/>
  <c r="B57" i="63" s="1"/>
  <c r="B56" i="34"/>
  <c r="B56" i="63" s="1"/>
  <c r="B50" i="34"/>
  <c r="B50" i="63" s="1"/>
  <c r="S65" i="68"/>
  <c r="H63" i="68"/>
  <c r="D56" i="68"/>
  <c r="AG47" i="68"/>
  <c r="AF47" i="68"/>
  <c r="AE47" i="68"/>
  <c r="AD47" i="68"/>
  <c r="AC47" i="68"/>
  <c r="AB47" i="68"/>
  <c r="AA47" i="68"/>
  <c r="Z47" i="68"/>
  <c r="Y47" i="68"/>
  <c r="X47" i="68"/>
  <c r="W47" i="68"/>
  <c r="V47" i="68"/>
  <c r="U47" i="68"/>
  <c r="T47" i="68"/>
  <c r="S47" i="68"/>
  <c r="R47" i="68"/>
  <c r="Q47" i="68"/>
  <c r="P47" i="68"/>
  <c r="O47" i="68"/>
  <c r="N47" i="68"/>
  <c r="M47" i="68"/>
  <c r="L47" i="68"/>
  <c r="K47" i="68"/>
  <c r="J47" i="68"/>
  <c r="I47" i="68"/>
  <c r="H47" i="68"/>
  <c r="G47" i="68"/>
  <c r="F47" i="68"/>
  <c r="E47" i="68"/>
  <c r="D47" i="68"/>
  <c r="B47" i="68"/>
  <c r="B61" i="78" s="1"/>
  <c r="AG46" i="68"/>
  <c r="AF46" i="68"/>
  <c r="AE46" i="68"/>
  <c r="AD46" i="68"/>
  <c r="AC46" i="68"/>
  <c r="AB46" i="68"/>
  <c r="AA46" i="68"/>
  <c r="Z46" i="68"/>
  <c r="Y46" i="68"/>
  <c r="X46" i="68"/>
  <c r="W46" i="68"/>
  <c r="V46" i="68"/>
  <c r="U46" i="68"/>
  <c r="T46" i="68"/>
  <c r="S46" i="68"/>
  <c r="R46" i="68"/>
  <c r="Q46" i="68"/>
  <c r="P46" i="68"/>
  <c r="O46" i="68"/>
  <c r="N46" i="68"/>
  <c r="M46" i="68"/>
  <c r="L46" i="68"/>
  <c r="K46" i="68"/>
  <c r="J46" i="68"/>
  <c r="I46" i="68"/>
  <c r="H46" i="68"/>
  <c r="G46" i="68"/>
  <c r="F46" i="68"/>
  <c r="E46" i="68"/>
  <c r="D46" i="68"/>
  <c r="B46" i="68"/>
  <c r="B60" i="78" s="1"/>
  <c r="AG45" i="68"/>
  <c r="AF45" i="68"/>
  <c r="AE45" i="68"/>
  <c r="AD45" i="68"/>
  <c r="AC45" i="68"/>
  <c r="AB45" i="68"/>
  <c r="AA45" i="68"/>
  <c r="Z45" i="68"/>
  <c r="Y45" i="68"/>
  <c r="X45" i="68"/>
  <c r="W45" i="68"/>
  <c r="V45" i="68"/>
  <c r="U45" i="68"/>
  <c r="T45" i="68"/>
  <c r="S45" i="68"/>
  <c r="R45" i="68"/>
  <c r="Q45" i="68"/>
  <c r="P45" i="68"/>
  <c r="O45" i="68"/>
  <c r="N45" i="68"/>
  <c r="M45" i="68"/>
  <c r="L45" i="68"/>
  <c r="K45" i="68"/>
  <c r="J45" i="68"/>
  <c r="I45" i="68"/>
  <c r="H45" i="68"/>
  <c r="G45" i="68"/>
  <c r="F45" i="68"/>
  <c r="E45" i="68"/>
  <c r="B45" i="68"/>
  <c r="B59" i="78" s="1"/>
  <c r="AG44" i="68"/>
  <c r="AF44" i="68"/>
  <c r="AE44" i="68"/>
  <c r="AD44" i="68"/>
  <c r="AC44" i="68"/>
  <c r="AB44" i="68"/>
  <c r="AA44" i="68"/>
  <c r="Z44" i="68"/>
  <c r="Y44" i="68"/>
  <c r="X44" i="68"/>
  <c r="W44" i="68"/>
  <c r="V44" i="68"/>
  <c r="U44" i="68"/>
  <c r="T44" i="68"/>
  <c r="S44" i="68"/>
  <c r="R44" i="68"/>
  <c r="Q44" i="68"/>
  <c r="P44" i="68"/>
  <c r="O44" i="68"/>
  <c r="N44" i="68"/>
  <c r="M44" i="68"/>
  <c r="L44" i="68"/>
  <c r="K44" i="68"/>
  <c r="J44" i="68"/>
  <c r="I44" i="68"/>
  <c r="H44" i="68"/>
  <c r="G44" i="68"/>
  <c r="F44" i="68"/>
  <c r="E44" i="68"/>
  <c r="D44" i="68"/>
  <c r="B44" i="68"/>
  <c r="B58" i="78" s="1"/>
  <c r="E2" i="68"/>
  <c r="F2" i="68" s="1"/>
  <c r="G2" i="68" s="1"/>
  <c r="H2" i="68" s="1"/>
  <c r="I2" i="68" s="1"/>
  <c r="J2" i="68" s="1"/>
  <c r="K2" i="68" s="1"/>
  <c r="L2" i="68" s="1"/>
  <c r="M2" i="68" s="1"/>
  <c r="N2" i="68" s="1"/>
  <c r="O2" i="68" s="1"/>
  <c r="P2" i="68" s="1"/>
  <c r="Q2" i="68" s="1"/>
  <c r="R2" i="68" s="1"/>
  <c r="S2" i="68" s="1"/>
  <c r="T2" i="68" s="1"/>
  <c r="U2" i="68" s="1"/>
  <c r="V2" i="68" s="1"/>
  <c r="W2" i="68" s="1"/>
  <c r="X2" i="68" s="1"/>
  <c r="Y2" i="68" s="1"/>
  <c r="Z2" i="68" s="1"/>
  <c r="AA2" i="68" s="1"/>
  <c r="AB2" i="68" s="1"/>
  <c r="AC2" i="68" s="1"/>
  <c r="AD2" i="68" s="1"/>
  <c r="AE2" i="68" s="1"/>
  <c r="AF2" i="68" s="1"/>
  <c r="AG2" i="68" s="1"/>
  <c r="AH2" i="68" s="1"/>
  <c r="F4" i="54"/>
  <c r="F28" i="54" s="1"/>
  <c r="AG31" i="54"/>
  <c r="AG20" i="32" s="1"/>
  <c r="AF31" i="54"/>
  <c r="AF20" i="32" s="1"/>
  <c r="AG30" i="54"/>
  <c r="AG19" i="32" s="1"/>
  <c r="AF30" i="54"/>
  <c r="AF19" i="32" s="1"/>
  <c r="AG12" i="54"/>
  <c r="AG14" i="54" s="1"/>
  <c r="AG29" i="54" s="1"/>
  <c r="AF12" i="54"/>
  <c r="AF14" i="54" s="1"/>
  <c r="AF29" i="54" s="1"/>
  <c r="AD31" i="54"/>
  <c r="AD20" i="32" s="1"/>
  <c r="AC31" i="54"/>
  <c r="AC20" i="32" s="1"/>
  <c r="AD30" i="54"/>
  <c r="AD19" i="32" s="1"/>
  <c r="AC30" i="54"/>
  <c r="AC19" i="32" s="1"/>
  <c r="AD12" i="54"/>
  <c r="AD14" i="54" s="1"/>
  <c r="AD29" i="54" s="1"/>
  <c r="AC12" i="54"/>
  <c r="AC14" i="54" s="1"/>
  <c r="AC29" i="54" s="1"/>
  <c r="AA31" i="54"/>
  <c r="AA20" i="32" s="1"/>
  <c r="Z31" i="54"/>
  <c r="Z20" i="32" s="1"/>
  <c r="AA30" i="54"/>
  <c r="AA19" i="32" s="1"/>
  <c r="Z30" i="54"/>
  <c r="Z19" i="32" s="1"/>
  <c r="AA12" i="54"/>
  <c r="AA14" i="54" s="1"/>
  <c r="AA29" i="54" s="1"/>
  <c r="Z12" i="54"/>
  <c r="Z14" i="54" s="1"/>
  <c r="Z29" i="54" s="1"/>
  <c r="X31" i="54"/>
  <c r="X20" i="32" s="1"/>
  <c r="W31" i="54"/>
  <c r="W20" i="32" s="1"/>
  <c r="X30" i="54"/>
  <c r="X19" i="32" s="1"/>
  <c r="W30" i="54"/>
  <c r="W19" i="32" s="1"/>
  <c r="X12" i="54"/>
  <c r="X14" i="54" s="1"/>
  <c r="X29" i="54" s="1"/>
  <c r="W12" i="54"/>
  <c r="W14" i="54" s="1"/>
  <c r="W29" i="54" s="1"/>
  <c r="U31" i="54"/>
  <c r="U20" i="32" s="1"/>
  <c r="T31" i="54"/>
  <c r="T20" i="32" s="1"/>
  <c r="U30" i="54"/>
  <c r="U19" i="32" s="1"/>
  <c r="T30" i="54"/>
  <c r="T19" i="32" s="1"/>
  <c r="U12" i="54"/>
  <c r="U14" i="54" s="1"/>
  <c r="U29" i="54" s="1"/>
  <c r="T12" i="54"/>
  <c r="T14" i="54" s="1"/>
  <c r="T29" i="54" s="1"/>
  <c r="R31" i="54"/>
  <c r="R20" i="32" s="1"/>
  <c r="Q31" i="54"/>
  <c r="Q20" i="32" s="1"/>
  <c r="R30" i="54"/>
  <c r="R19" i="32" s="1"/>
  <c r="Q30" i="54"/>
  <c r="Q19" i="32" s="1"/>
  <c r="R12" i="54"/>
  <c r="R14" i="54" s="1"/>
  <c r="R29" i="54" s="1"/>
  <c r="Q12" i="54"/>
  <c r="Q14" i="54" s="1"/>
  <c r="Q29" i="54" s="1"/>
  <c r="O31" i="54"/>
  <c r="O20" i="32" s="1"/>
  <c r="N31" i="54"/>
  <c r="N20" i="32" s="1"/>
  <c r="O30" i="54"/>
  <c r="O19" i="32" s="1"/>
  <c r="N30" i="54"/>
  <c r="N19" i="32" s="1"/>
  <c r="O12" i="54"/>
  <c r="O14" i="54" s="1"/>
  <c r="O29" i="54" s="1"/>
  <c r="N12" i="54"/>
  <c r="N14" i="54" s="1"/>
  <c r="N29" i="54" s="1"/>
  <c r="K31" i="54"/>
  <c r="K20" i="32" s="1"/>
  <c r="K30" i="54"/>
  <c r="K19" i="32" s="1"/>
  <c r="K12" i="54"/>
  <c r="K14" i="54" s="1"/>
  <c r="K29" i="54" s="1"/>
  <c r="L31" i="54"/>
  <c r="L20" i="32" s="1"/>
  <c r="L30" i="54"/>
  <c r="L19" i="32" s="1"/>
  <c r="L12" i="54"/>
  <c r="L14" i="54" s="1"/>
  <c r="L29" i="54" s="1"/>
  <c r="I31" i="54"/>
  <c r="I20" i="32" s="1"/>
  <c r="H31" i="54"/>
  <c r="H20" i="32" s="1"/>
  <c r="I30" i="54"/>
  <c r="I19" i="32" s="1"/>
  <c r="H30" i="54"/>
  <c r="H19" i="32" s="1"/>
  <c r="I12" i="54"/>
  <c r="I14" i="54" s="1"/>
  <c r="I29" i="54" s="1"/>
  <c r="H12" i="54"/>
  <c r="H14" i="54" s="1"/>
  <c r="H29" i="54" s="1"/>
  <c r="F31" i="54"/>
  <c r="F20" i="32" s="1"/>
  <c r="E31" i="54"/>
  <c r="F30" i="54"/>
  <c r="F19" i="32" s="1"/>
  <c r="E30" i="54"/>
  <c r="E28" i="54"/>
  <c r="F12" i="54"/>
  <c r="F14" i="54" s="1"/>
  <c r="F29" i="54" s="1"/>
  <c r="E12" i="54"/>
  <c r="E48" i="60"/>
  <c r="F48" i="60" s="1"/>
  <c r="G48" i="60" s="1"/>
  <c r="H48" i="60" s="1"/>
  <c r="I48" i="60" s="1"/>
  <c r="J48" i="60" s="1"/>
  <c r="K48" i="60" s="1"/>
  <c r="L48" i="60" s="1"/>
  <c r="M48" i="60" s="1"/>
  <c r="N48" i="60" s="1"/>
  <c r="O48" i="60" s="1"/>
  <c r="P48" i="60" s="1"/>
  <c r="Q48" i="60" s="1"/>
  <c r="R48" i="60" s="1"/>
  <c r="S48" i="60" s="1"/>
  <c r="T48" i="60" s="1"/>
  <c r="U48" i="60" s="1"/>
  <c r="V48" i="60" s="1"/>
  <c r="W48" i="60" s="1"/>
  <c r="X48" i="60" s="1"/>
  <c r="Y48" i="60" s="1"/>
  <c r="Z48" i="60" s="1"/>
  <c r="AA48" i="60" s="1"/>
  <c r="AB48" i="60" s="1"/>
  <c r="AC48" i="60" s="1"/>
  <c r="AD48" i="60" s="1"/>
  <c r="AE48" i="60" s="1"/>
  <c r="AF48" i="60" s="1"/>
  <c r="AG48" i="60" s="1"/>
  <c r="AH48" i="60" s="1"/>
  <c r="G3" i="52"/>
  <c r="H3" i="52" s="1"/>
  <c r="F3" i="52"/>
  <c r="F49" i="60"/>
  <c r="G49" i="60"/>
  <c r="H49" i="60"/>
  <c r="I49" i="60"/>
  <c r="J49" i="60"/>
  <c r="K49" i="60"/>
  <c r="L49" i="60"/>
  <c r="M49" i="60"/>
  <c r="N49" i="60"/>
  <c r="O49" i="60"/>
  <c r="P49" i="60"/>
  <c r="Q49" i="60"/>
  <c r="R49" i="60"/>
  <c r="S49" i="60"/>
  <c r="T49" i="60"/>
  <c r="U49" i="60"/>
  <c r="V49" i="60"/>
  <c r="W49" i="60"/>
  <c r="X49" i="60"/>
  <c r="Y49" i="60"/>
  <c r="Z49" i="60"/>
  <c r="AA49" i="60"/>
  <c r="AB49" i="60"/>
  <c r="AC49" i="60"/>
  <c r="AD49" i="60"/>
  <c r="AE49" i="60"/>
  <c r="AF49" i="60"/>
  <c r="AG49" i="60"/>
  <c r="AH49" i="60"/>
  <c r="E50" i="60"/>
  <c r="F50" i="60"/>
  <c r="G50" i="60"/>
  <c r="H50" i="60"/>
  <c r="I50" i="60"/>
  <c r="J50" i="60"/>
  <c r="K50" i="60"/>
  <c r="L50" i="60"/>
  <c r="M50" i="60"/>
  <c r="N50" i="60"/>
  <c r="O50" i="60"/>
  <c r="P50" i="60"/>
  <c r="Q50" i="60"/>
  <c r="R50" i="60"/>
  <c r="S50" i="60"/>
  <c r="T50" i="60"/>
  <c r="U50" i="60"/>
  <c r="V50" i="60"/>
  <c r="W50" i="60"/>
  <c r="X50" i="60"/>
  <c r="Y50" i="60"/>
  <c r="Z50" i="60"/>
  <c r="AA50" i="60"/>
  <c r="AB50" i="60"/>
  <c r="AC50" i="60"/>
  <c r="AD50" i="60"/>
  <c r="AE50" i="60"/>
  <c r="AF50" i="60"/>
  <c r="AG50" i="60"/>
  <c r="AH50" i="60"/>
  <c r="D50" i="60"/>
  <c r="D49" i="60"/>
  <c r="D62" i="68" l="1"/>
  <c r="D64" i="78"/>
  <c r="D16" i="78" s="1"/>
  <c r="E64" i="78"/>
  <c r="E19" i="32"/>
  <c r="E20" i="32"/>
  <c r="E14" i="54"/>
  <c r="D43" i="68"/>
  <c r="D51" i="68" s="1"/>
  <c r="B52" i="34"/>
  <c r="B52" i="63" s="1"/>
  <c r="B46" i="66"/>
  <c r="B51" i="34"/>
  <c r="B51" i="63" s="1"/>
  <c r="B49" i="66"/>
  <c r="B54" i="34"/>
  <c r="B54" i="63" s="1"/>
  <c r="B48" i="66"/>
  <c r="B53" i="34"/>
  <c r="B53" i="63" s="1"/>
  <c r="B47" i="66"/>
  <c r="B96" i="34"/>
  <c r="B102" i="34" s="1"/>
  <c r="B108" i="34" s="1"/>
  <c r="B95" i="34"/>
  <c r="B101" i="34" s="1"/>
  <c r="B107" i="34" s="1"/>
  <c r="Y62" i="68"/>
  <c r="F43" i="68"/>
  <c r="V43" i="68"/>
  <c r="V53" i="68" s="1"/>
  <c r="U43" i="68"/>
  <c r="U52" i="68" s="1"/>
  <c r="G4" i="54"/>
  <c r="H4" i="54" s="1"/>
  <c r="I4" i="54" s="1"/>
  <c r="F62" i="68"/>
  <c r="M63" i="68"/>
  <c r="N43" i="68"/>
  <c r="N53" i="68" s="1"/>
  <c r="E63" i="68"/>
  <c r="AC63" i="68"/>
  <c r="V62" i="68"/>
  <c r="AD62" i="68"/>
  <c r="F65" i="68"/>
  <c r="AD65" i="68"/>
  <c r="P63" i="68"/>
  <c r="X63" i="68"/>
  <c r="AF63" i="68"/>
  <c r="U63" i="68"/>
  <c r="V65" i="68"/>
  <c r="I62" i="68"/>
  <c r="Q62" i="68"/>
  <c r="AG62" i="68"/>
  <c r="N65" i="68"/>
  <c r="N62" i="68"/>
  <c r="AD43" i="68"/>
  <c r="AD50" i="68" s="1"/>
  <c r="AA65" i="68"/>
  <c r="G64" i="68"/>
  <c r="D64" i="68"/>
  <c r="L64" i="68"/>
  <c r="T64" i="68"/>
  <c r="AB64" i="68"/>
  <c r="E62" i="68"/>
  <c r="M62" i="68"/>
  <c r="U62" i="68"/>
  <c r="AC62" i="68"/>
  <c r="E64" i="68"/>
  <c r="M64" i="68"/>
  <c r="U64" i="68"/>
  <c r="AC64" i="68"/>
  <c r="E65" i="68"/>
  <c r="M65" i="68"/>
  <c r="U65" i="68"/>
  <c r="AC65" i="68"/>
  <c r="E43" i="68"/>
  <c r="F63" i="68"/>
  <c r="N63" i="68"/>
  <c r="V63" i="68"/>
  <c r="AD63" i="68"/>
  <c r="F64" i="68"/>
  <c r="N64" i="68"/>
  <c r="V64" i="68"/>
  <c r="AD64" i="68"/>
  <c r="H43" i="68"/>
  <c r="X43" i="68"/>
  <c r="X51" i="68" s="1"/>
  <c r="AF43" i="68"/>
  <c r="O43" i="68"/>
  <c r="O50" i="68" s="1"/>
  <c r="W43" i="68"/>
  <c r="W51" i="68" s="1"/>
  <c r="O64" i="68"/>
  <c r="W64" i="68"/>
  <c r="AE64" i="68"/>
  <c r="M43" i="68"/>
  <c r="H62" i="68"/>
  <c r="P62" i="68"/>
  <c r="X62" i="68"/>
  <c r="AF62" i="68"/>
  <c r="H64" i="68"/>
  <c r="P64" i="68"/>
  <c r="X64" i="68"/>
  <c r="AF64" i="68"/>
  <c r="H65" i="68"/>
  <c r="P65" i="68"/>
  <c r="X65" i="68"/>
  <c r="AF65" i="68"/>
  <c r="T43" i="68"/>
  <c r="AB43" i="68"/>
  <c r="AB53" i="68" s="1"/>
  <c r="S43" i="68"/>
  <c r="AA43" i="68"/>
  <c r="I63" i="68"/>
  <c r="Q63" i="68"/>
  <c r="Y63" i="68"/>
  <c r="AG63" i="68"/>
  <c r="I64" i="68"/>
  <c r="Q64" i="68"/>
  <c r="Y64" i="68"/>
  <c r="AG64" i="68"/>
  <c r="I65" i="68"/>
  <c r="Q65" i="68"/>
  <c r="Y65" i="68"/>
  <c r="AG65" i="68"/>
  <c r="K62" i="68"/>
  <c r="S62" i="68"/>
  <c r="AA62" i="68"/>
  <c r="K63" i="68"/>
  <c r="S63" i="68"/>
  <c r="AA63" i="68"/>
  <c r="K64" i="68"/>
  <c r="S64" i="68"/>
  <c r="AA64" i="68"/>
  <c r="AC43" i="68"/>
  <c r="AC50" i="68" s="1"/>
  <c r="L62" i="68"/>
  <c r="T62" i="68"/>
  <c r="AB62" i="68"/>
  <c r="D63" i="68"/>
  <c r="L63" i="68"/>
  <c r="T63" i="68"/>
  <c r="AB63" i="68"/>
  <c r="D65" i="68"/>
  <c r="L65" i="68"/>
  <c r="T65" i="68"/>
  <c r="AB65" i="68"/>
  <c r="L43" i="68"/>
  <c r="K43" i="68"/>
  <c r="O62" i="68"/>
  <c r="G63" i="68"/>
  <c r="O63" i="68"/>
  <c r="W63" i="68"/>
  <c r="AE63" i="68"/>
  <c r="G65" i="68"/>
  <c r="AE65" i="68"/>
  <c r="G43" i="68"/>
  <c r="AE43" i="68"/>
  <c r="AE52" i="68" s="1"/>
  <c r="G62" i="68"/>
  <c r="O65" i="68"/>
  <c r="P43" i="68"/>
  <c r="W62" i="68"/>
  <c r="I43" i="68"/>
  <c r="Q43" i="68"/>
  <c r="Y43" i="68"/>
  <c r="AG43" i="68"/>
  <c r="J62" i="68"/>
  <c r="R62" i="68"/>
  <c r="Z62" i="68"/>
  <c r="J63" i="68"/>
  <c r="R63" i="68"/>
  <c r="Z63" i="68"/>
  <c r="J64" i="68"/>
  <c r="R64" i="68"/>
  <c r="Z64" i="68"/>
  <c r="J65" i="68"/>
  <c r="R65" i="68"/>
  <c r="Z65" i="68"/>
  <c r="AE62" i="68"/>
  <c r="W65" i="68"/>
  <c r="J43" i="68"/>
  <c r="R43" i="68"/>
  <c r="Z43" i="68"/>
  <c r="I3" i="52"/>
  <c r="F15" i="52"/>
  <c r="D50" i="68" l="1"/>
  <c r="D53" i="68"/>
  <c r="E29" i="54"/>
  <c r="H28" i="54"/>
  <c r="W52" i="68"/>
  <c r="W50" i="68"/>
  <c r="N50" i="68"/>
  <c r="AC52" i="68"/>
  <c r="S50" i="68"/>
  <c r="O53" i="68"/>
  <c r="P52" i="68"/>
  <c r="M50" i="68"/>
  <c r="AD51" i="68"/>
  <c r="N52" i="68"/>
  <c r="U51" i="68"/>
  <c r="Z51" i="68"/>
  <c r="K52" i="68"/>
  <c r="E51" i="68"/>
  <c r="AC53" i="68"/>
  <c r="X50" i="68"/>
  <c r="Q53" i="68"/>
  <c r="N51" i="68"/>
  <c r="AE53" i="68"/>
  <c r="H53" i="68"/>
  <c r="AG52" i="68"/>
  <c r="AF52" i="68"/>
  <c r="R50" i="68"/>
  <c r="Y52" i="68"/>
  <c r="T51" i="68"/>
  <c r="O52" i="68"/>
  <c r="J50" i="68"/>
  <c r="I51" i="68"/>
  <c r="U50" i="68"/>
  <c r="G53" i="68"/>
  <c r="L50" i="68"/>
  <c r="V51" i="68"/>
  <c r="F50" i="68"/>
  <c r="AB50" i="68"/>
  <c r="O51" i="68"/>
  <c r="D52" i="68"/>
  <c r="AA52" i="68"/>
  <c r="W53" i="68"/>
  <c r="F52" i="68"/>
  <c r="F53" i="68"/>
  <c r="H51" i="68"/>
  <c r="F51" i="68"/>
  <c r="H50" i="68"/>
  <c r="U53" i="68"/>
  <c r="G51" i="68"/>
  <c r="T53" i="68"/>
  <c r="V50" i="68"/>
  <c r="V52" i="68"/>
  <c r="T50" i="68"/>
  <c r="T52" i="68"/>
  <c r="L52" i="68"/>
  <c r="AB51" i="68"/>
  <c r="S52" i="68"/>
  <c r="G52" i="68"/>
  <c r="AA51" i="68"/>
  <c r="E53" i="68"/>
  <c r="Q50" i="68"/>
  <c r="G50" i="68"/>
  <c r="J52" i="68"/>
  <c r="K53" i="68"/>
  <c r="AC51" i="68"/>
  <c r="K50" i="68"/>
  <c r="X52" i="68"/>
  <c r="AD53" i="68"/>
  <c r="X53" i="68"/>
  <c r="AA53" i="68"/>
  <c r="AA50" i="68"/>
  <c r="AD52" i="68"/>
  <c r="K51" i="68"/>
  <c r="E52" i="68"/>
  <c r="AB52" i="68"/>
  <c r="E50" i="68"/>
  <c r="AG50" i="68"/>
  <c r="M53" i="68"/>
  <c r="P50" i="68"/>
  <c r="AE50" i="68"/>
  <c r="S51" i="68"/>
  <c r="H52" i="68"/>
  <c r="AF53" i="68"/>
  <c r="M51" i="68"/>
  <c r="Z52" i="68"/>
  <c r="R51" i="68"/>
  <c r="P51" i="68"/>
  <c r="Y50" i="68"/>
  <c r="AE51" i="68"/>
  <c r="AF50" i="68"/>
  <c r="AG53" i="68"/>
  <c r="S53" i="68"/>
  <c r="Q52" i="68"/>
  <c r="Z53" i="68"/>
  <c r="I52" i="68"/>
  <c r="AF51" i="68"/>
  <c r="I50" i="68"/>
  <c r="M52" i="68"/>
  <c r="Y51" i="68"/>
  <c r="J51" i="68"/>
  <c r="AG51" i="68"/>
  <c r="R53" i="68"/>
  <c r="L51" i="68"/>
  <c r="R52" i="68"/>
  <c r="L53" i="68"/>
  <c r="Q51" i="68"/>
  <c r="P53" i="68"/>
  <c r="J53" i="68"/>
  <c r="Y53" i="68"/>
  <c r="Z50" i="68"/>
  <c r="I53" i="68"/>
  <c r="J3" i="52"/>
  <c r="K3" i="52"/>
  <c r="L3" i="52" s="1"/>
  <c r="J4" i="54"/>
  <c r="K4" i="54" s="1"/>
  <c r="L4" i="54" s="1"/>
  <c r="M4" i="54" s="1"/>
  <c r="N4" i="54" s="1"/>
  <c r="O4" i="54" s="1"/>
  <c r="P4" i="54" s="1"/>
  <c r="Q4" i="54" s="1"/>
  <c r="R4" i="54" s="1"/>
  <c r="S4" i="54" s="1"/>
  <c r="T4" i="54" s="1"/>
  <c r="U4" i="54" s="1"/>
  <c r="V4" i="54" s="1"/>
  <c r="W4" i="54" s="1"/>
  <c r="X4" i="54" s="1"/>
  <c r="Y4" i="54" s="1"/>
  <c r="Z4" i="54" s="1"/>
  <c r="AA4" i="54" s="1"/>
  <c r="AB4" i="54" s="1"/>
  <c r="AC4" i="54" s="1"/>
  <c r="AD4" i="54" s="1"/>
  <c r="AE4" i="54" s="1"/>
  <c r="AF4" i="54" s="1"/>
  <c r="AG4" i="54" s="1"/>
  <c r="AH4" i="54" s="1"/>
  <c r="AI4" i="54" s="1"/>
  <c r="AI28" i="54" s="1"/>
  <c r="I28" i="54"/>
  <c r="F17" i="52"/>
  <c r="D49" i="68" l="1"/>
  <c r="AC49" i="68"/>
  <c r="F49" i="68"/>
  <c r="V49" i="68"/>
  <c r="N49" i="68"/>
  <c r="O49" i="68"/>
  <c r="W49" i="68"/>
  <c r="H49" i="68"/>
  <c r="AB49" i="68"/>
  <c r="AA49" i="68"/>
  <c r="AE49" i="68"/>
  <c r="U49" i="68"/>
  <c r="G49" i="68"/>
  <c r="T49" i="68"/>
  <c r="M49" i="68"/>
  <c r="X49" i="68"/>
  <c r="K49" i="68"/>
  <c r="AD49" i="68"/>
  <c r="E49" i="68"/>
  <c r="S49" i="68"/>
  <c r="AF49" i="68"/>
  <c r="Y49" i="68"/>
  <c r="P49" i="68"/>
  <c r="I49" i="68"/>
  <c r="R49" i="68"/>
  <c r="J49" i="68"/>
  <c r="Q49" i="68"/>
  <c r="Z49" i="68"/>
  <c r="AG49" i="68"/>
  <c r="L49" i="68"/>
  <c r="M3" i="52"/>
  <c r="L28" i="54"/>
  <c r="K28" i="54"/>
  <c r="O28" i="54"/>
  <c r="N28" i="54"/>
  <c r="E7" i="7"/>
  <c r="AH66" i="7"/>
  <c r="AG66" i="7"/>
  <c r="AF66" i="7"/>
  <c r="AE66" i="7"/>
  <c r="AD66" i="7"/>
  <c r="AC66" i="7"/>
  <c r="AB66" i="7"/>
  <c r="AA66" i="7"/>
  <c r="Z66" i="7"/>
  <c r="Y66" i="7"/>
  <c r="X66" i="7"/>
  <c r="W66" i="7"/>
  <c r="V66" i="7"/>
  <c r="U66" i="7"/>
  <c r="T66" i="7"/>
  <c r="S66" i="7"/>
  <c r="R66" i="7"/>
  <c r="Q66" i="7"/>
  <c r="P66" i="7"/>
  <c r="O66" i="7"/>
  <c r="N66" i="7"/>
  <c r="M66" i="7"/>
  <c r="L66" i="7"/>
  <c r="K66" i="7"/>
  <c r="J66" i="7"/>
  <c r="I66" i="7"/>
  <c r="H66" i="7"/>
  <c r="G66" i="7"/>
  <c r="F66" i="7"/>
  <c r="E66" i="7"/>
  <c r="E186" i="7" s="1"/>
  <c r="O3" i="52" l="1"/>
  <c r="N3" i="52"/>
  <c r="R28" i="54"/>
  <c r="Q28" i="54"/>
  <c r="P3" i="52" l="1"/>
  <c r="Q3" i="52"/>
  <c r="T28" i="54"/>
  <c r="U28" i="54"/>
  <c r="S3" i="52" l="1"/>
  <c r="R3" i="52"/>
  <c r="X28" i="54"/>
  <c r="W28" i="54"/>
  <c r="U3" i="52" l="1"/>
  <c r="T3" i="52"/>
  <c r="Z28" i="54"/>
  <c r="AA28" i="54"/>
  <c r="W3" i="52" l="1"/>
  <c r="V3" i="52"/>
  <c r="AD28" i="54"/>
  <c r="AC28" i="54"/>
  <c r="Y3" i="52" l="1"/>
  <c r="X3" i="52"/>
  <c r="AF28" i="54"/>
  <c r="AG28" i="54"/>
  <c r="Z3" i="52" l="1"/>
  <c r="AA3" i="52"/>
  <c r="AB3" i="52" l="1"/>
  <c r="AC3" i="52"/>
  <c r="AD3" i="52" l="1"/>
  <c r="AE3" i="52"/>
  <c r="AF3" i="52" l="1"/>
  <c r="AG3" i="52"/>
  <c r="AI3" i="52" l="1"/>
  <c r="AH3" i="52"/>
  <c r="AJ3" i="52" l="1"/>
  <c r="AK3" i="52"/>
  <c r="AM3" i="52" l="1"/>
  <c r="AL3" i="52"/>
  <c r="AN3" i="52" l="1"/>
  <c r="AO3" i="52"/>
  <c r="AQ3" i="52" l="1"/>
  <c r="AP3" i="52"/>
  <c r="AR3" i="52" l="1"/>
  <c r="AS3" i="52"/>
  <c r="AT3" i="52" l="1"/>
  <c r="AU3" i="52"/>
  <c r="AV3" i="52" l="1"/>
  <c r="AW3" i="52"/>
  <c r="AX3" i="52" l="1"/>
  <c r="AY3" i="52"/>
  <c r="BA3" i="52" l="1"/>
  <c r="AZ3" i="52"/>
  <c r="BB3" i="52" l="1"/>
  <c r="BC3" i="52"/>
  <c r="BD3" i="52" l="1"/>
  <c r="BE3" i="52"/>
  <c r="BF3" i="52" l="1"/>
  <c r="BG3" i="52"/>
  <c r="BI3" i="52" l="1"/>
  <c r="BK3" i="52" s="1"/>
  <c r="BM3" i="52" s="1"/>
  <c r="BH3" i="52"/>
  <c r="BL3" i="52" l="1"/>
  <c r="BJ3" i="52"/>
  <c r="BN3" i="52"/>
  <c r="F8" i="7" l="1"/>
  <c r="F186" i="7" s="1"/>
  <c r="B106" i="7"/>
  <c r="B171" i="7"/>
  <c r="D46" i="66" l="1"/>
  <c r="D74" i="66"/>
  <c r="D73" i="66"/>
  <c r="D72" i="66"/>
  <c r="D71" i="66"/>
  <c r="T67" i="66"/>
  <c r="D58" i="66"/>
  <c r="D64" i="66" s="1"/>
  <c r="AG49" i="66"/>
  <c r="AF49" i="66"/>
  <c r="AE49" i="66"/>
  <c r="AD49" i="66"/>
  <c r="AC49" i="66"/>
  <c r="AB49" i="66"/>
  <c r="AA49" i="66"/>
  <c r="Z49" i="66"/>
  <c r="Y49" i="66"/>
  <c r="X49" i="66"/>
  <c r="W49" i="66"/>
  <c r="V49" i="66"/>
  <c r="U49" i="66"/>
  <c r="T49" i="66"/>
  <c r="S49" i="66"/>
  <c r="R49" i="66"/>
  <c r="Q49" i="66"/>
  <c r="P49" i="66"/>
  <c r="O49" i="66"/>
  <c r="N49" i="66"/>
  <c r="M49" i="66"/>
  <c r="L49" i="66"/>
  <c r="K49" i="66"/>
  <c r="J49" i="66"/>
  <c r="I49" i="66"/>
  <c r="H49" i="66"/>
  <c r="G49" i="66"/>
  <c r="F49" i="66"/>
  <c r="E49" i="66"/>
  <c r="D49" i="66"/>
  <c r="AG48" i="66"/>
  <c r="AF48" i="66"/>
  <c r="AE48" i="66"/>
  <c r="AD48" i="66"/>
  <c r="AC48" i="66"/>
  <c r="AB48" i="66"/>
  <c r="AA48" i="66"/>
  <c r="Z48" i="66"/>
  <c r="Y48" i="66"/>
  <c r="X48" i="66"/>
  <c r="W48" i="66"/>
  <c r="V48" i="66"/>
  <c r="U48" i="66"/>
  <c r="T48" i="66"/>
  <c r="S48" i="66"/>
  <c r="R48" i="66"/>
  <c r="Q48" i="66"/>
  <c r="P48" i="66"/>
  <c r="O48" i="66"/>
  <c r="N48" i="66"/>
  <c r="M48" i="66"/>
  <c r="L48" i="66"/>
  <c r="K48" i="66"/>
  <c r="J48" i="66"/>
  <c r="I48" i="66"/>
  <c r="H48" i="66"/>
  <c r="G48" i="66"/>
  <c r="F48" i="66"/>
  <c r="E48" i="66"/>
  <c r="D48" i="66"/>
  <c r="AG47" i="66"/>
  <c r="AF47" i="66"/>
  <c r="AE47" i="66"/>
  <c r="AD47" i="66"/>
  <c r="AC47" i="66"/>
  <c r="AB47" i="66"/>
  <c r="AA47" i="66"/>
  <c r="Z47" i="66"/>
  <c r="Y47" i="66"/>
  <c r="X47" i="66"/>
  <c r="W47" i="66"/>
  <c r="V47" i="66"/>
  <c r="U47" i="66"/>
  <c r="T47" i="66"/>
  <c r="S47" i="66"/>
  <c r="R47" i="66"/>
  <c r="Q47" i="66"/>
  <c r="P47" i="66"/>
  <c r="O47" i="66"/>
  <c r="N47" i="66"/>
  <c r="M47" i="66"/>
  <c r="L47" i="66"/>
  <c r="K47" i="66"/>
  <c r="J47" i="66"/>
  <c r="I47" i="66"/>
  <c r="H47" i="66"/>
  <c r="G47" i="66"/>
  <c r="F47" i="66"/>
  <c r="E47" i="66"/>
  <c r="D47" i="66"/>
  <c r="AG46" i="66"/>
  <c r="AF46" i="66"/>
  <c r="AE46" i="66"/>
  <c r="AD46" i="66"/>
  <c r="AC46" i="66"/>
  <c r="AB46" i="66"/>
  <c r="AA46" i="66"/>
  <c r="Z46" i="66"/>
  <c r="Y46" i="66"/>
  <c r="X46" i="66"/>
  <c r="W46" i="66"/>
  <c r="V46" i="66"/>
  <c r="U46" i="66"/>
  <c r="T46" i="66"/>
  <c r="S46" i="66"/>
  <c r="R46" i="66"/>
  <c r="Q46" i="66"/>
  <c r="P46" i="66"/>
  <c r="O46" i="66"/>
  <c r="N46" i="66"/>
  <c r="M46" i="66"/>
  <c r="L46" i="66"/>
  <c r="K46" i="66"/>
  <c r="J46" i="66"/>
  <c r="I46" i="66"/>
  <c r="H46" i="66"/>
  <c r="G46" i="66"/>
  <c r="F46" i="66"/>
  <c r="E46" i="66"/>
  <c r="E4" i="66"/>
  <c r="F4" i="66" s="1"/>
  <c r="G4" i="66" s="1"/>
  <c r="D79" i="63"/>
  <c r="D78" i="63"/>
  <c r="D77" i="63"/>
  <c r="D76" i="63"/>
  <c r="D63" i="63"/>
  <c r="AG54" i="63"/>
  <c r="AF54" i="63"/>
  <c r="AE54" i="63"/>
  <c r="AD54" i="63"/>
  <c r="AC54" i="63"/>
  <c r="AB54" i="63"/>
  <c r="AA54" i="63"/>
  <c r="Z54" i="63"/>
  <c r="Y54" i="63"/>
  <c r="X54" i="63"/>
  <c r="W54" i="63"/>
  <c r="V54" i="63"/>
  <c r="U54" i="63"/>
  <c r="T54" i="63"/>
  <c r="S54" i="63"/>
  <c r="R54" i="63"/>
  <c r="Q54" i="63"/>
  <c r="P54" i="63"/>
  <c r="O54" i="63"/>
  <c r="N54" i="63"/>
  <c r="M54" i="63"/>
  <c r="L54" i="63"/>
  <c r="K54" i="63"/>
  <c r="J54" i="63"/>
  <c r="I54" i="63"/>
  <c r="H54" i="63"/>
  <c r="G54" i="63"/>
  <c r="F54" i="63"/>
  <c r="E54" i="63"/>
  <c r="D54" i="63"/>
  <c r="AG53" i="63"/>
  <c r="AF53" i="63"/>
  <c r="AE53" i="63"/>
  <c r="AD53" i="63"/>
  <c r="AC53" i="63"/>
  <c r="AB53" i="63"/>
  <c r="AA53" i="63"/>
  <c r="Z53" i="63"/>
  <c r="Y53" i="63"/>
  <c r="X53" i="63"/>
  <c r="W53" i="63"/>
  <c r="V53" i="63"/>
  <c r="U53" i="63"/>
  <c r="T53" i="63"/>
  <c r="S53" i="63"/>
  <c r="R53" i="63"/>
  <c r="Q53" i="63"/>
  <c r="P53" i="63"/>
  <c r="O53" i="63"/>
  <c r="N53" i="63"/>
  <c r="M53" i="63"/>
  <c r="L53" i="63"/>
  <c r="K53" i="63"/>
  <c r="J53" i="63"/>
  <c r="I53" i="63"/>
  <c r="H53" i="63"/>
  <c r="G53" i="63"/>
  <c r="F53" i="63"/>
  <c r="E53" i="63"/>
  <c r="D53" i="63"/>
  <c r="AG52" i="63"/>
  <c r="AF52" i="63"/>
  <c r="AE52" i="63"/>
  <c r="AD52" i="63"/>
  <c r="AC52" i="63"/>
  <c r="AB52" i="63"/>
  <c r="AA52" i="63"/>
  <c r="Z52" i="63"/>
  <c r="Y52" i="63"/>
  <c r="X52" i="63"/>
  <c r="W52" i="63"/>
  <c r="V52" i="63"/>
  <c r="U52" i="63"/>
  <c r="T52" i="63"/>
  <c r="S52" i="63"/>
  <c r="R52" i="63"/>
  <c r="Q52" i="63"/>
  <c r="P52" i="63"/>
  <c r="O52" i="63"/>
  <c r="N52" i="63"/>
  <c r="M52" i="63"/>
  <c r="L52" i="63"/>
  <c r="K52" i="63"/>
  <c r="J52" i="63"/>
  <c r="I52" i="63"/>
  <c r="H52" i="63"/>
  <c r="G52" i="63"/>
  <c r="F52" i="63"/>
  <c r="E52" i="63"/>
  <c r="D52" i="63"/>
  <c r="AG51" i="63"/>
  <c r="AF51" i="63"/>
  <c r="AE51" i="63"/>
  <c r="AD51" i="63"/>
  <c r="AC51" i="63"/>
  <c r="AB51" i="63"/>
  <c r="AA51" i="63"/>
  <c r="Z51" i="63"/>
  <c r="Y51" i="63"/>
  <c r="X51" i="63"/>
  <c r="W51" i="63"/>
  <c r="V51" i="63"/>
  <c r="U51" i="63"/>
  <c r="T51" i="63"/>
  <c r="S51" i="63"/>
  <c r="R51" i="63"/>
  <c r="Q51" i="63"/>
  <c r="P51" i="63"/>
  <c r="O51" i="63"/>
  <c r="N51" i="63"/>
  <c r="M51" i="63"/>
  <c r="L51" i="63"/>
  <c r="K51" i="63"/>
  <c r="J51" i="63"/>
  <c r="I51" i="63"/>
  <c r="H51" i="63"/>
  <c r="G51" i="63"/>
  <c r="F51" i="63"/>
  <c r="E51" i="63"/>
  <c r="D51" i="63"/>
  <c r="E2" i="63"/>
  <c r="G4" i="52"/>
  <c r="I4" i="52" s="1"/>
  <c r="K4" i="52" s="1"/>
  <c r="M4" i="52" s="1"/>
  <c r="O4" i="52" s="1"/>
  <c r="Q4" i="52" s="1"/>
  <c r="S4" i="52" s="1"/>
  <c r="U4" i="52" s="1"/>
  <c r="W4" i="52" s="1"/>
  <c r="Y4" i="52" s="1"/>
  <c r="AA4" i="52" s="1"/>
  <c r="AC4" i="52" s="1"/>
  <c r="AE4" i="52" s="1"/>
  <c r="AG4" i="52" s="1"/>
  <c r="AI4" i="52" s="1"/>
  <c r="AK4" i="52" s="1"/>
  <c r="AM4" i="52" s="1"/>
  <c r="AO4" i="52" s="1"/>
  <c r="AQ4" i="52" s="1"/>
  <c r="AS4" i="52" s="1"/>
  <c r="AU4" i="52" s="1"/>
  <c r="AW4" i="52" s="1"/>
  <c r="AY4" i="52" s="1"/>
  <c r="BA4" i="52" s="1"/>
  <c r="BC4" i="52" s="1"/>
  <c r="BE4" i="52" s="1"/>
  <c r="BG4" i="52" s="1"/>
  <c r="E4" i="60"/>
  <c r="F4" i="60" s="1"/>
  <c r="G4" i="60" s="1"/>
  <c r="H4" i="60" s="1"/>
  <c r="I4" i="60" s="1"/>
  <c r="J4" i="60" s="1"/>
  <c r="K4" i="60" s="1"/>
  <c r="L4" i="60" s="1"/>
  <c r="M4" i="60" s="1"/>
  <c r="N4" i="60" s="1"/>
  <c r="O4" i="60" s="1"/>
  <c r="P4" i="60" s="1"/>
  <c r="Q4" i="60" s="1"/>
  <c r="R4" i="60" s="1"/>
  <c r="S4" i="60" s="1"/>
  <c r="T4" i="60" s="1"/>
  <c r="U4" i="60" s="1"/>
  <c r="V4" i="60" s="1"/>
  <c r="W4" i="60" s="1"/>
  <c r="X4" i="60" s="1"/>
  <c r="Y4" i="60" s="1"/>
  <c r="Z4" i="60" s="1"/>
  <c r="AA4" i="60" s="1"/>
  <c r="AB4" i="60" s="1"/>
  <c r="AC4" i="60" s="1"/>
  <c r="AD4" i="60" s="1"/>
  <c r="AE4" i="60" s="1"/>
  <c r="AF4" i="60" s="1"/>
  <c r="AG4" i="60" s="1"/>
  <c r="AH4" i="60" s="1"/>
  <c r="F4" i="56"/>
  <c r="G4" i="56" s="1"/>
  <c r="H4" i="56" s="1"/>
  <c r="I4" i="56" s="1"/>
  <c r="J4" i="56" s="1"/>
  <c r="K4" i="56" s="1"/>
  <c r="L4" i="56" s="1"/>
  <c r="M4" i="56" s="1"/>
  <c r="N4" i="56" s="1"/>
  <c r="O4" i="56" s="1"/>
  <c r="P4" i="56" s="1"/>
  <c r="Q4" i="56" s="1"/>
  <c r="R4" i="56" s="1"/>
  <c r="S4" i="56" s="1"/>
  <c r="T4" i="56" s="1"/>
  <c r="U4" i="56" s="1"/>
  <c r="V4" i="56" s="1"/>
  <c r="W4" i="56" s="1"/>
  <c r="X4" i="56" s="1"/>
  <c r="Y4" i="56" s="1"/>
  <c r="Z4" i="56" s="1"/>
  <c r="AA4" i="56" s="1"/>
  <c r="AB4" i="56" s="1"/>
  <c r="AC4" i="56" s="1"/>
  <c r="AD4" i="56" s="1"/>
  <c r="AE4" i="56" s="1"/>
  <c r="AF4" i="56" s="1"/>
  <c r="AG4" i="56" s="1"/>
  <c r="AH4" i="56" s="1"/>
  <c r="AI4" i="56" s="1"/>
  <c r="F4" i="55"/>
  <c r="G4" i="55" s="1"/>
  <c r="H4" i="55" s="1"/>
  <c r="I4" i="55" s="1"/>
  <c r="J4" i="55" s="1"/>
  <c r="K4" i="55" s="1"/>
  <c r="L4" i="55" s="1"/>
  <c r="M4" i="55" s="1"/>
  <c r="N4" i="55" s="1"/>
  <c r="O4" i="55" s="1"/>
  <c r="P4" i="55" s="1"/>
  <c r="Q4" i="55" s="1"/>
  <c r="R4" i="55" s="1"/>
  <c r="S4" i="55" s="1"/>
  <c r="T4" i="55" s="1"/>
  <c r="U4" i="55" s="1"/>
  <c r="V4" i="55" s="1"/>
  <c r="W4" i="55" s="1"/>
  <c r="X4" i="55" s="1"/>
  <c r="Y4" i="55" s="1"/>
  <c r="Z4" i="55" s="1"/>
  <c r="AA4" i="55" s="1"/>
  <c r="AB4" i="55" s="1"/>
  <c r="AC4" i="55" s="1"/>
  <c r="AD4" i="55" s="1"/>
  <c r="AE4" i="55" s="1"/>
  <c r="AF4" i="55" s="1"/>
  <c r="AG4" i="55" s="1"/>
  <c r="AH4" i="55" s="1"/>
  <c r="AI4" i="55" s="1"/>
  <c r="AI28" i="55" s="1"/>
  <c r="D77" i="34"/>
  <c r="D76" i="34"/>
  <c r="D66" i="7" l="1"/>
  <c r="D71" i="63"/>
  <c r="D72" i="63"/>
  <c r="D13" i="67"/>
  <c r="D11" i="59" s="1"/>
  <c r="AI15" i="59" s="1"/>
  <c r="BI4" i="52"/>
  <c r="BK4" i="52" s="1"/>
  <c r="BM4" i="52" s="1"/>
  <c r="O64" i="66"/>
  <c r="W45" i="66"/>
  <c r="G64" i="66"/>
  <c r="D45" i="66"/>
  <c r="D55" i="66" s="1"/>
  <c r="G65" i="66"/>
  <c r="AB67" i="66"/>
  <c r="H45" i="66"/>
  <c r="P45" i="66"/>
  <c r="X45" i="66"/>
  <c r="AF45" i="66"/>
  <c r="AF52" i="66" s="1"/>
  <c r="AC45" i="66"/>
  <c r="U64" i="66"/>
  <c r="U66" i="66"/>
  <c r="U67" i="66"/>
  <c r="E45" i="66"/>
  <c r="U45" i="66"/>
  <c r="I50" i="63"/>
  <c r="I59" i="63" s="1"/>
  <c r="AG50" i="63"/>
  <c r="AG59" i="63" s="1"/>
  <c r="G45" i="66"/>
  <c r="O45" i="66"/>
  <c r="AE45" i="66"/>
  <c r="M66" i="66"/>
  <c r="E67" i="66"/>
  <c r="F65" i="66"/>
  <c r="N65" i="66"/>
  <c r="V65" i="66"/>
  <c r="AD65" i="66"/>
  <c r="F66" i="66"/>
  <c r="N66" i="66"/>
  <c r="V66" i="66"/>
  <c r="AD66" i="66"/>
  <c r="AC66" i="66"/>
  <c r="M67" i="66"/>
  <c r="W64" i="66"/>
  <c r="AE64" i="66"/>
  <c r="O65" i="66"/>
  <c r="W65" i="66"/>
  <c r="AE65" i="66"/>
  <c r="D67" i="66"/>
  <c r="AF64" i="66"/>
  <c r="L67" i="66"/>
  <c r="E64" i="66"/>
  <c r="E66" i="66"/>
  <c r="AC67" i="66"/>
  <c r="AC64" i="66"/>
  <c r="E65" i="66"/>
  <c r="M65" i="66"/>
  <c r="U65" i="66"/>
  <c r="AC65" i="66"/>
  <c r="N64" i="66"/>
  <c r="AD64" i="66"/>
  <c r="N67" i="66"/>
  <c r="V67" i="66"/>
  <c r="L45" i="66"/>
  <c r="L55" i="66" s="1"/>
  <c r="T45" i="66"/>
  <c r="AB45" i="66"/>
  <c r="F64" i="66"/>
  <c r="V64" i="66"/>
  <c r="F67" i="66"/>
  <c r="AD67" i="66"/>
  <c r="AA45" i="66"/>
  <c r="G66" i="66"/>
  <c r="O66" i="66"/>
  <c r="W66" i="66"/>
  <c r="AE66" i="66"/>
  <c r="G67" i="66"/>
  <c r="O67" i="66"/>
  <c r="W67" i="66"/>
  <c r="AE67" i="66"/>
  <c r="M64" i="66"/>
  <c r="H64" i="66"/>
  <c r="P64" i="66"/>
  <c r="X64" i="66"/>
  <c r="J64" i="66"/>
  <c r="R64" i="66"/>
  <c r="Z64" i="66"/>
  <c r="J65" i="66"/>
  <c r="R65" i="66"/>
  <c r="Z65" i="66"/>
  <c r="J66" i="66"/>
  <c r="R66" i="66"/>
  <c r="Z66" i="66"/>
  <c r="J67" i="66"/>
  <c r="R67" i="66"/>
  <c r="Z67" i="66"/>
  <c r="I45" i="66"/>
  <c r="Q45" i="66"/>
  <c r="Y45" i="66"/>
  <c r="AG45" i="66"/>
  <c r="K64" i="66"/>
  <c r="S64" i="66"/>
  <c r="AA64" i="66"/>
  <c r="K65" i="66"/>
  <c r="S65" i="66"/>
  <c r="AA65" i="66"/>
  <c r="K66" i="66"/>
  <c r="S66" i="66"/>
  <c r="AA66" i="66"/>
  <c r="K67" i="66"/>
  <c r="S67" i="66"/>
  <c r="AA67" i="66"/>
  <c r="L64" i="66"/>
  <c r="T64" i="66"/>
  <c r="AB64" i="66"/>
  <c r="D65" i="66"/>
  <c r="L65" i="66"/>
  <c r="T65" i="66"/>
  <c r="AB65" i="66"/>
  <c r="D66" i="66"/>
  <c r="L66" i="66"/>
  <c r="T66" i="66"/>
  <c r="AB66" i="66"/>
  <c r="H65" i="66"/>
  <c r="P65" i="66"/>
  <c r="X65" i="66"/>
  <c r="AF65" i="66"/>
  <c r="H66" i="66"/>
  <c r="P66" i="66"/>
  <c r="X66" i="66"/>
  <c r="AF66" i="66"/>
  <c r="H67" i="66"/>
  <c r="P67" i="66"/>
  <c r="X67" i="66"/>
  <c r="AF67" i="66"/>
  <c r="J45" i="66"/>
  <c r="R45" i="66"/>
  <c r="Z45" i="66"/>
  <c r="I64" i="66"/>
  <c r="Q64" i="66"/>
  <c r="Y64" i="66"/>
  <c r="AG64" i="66"/>
  <c r="I65" i="66"/>
  <c r="Q65" i="66"/>
  <c r="Y65" i="66"/>
  <c r="AG65" i="66"/>
  <c r="I66" i="66"/>
  <c r="Q66" i="66"/>
  <c r="Y66" i="66"/>
  <c r="AG66" i="66"/>
  <c r="I67" i="66"/>
  <c r="Q67" i="66"/>
  <c r="Y67" i="66"/>
  <c r="AG67" i="66"/>
  <c r="K45" i="66"/>
  <c r="S45" i="66"/>
  <c r="H4" i="66"/>
  <c r="M45" i="66"/>
  <c r="F45" i="66"/>
  <c r="N45" i="66"/>
  <c r="V45" i="66"/>
  <c r="AD45" i="66"/>
  <c r="L50" i="63"/>
  <c r="S50" i="63"/>
  <c r="S60" i="63" s="1"/>
  <c r="T50" i="63"/>
  <c r="T60" i="63" s="1"/>
  <c r="AB50" i="63"/>
  <c r="AB60" i="63" s="1"/>
  <c r="Q50" i="63"/>
  <c r="Q60" i="63" s="1"/>
  <c r="D50" i="63"/>
  <c r="G50" i="63"/>
  <c r="O50" i="63"/>
  <c r="O59" i="63" s="1"/>
  <c r="W50" i="63"/>
  <c r="W60" i="63" s="1"/>
  <c r="AE50" i="63"/>
  <c r="AE60" i="63" s="1"/>
  <c r="F50" i="63"/>
  <c r="N50" i="63"/>
  <c r="V50" i="63"/>
  <c r="AD50" i="63"/>
  <c r="E50" i="63"/>
  <c r="M50" i="63"/>
  <c r="M60" i="63" s="1"/>
  <c r="U50" i="63"/>
  <c r="AC50" i="63"/>
  <c r="K50" i="63"/>
  <c r="AA50" i="63"/>
  <c r="H50" i="63"/>
  <c r="X50" i="63"/>
  <c r="P50" i="63"/>
  <c r="P59" i="63" s="1"/>
  <c r="AF50" i="63"/>
  <c r="J50" i="63"/>
  <c r="J60" i="63" s="1"/>
  <c r="R50" i="63"/>
  <c r="R60" i="63" s="1"/>
  <c r="Z50" i="63"/>
  <c r="Z60" i="63" s="1"/>
  <c r="F2" i="63"/>
  <c r="Y50" i="63"/>
  <c r="Y60" i="63" s="1"/>
  <c r="F4" i="11"/>
  <c r="D51" i="34"/>
  <c r="AC55" i="66" l="1"/>
  <c r="Y52" i="66"/>
  <c r="X55" i="66"/>
  <c r="L52" i="66"/>
  <c r="AC52" i="66"/>
  <c r="AA59" i="63"/>
  <c r="Y59" i="63"/>
  <c r="X59" i="63"/>
  <c r="I60" i="63"/>
  <c r="Z59" i="63"/>
  <c r="P60" i="63"/>
  <c r="S59" i="63"/>
  <c r="R59" i="63"/>
  <c r="Q59" i="63"/>
  <c r="AE59" i="63"/>
  <c r="H60" i="63"/>
  <c r="O60" i="63"/>
  <c r="K59" i="63"/>
  <c r="J59" i="63"/>
  <c r="H59" i="63"/>
  <c r="W59" i="63"/>
  <c r="AD59" i="63"/>
  <c r="G60" i="63"/>
  <c r="T59" i="63"/>
  <c r="L59" i="63"/>
  <c r="AB59" i="63"/>
  <c r="F60" i="63"/>
  <c r="V59" i="63"/>
  <c r="AC59" i="63"/>
  <c r="AC60" i="63"/>
  <c r="AA60" i="63"/>
  <c r="D59" i="63"/>
  <c r="G59" i="63"/>
  <c r="N59" i="63"/>
  <c r="U59" i="63"/>
  <c r="U60" i="63"/>
  <c r="AG60" i="63"/>
  <c r="N60" i="63"/>
  <c r="F59" i="63"/>
  <c r="M59" i="63"/>
  <c r="L60" i="63"/>
  <c r="K60" i="63"/>
  <c r="AF60" i="63"/>
  <c r="AD60" i="63"/>
  <c r="E59" i="63"/>
  <c r="E60" i="63"/>
  <c r="D60" i="63"/>
  <c r="AF59" i="63"/>
  <c r="X60" i="63"/>
  <c r="V60" i="63"/>
  <c r="X52" i="66"/>
  <c r="X53" i="66"/>
  <c r="D53" i="66"/>
  <c r="D52" i="66"/>
  <c r="M54" i="66"/>
  <c r="AC54" i="66"/>
  <c r="AB52" i="66"/>
  <c r="U54" i="66"/>
  <c r="AD53" i="66"/>
  <c r="AG54" i="66"/>
  <c r="T54" i="66"/>
  <c r="E54" i="66"/>
  <c r="AF55" i="66"/>
  <c r="D54" i="66"/>
  <c r="V53" i="66"/>
  <c r="S52" i="66"/>
  <c r="Y53" i="66"/>
  <c r="AA52" i="66"/>
  <c r="L53" i="66"/>
  <c r="X54" i="66"/>
  <c r="N55" i="66"/>
  <c r="K52" i="66"/>
  <c r="Z54" i="66"/>
  <c r="Q54" i="66"/>
  <c r="AE54" i="66"/>
  <c r="P52" i="66"/>
  <c r="W54" i="66"/>
  <c r="F53" i="66"/>
  <c r="R54" i="66"/>
  <c r="I53" i="66"/>
  <c r="O54" i="66"/>
  <c r="H55" i="66"/>
  <c r="J55" i="66"/>
  <c r="G55" i="66"/>
  <c r="U55" i="66"/>
  <c r="U52" i="66"/>
  <c r="U53" i="66"/>
  <c r="AA55" i="66"/>
  <c r="AC53" i="66"/>
  <c r="AA54" i="66"/>
  <c r="L54" i="66"/>
  <c r="Z55" i="66"/>
  <c r="Y54" i="66"/>
  <c r="Y55" i="66"/>
  <c r="E55" i="66"/>
  <c r="AG52" i="66"/>
  <c r="E53" i="66"/>
  <c r="W52" i="66"/>
  <c r="W53" i="66"/>
  <c r="P54" i="66"/>
  <c r="AE52" i="66"/>
  <c r="W55" i="66"/>
  <c r="AB55" i="66"/>
  <c r="G53" i="66"/>
  <c r="G52" i="66"/>
  <c r="G54" i="66"/>
  <c r="O53" i="66"/>
  <c r="O55" i="66"/>
  <c r="T53" i="66"/>
  <c r="H53" i="66"/>
  <c r="T52" i="66"/>
  <c r="O52" i="66"/>
  <c r="T55" i="66"/>
  <c r="H52" i="66"/>
  <c r="AG55" i="66"/>
  <c r="H54" i="66"/>
  <c r="P53" i="66"/>
  <c r="AB54" i="66"/>
  <c r="E52" i="66"/>
  <c r="AB53" i="66"/>
  <c r="P55" i="66"/>
  <c r="AE53" i="66"/>
  <c r="I52" i="66"/>
  <c r="AE55" i="66"/>
  <c r="AF54" i="66"/>
  <c r="I54" i="66"/>
  <c r="AF53" i="66"/>
  <c r="Q55" i="66"/>
  <c r="AD54" i="66"/>
  <c r="Q52" i="66"/>
  <c r="R55" i="66"/>
  <c r="M52" i="66"/>
  <c r="AG53" i="66"/>
  <c r="AA53" i="66"/>
  <c r="AD52" i="66"/>
  <c r="I55" i="66"/>
  <c r="AD55" i="66"/>
  <c r="Q53" i="66"/>
  <c r="M55" i="66"/>
  <c r="V52" i="66"/>
  <c r="Z53" i="66"/>
  <c r="Z52" i="66"/>
  <c r="V54" i="66"/>
  <c r="I4" i="66"/>
  <c r="F55" i="66"/>
  <c r="S54" i="66"/>
  <c r="N52" i="66"/>
  <c r="V55" i="66"/>
  <c r="R52" i="66"/>
  <c r="R53" i="66"/>
  <c r="N54" i="66"/>
  <c r="M53" i="66"/>
  <c r="K54" i="66"/>
  <c r="F52" i="66"/>
  <c r="J54" i="66"/>
  <c r="J52" i="66"/>
  <c r="J53" i="66"/>
  <c r="F54" i="66"/>
  <c r="S53" i="66"/>
  <c r="N53" i="66"/>
  <c r="S55" i="66"/>
  <c r="K53" i="66"/>
  <c r="K55" i="66"/>
  <c r="G2" i="63"/>
  <c r="X51" i="66" l="1"/>
  <c r="AC51" i="66"/>
  <c r="D51" i="66"/>
  <c r="Y51" i="66"/>
  <c r="L51" i="66"/>
  <c r="I56" i="63"/>
  <c r="U51" i="66"/>
  <c r="AA51" i="66"/>
  <c r="P51" i="66"/>
  <c r="AB56" i="63"/>
  <c r="S56" i="63"/>
  <c r="O56" i="63"/>
  <c r="Q56" i="63"/>
  <c r="T56" i="63"/>
  <c r="AG51" i="66"/>
  <c r="O51" i="66"/>
  <c r="AB51" i="66"/>
  <c r="E51" i="66"/>
  <c r="G51" i="66"/>
  <c r="W51" i="66"/>
  <c r="H51" i="66"/>
  <c r="AG56" i="63"/>
  <c r="T51" i="66"/>
  <c r="AF56" i="63"/>
  <c r="AF51" i="66"/>
  <c r="F56" i="63"/>
  <c r="AE51" i="66"/>
  <c r="N56" i="63"/>
  <c r="S51" i="66"/>
  <c r="AD51" i="66"/>
  <c r="K51" i="66"/>
  <c r="Q51" i="66"/>
  <c r="P56" i="63"/>
  <c r="W56" i="63"/>
  <c r="AC56" i="63"/>
  <c r="I51" i="66"/>
  <c r="M51" i="66"/>
  <c r="F51" i="66"/>
  <c r="V51" i="66"/>
  <c r="R51" i="66"/>
  <c r="Z51" i="66"/>
  <c r="N51" i="66"/>
  <c r="J51" i="66"/>
  <c r="J4" i="66"/>
  <c r="E56" i="63"/>
  <c r="L56" i="63"/>
  <c r="D56" i="63"/>
  <c r="AD56" i="63"/>
  <c r="V56" i="63"/>
  <c r="Z56" i="63"/>
  <c r="K56" i="63"/>
  <c r="H56" i="63"/>
  <c r="M56" i="63"/>
  <c r="U56" i="63"/>
  <c r="G56" i="63"/>
  <c r="AE56" i="63"/>
  <c r="AA56" i="63"/>
  <c r="X56" i="63"/>
  <c r="R56" i="63"/>
  <c r="J56" i="63"/>
  <c r="H2" i="63"/>
  <c r="Y56" i="63"/>
  <c r="K4" i="66" l="1"/>
  <c r="I2" i="63"/>
  <c r="L4" i="66" l="1"/>
  <c r="J2" i="63"/>
  <c r="M4" i="66" l="1"/>
  <c r="K2" i="63"/>
  <c r="N4" i="66" l="1"/>
  <c r="L2" i="63"/>
  <c r="O4" i="66" l="1"/>
  <c r="M2" i="63"/>
  <c r="P4" i="66" l="1"/>
  <c r="N2" i="63"/>
  <c r="Q4" i="66" l="1"/>
  <c r="O2" i="63"/>
  <c r="R4" i="66" l="1"/>
  <c r="P2" i="63"/>
  <c r="S4" i="66" l="1"/>
  <c r="Q2" i="63"/>
  <c r="T4" i="66" l="1"/>
  <c r="R2" i="63"/>
  <c r="U4" i="66" l="1"/>
  <c r="S2" i="63"/>
  <c r="V4" i="66" l="1"/>
  <c r="T2" i="63"/>
  <c r="W4" i="66" l="1"/>
  <c r="U2" i="63"/>
  <c r="X4" i="66" l="1"/>
  <c r="V2" i="63"/>
  <c r="Y4" i="66" l="1"/>
  <c r="W2" i="63"/>
  <c r="Z4" i="66" l="1"/>
  <c r="X2" i="63"/>
  <c r="AA4" i="66" l="1"/>
  <c r="Y2" i="63"/>
  <c r="AB4" i="66" l="1"/>
  <c r="Z2" i="63"/>
  <c r="AC4" i="66" l="1"/>
  <c r="AA2" i="63"/>
  <c r="AD4" i="66" l="1"/>
  <c r="AB2" i="63"/>
  <c r="AE4" i="66" l="1"/>
  <c r="AC2" i="63"/>
  <c r="AF4" i="66" l="1"/>
  <c r="AD2" i="63"/>
  <c r="AG4" i="66" l="1"/>
  <c r="AH4" i="66" s="1"/>
  <c r="AE2" i="63"/>
  <c r="AF2" i="63" l="1"/>
  <c r="AG2" i="63" l="1"/>
  <c r="AH2" i="63" s="1"/>
  <c r="E52" i="60" l="1"/>
  <c r="F52" i="60"/>
  <c r="G52" i="60"/>
  <c r="H52" i="60"/>
  <c r="I52" i="60"/>
  <c r="J52" i="60"/>
  <c r="K52" i="60"/>
  <c r="L52" i="60"/>
  <c r="M52" i="60"/>
  <c r="N52" i="60"/>
  <c r="O52" i="60"/>
  <c r="P52" i="60"/>
  <c r="Q52" i="60"/>
  <c r="R52" i="60"/>
  <c r="S52" i="60"/>
  <c r="T52" i="60"/>
  <c r="U52" i="60"/>
  <c r="V52" i="60"/>
  <c r="W52" i="60"/>
  <c r="X52" i="60"/>
  <c r="Y52" i="60"/>
  <c r="Z52" i="60"/>
  <c r="AA52" i="60"/>
  <c r="AB52" i="60"/>
  <c r="AC52" i="60"/>
  <c r="AD52" i="60"/>
  <c r="AE52" i="60"/>
  <c r="AF52" i="60"/>
  <c r="AG52" i="60"/>
  <c r="AH52" i="60"/>
  <c r="D52" i="60"/>
  <c r="D63" i="34"/>
  <c r="E51" i="34"/>
  <c r="F51" i="34"/>
  <c r="G51" i="34"/>
  <c r="H51" i="34"/>
  <c r="I51" i="34"/>
  <c r="J51" i="34"/>
  <c r="K51" i="34"/>
  <c r="L51" i="34"/>
  <c r="M51" i="34"/>
  <c r="N51" i="34"/>
  <c r="O51" i="34"/>
  <c r="P51" i="34"/>
  <c r="Q51" i="34"/>
  <c r="R51" i="34"/>
  <c r="S51" i="34"/>
  <c r="T51" i="34"/>
  <c r="U51" i="34"/>
  <c r="V51" i="34"/>
  <c r="W51" i="34"/>
  <c r="X51" i="34"/>
  <c r="Y51" i="34"/>
  <c r="Z51" i="34"/>
  <c r="AA51" i="34"/>
  <c r="AB51" i="34"/>
  <c r="AC51" i="34"/>
  <c r="AD51" i="34"/>
  <c r="AE51" i="34"/>
  <c r="AF51" i="34"/>
  <c r="AG51" i="34"/>
  <c r="E52" i="34"/>
  <c r="F52" i="34"/>
  <c r="G52" i="34"/>
  <c r="H52" i="34"/>
  <c r="I52" i="34"/>
  <c r="J52" i="34"/>
  <c r="K52" i="34"/>
  <c r="L52" i="34"/>
  <c r="M52" i="34"/>
  <c r="N52" i="34"/>
  <c r="O52" i="34"/>
  <c r="P52" i="34"/>
  <c r="Q52" i="34"/>
  <c r="R52" i="34"/>
  <c r="S52" i="34"/>
  <c r="T52" i="34"/>
  <c r="U52" i="34"/>
  <c r="V52" i="34"/>
  <c r="W52" i="34"/>
  <c r="X52" i="34"/>
  <c r="Y52" i="34"/>
  <c r="Z52" i="34"/>
  <c r="AA52" i="34"/>
  <c r="AB52" i="34"/>
  <c r="AC52" i="34"/>
  <c r="AD52" i="34"/>
  <c r="AE52" i="34"/>
  <c r="AF52" i="34"/>
  <c r="AG52" i="34"/>
  <c r="E53" i="34"/>
  <c r="F53" i="34"/>
  <c r="G53" i="34"/>
  <c r="H53" i="34"/>
  <c r="I53" i="34"/>
  <c r="J53" i="34"/>
  <c r="K53" i="34"/>
  <c r="L53" i="34"/>
  <c r="M53" i="34"/>
  <c r="N53" i="34"/>
  <c r="O53" i="34"/>
  <c r="P53" i="34"/>
  <c r="Q53" i="34"/>
  <c r="R53" i="34"/>
  <c r="S53" i="34"/>
  <c r="T53" i="34"/>
  <c r="U53" i="34"/>
  <c r="V53" i="34"/>
  <c r="W53" i="34"/>
  <c r="X53" i="34"/>
  <c r="Y53" i="34"/>
  <c r="Z53" i="34"/>
  <c r="AA53" i="34"/>
  <c r="AB53" i="34"/>
  <c r="AC53" i="34"/>
  <c r="AD53" i="34"/>
  <c r="AE53" i="34"/>
  <c r="AF53" i="34"/>
  <c r="AG53" i="34"/>
  <c r="E54" i="34"/>
  <c r="F54" i="34"/>
  <c r="G54" i="34"/>
  <c r="H54" i="34"/>
  <c r="I54" i="34"/>
  <c r="J54" i="34"/>
  <c r="K54" i="34"/>
  <c r="L54" i="34"/>
  <c r="M54" i="34"/>
  <c r="N54" i="34"/>
  <c r="O54" i="34"/>
  <c r="P54" i="34"/>
  <c r="Q54" i="34"/>
  <c r="R54" i="34"/>
  <c r="S54" i="34"/>
  <c r="T54" i="34"/>
  <c r="U54" i="34"/>
  <c r="V54" i="34"/>
  <c r="W54" i="34"/>
  <c r="X54" i="34"/>
  <c r="Y54" i="34"/>
  <c r="Z54" i="34"/>
  <c r="AA54" i="34"/>
  <c r="AB54" i="34"/>
  <c r="AC54" i="34"/>
  <c r="AD54" i="34"/>
  <c r="AE54" i="34"/>
  <c r="AF54" i="34"/>
  <c r="AG54" i="34"/>
  <c r="D52" i="34"/>
  <c r="D53" i="34"/>
  <c r="D54" i="34"/>
  <c r="E2" i="34"/>
  <c r="F2" i="34" s="1"/>
  <c r="G2" i="34" s="1"/>
  <c r="H2" i="34" s="1"/>
  <c r="I2" i="34" s="1"/>
  <c r="J2" i="34" s="1"/>
  <c r="K2" i="34" s="1"/>
  <c r="L2" i="34" s="1"/>
  <c r="M2" i="34" s="1"/>
  <c r="N2" i="34" s="1"/>
  <c r="O2" i="34" s="1"/>
  <c r="P2" i="34" s="1"/>
  <c r="Q2" i="34" s="1"/>
  <c r="R2" i="34" s="1"/>
  <c r="S2" i="34" s="1"/>
  <c r="T2" i="34" s="1"/>
  <c r="U2" i="34" s="1"/>
  <c r="V2" i="34" s="1"/>
  <c r="W2" i="34" s="1"/>
  <c r="X2" i="34" s="1"/>
  <c r="Y2" i="34" s="1"/>
  <c r="Z2" i="34" s="1"/>
  <c r="AA2" i="34" s="1"/>
  <c r="AB2" i="34" s="1"/>
  <c r="AC2" i="34" s="1"/>
  <c r="AD2" i="34" s="1"/>
  <c r="AE2" i="34" s="1"/>
  <c r="AF2" i="34" s="1"/>
  <c r="AG2" i="34" s="1"/>
  <c r="AH2" i="34" s="1"/>
  <c r="E31" i="60"/>
  <c r="F31" i="60" s="1"/>
  <c r="G31" i="60" s="1"/>
  <c r="H31" i="60" s="1"/>
  <c r="I31" i="60" s="1"/>
  <c r="J31" i="60" s="1"/>
  <c r="K31" i="60" s="1"/>
  <c r="L31" i="60" s="1"/>
  <c r="M31" i="60" s="1"/>
  <c r="N31" i="60" s="1"/>
  <c r="O31" i="60" s="1"/>
  <c r="P31" i="60" s="1"/>
  <c r="Q31" i="60" s="1"/>
  <c r="R31" i="60" s="1"/>
  <c r="S31" i="60" s="1"/>
  <c r="T31" i="60" s="1"/>
  <c r="U31" i="60" s="1"/>
  <c r="V31" i="60" s="1"/>
  <c r="W31" i="60" s="1"/>
  <c r="X31" i="60" s="1"/>
  <c r="Y31" i="60" s="1"/>
  <c r="Z31" i="60" s="1"/>
  <c r="AA31" i="60" s="1"/>
  <c r="AB31" i="60" s="1"/>
  <c r="AC31" i="60" s="1"/>
  <c r="AD31" i="60" s="1"/>
  <c r="AE31" i="60" s="1"/>
  <c r="AF31" i="60" s="1"/>
  <c r="AG31" i="60" s="1"/>
  <c r="AH31" i="60" s="1"/>
  <c r="E24" i="60"/>
  <c r="F24" i="60" s="1"/>
  <c r="G24" i="60" s="1"/>
  <c r="H24" i="60" s="1"/>
  <c r="I24" i="60" s="1"/>
  <c r="J24" i="60" s="1"/>
  <c r="K24" i="60" s="1"/>
  <c r="L24" i="60" s="1"/>
  <c r="M24" i="60" s="1"/>
  <c r="N24" i="60" s="1"/>
  <c r="O24" i="60" s="1"/>
  <c r="P24" i="60" s="1"/>
  <c r="Q24" i="60" s="1"/>
  <c r="R24" i="60" s="1"/>
  <c r="S24" i="60" s="1"/>
  <c r="T24" i="60" s="1"/>
  <c r="U24" i="60" s="1"/>
  <c r="V24" i="60" s="1"/>
  <c r="W24" i="60" s="1"/>
  <c r="X24" i="60" s="1"/>
  <c r="Y24" i="60" s="1"/>
  <c r="Z24" i="60" s="1"/>
  <c r="AA24" i="60" s="1"/>
  <c r="AB24" i="60" s="1"/>
  <c r="AC24" i="60" s="1"/>
  <c r="AD24" i="60" s="1"/>
  <c r="AE24" i="60" s="1"/>
  <c r="AF24" i="60" s="1"/>
  <c r="AG24" i="60" s="1"/>
  <c r="AH24" i="60" s="1"/>
  <c r="D5" i="60"/>
  <c r="D21" i="60" s="1"/>
  <c r="E5" i="60"/>
  <c r="E21" i="60" s="1"/>
  <c r="F5" i="60"/>
  <c r="F21" i="60" s="1"/>
  <c r="G5" i="60"/>
  <c r="G21" i="60" s="1"/>
  <c r="H5" i="60"/>
  <c r="H21" i="60" s="1"/>
  <c r="I5" i="60"/>
  <c r="I21" i="60" s="1"/>
  <c r="J5" i="60"/>
  <c r="J21" i="60" s="1"/>
  <c r="K5" i="60"/>
  <c r="K21" i="60" s="1"/>
  <c r="L5" i="60"/>
  <c r="L21" i="60" s="1"/>
  <c r="M5" i="60"/>
  <c r="M21" i="60" s="1"/>
  <c r="N5" i="60"/>
  <c r="N21" i="60" s="1"/>
  <c r="O5" i="60"/>
  <c r="O21" i="60" s="1"/>
  <c r="P5" i="60"/>
  <c r="P21" i="60" s="1"/>
  <c r="Q5" i="60"/>
  <c r="Q21" i="60" s="1"/>
  <c r="R5" i="60"/>
  <c r="R21" i="60" s="1"/>
  <c r="S5" i="60"/>
  <c r="S21" i="60" s="1"/>
  <c r="T5" i="60"/>
  <c r="T21" i="60" s="1"/>
  <c r="U5" i="60"/>
  <c r="U21" i="60" s="1"/>
  <c r="V5" i="60"/>
  <c r="V21" i="60" s="1"/>
  <c r="W5" i="60"/>
  <c r="W21" i="60" s="1"/>
  <c r="X5" i="60"/>
  <c r="X21" i="60" s="1"/>
  <c r="Y5" i="60"/>
  <c r="Y21" i="60" s="1"/>
  <c r="Z5" i="60"/>
  <c r="Z21" i="60" s="1"/>
  <c r="AA5" i="60"/>
  <c r="AA21" i="60" s="1"/>
  <c r="AB5" i="60"/>
  <c r="AB21" i="60" s="1"/>
  <c r="AC5" i="60"/>
  <c r="AC21" i="60" s="1"/>
  <c r="AD5" i="60"/>
  <c r="AD21" i="60" s="1"/>
  <c r="AE5" i="60"/>
  <c r="AE21" i="60" s="1"/>
  <c r="AF5" i="60"/>
  <c r="AF21" i="60" s="1"/>
  <c r="AG5" i="60"/>
  <c r="AG21" i="60" s="1"/>
  <c r="AH5" i="60"/>
  <c r="AH21" i="60" s="1"/>
  <c r="D10" i="60"/>
  <c r="D22" i="60" s="1"/>
  <c r="E10" i="60"/>
  <c r="E22" i="60" s="1"/>
  <c r="F10" i="60"/>
  <c r="F22" i="60" s="1"/>
  <c r="G10" i="60"/>
  <c r="G22" i="60" s="1"/>
  <c r="H10" i="60"/>
  <c r="H22" i="60" s="1"/>
  <c r="I10" i="60"/>
  <c r="I22" i="60" s="1"/>
  <c r="J10" i="60"/>
  <c r="J22" i="60" s="1"/>
  <c r="K10" i="60"/>
  <c r="K22" i="60" s="1"/>
  <c r="L10" i="60"/>
  <c r="L22" i="60" s="1"/>
  <c r="M10" i="60"/>
  <c r="M22" i="60" s="1"/>
  <c r="N10" i="60"/>
  <c r="N22" i="60" s="1"/>
  <c r="O10" i="60"/>
  <c r="O22" i="60" s="1"/>
  <c r="P10" i="60"/>
  <c r="P22" i="60" s="1"/>
  <c r="Q10" i="60"/>
  <c r="Q22" i="60" s="1"/>
  <c r="R10" i="60"/>
  <c r="R22" i="60" s="1"/>
  <c r="S10" i="60"/>
  <c r="S22" i="60" s="1"/>
  <c r="T10" i="60"/>
  <c r="T22" i="60" s="1"/>
  <c r="U10" i="60"/>
  <c r="U22" i="60" s="1"/>
  <c r="V10" i="60"/>
  <c r="V22" i="60" s="1"/>
  <c r="W10" i="60"/>
  <c r="W22" i="60" s="1"/>
  <c r="X10" i="60"/>
  <c r="X22" i="60" s="1"/>
  <c r="Y10" i="60"/>
  <c r="Y22" i="60" s="1"/>
  <c r="Z10" i="60"/>
  <c r="Z22" i="60" s="1"/>
  <c r="AA10" i="60"/>
  <c r="AA22" i="60" s="1"/>
  <c r="AB10" i="60"/>
  <c r="AB22" i="60" s="1"/>
  <c r="AC10" i="60"/>
  <c r="AC22" i="60" s="1"/>
  <c r="AD10" i="60"/>
  <c r="AD22" i="60" s="1"/>
  <c r="AE10" i="60"/>
  <c r="AE22" i="60" s="1"/>
  <c r="AF10" i="60"/>
  <c r="AF22" i="60" s="1"/>
  <c r="AG10" i="60"/>
  <c r="AG22" i="60" s="1"/>
  <c r="AH10" i="60"/>
  <c r="AH22" i="60" s="1"/>
  <c r="AH15" i="59"/>
  <c r="AG15" i="59"/>
  <c r="AF15" i="59"/>
  <c r="AE15" i="59"/>
  <c r="AD15" i="59"/>
  <c r="AC15" i="59"/>
  <c r="AB15" i="59"/>
  <c r="AA15" i="59"/>
  <c r="Z15" i="59"/>
  <c r="Y15" i="59"/>
  <c r="X15" i="59"/>
  <c r="W15" i="59"/>
  <c r="V15" i="59"/>
  <c r="U15" i="59"/>
  <c r="T15" i="59"/>
  <c r="S15" i="59"/>
  <c r="R15" i="59"/>
  <c r="Q15" i="59"/>
  <c r="P15" i="59"/>
  <c r="O15" i="59"/>
  <c r="N15" i="59"/>
  <c r="M15" i="59"/>
  <c r="L15" i="59"/>
  <c r="K15" i="59"/>
  <c r="J15" i="59"/>
  <c r="D8" i="59"/>
  <c r="D9" i="59" s="1"/>
  <c r="F4" i="59"/>
  <c r="G4" i="59" s="1"/>
  <c r="F30" i="55"/>
  <c r="F18" i="58" s="1"/>
  <c r="E6" i="63" s="1"/>
  <c r="G30" i="55"/>
  <c r="G18" i="58" s="1"/>
  <c r="F6" i="63" s="1"/>
  <c r="H30" i="55"/>
  <c r="H18" i="58" s="1"/>
  <c r="G6" i="63" s="1"/>
  <c r="I30" i="55"/>
  <c r="I18" i="58" s="1"/>
  <c r="H6" i="63" s="1"/>
  <c r="J30" i="55"/>
  <c r="J18" i="58" s="1"/>
  <c r="I6" i="63" s="1"/>
  <c r="K30" i="55"/>
  <c r="K18" i="58" s="1"/>
  <c r="J6" i="63" s="1"/>
  <c r="L30" i="55"/>
  <c r="L18" i="58" s="1"/>
  <c r="K6" i="63" s="1"/>
  <c r="M30" i="55"/>
  <c r="M18" i="58" s="1"/>
  <c r="L6" i="63" s="1"/>
  <c r="N30" i="55"/>
  <c r="N18" i="58" s="1"/>
  <c r="M6" i="63" s="1"/>
  <c r="O30" i="55"/>
  <c r="O18" i="58" s="1"/>
  <c r="N6" i="63" s="1"/>
  <c r="P30" i="55"/>
  <c r="P18" i="58" s="1"/>
  <c r="O6" i="63" s="1"/>
  <c r="Q30" i="55"/>
  <c r="Q18" i="58" s="1"/>
  <c r="P6" i="63" s="1"/>
  <c r="R30" i="55"/>
  <c r="R18" i="58" s="1"/>
  <c r="Q6" i="63" s="1"/>
  <c r="S30" i="55"/>
  <c r="S18" i="58" s="1"/>
  <c r="R6" i="63" s="1"/>
  <c r="T30" i="55"/>
  <c r="T18" i="58" s="1"/>
  <c r="S6" i="63" s="1"/>
  <c r="U30" i="55"/>
  <c r="U18" i="58" s="1"/>
  <c r="T6" i="63" s="1"/>
  <c r="V30" i="55"/>
  <c r="V18" i="58" s="1"/>
  <c r="U6" i="63" s="1"/>
  <c r="W30" i="55"/>
  <c r="W18" i="58" s="1"/>
  <c r="V6" i="63" s="1"/>
  <c r="X30" i="55"/>
  <c r="X18" i="58" s="1"/>
  <c r="W6" i="63" s="1"/>
  <c r="Y30" i="55"/>
  <c r="Y18" i="58" s="1"/>
  <c r="X6" i="63" s="1"/>
  <c r="Z30" i="55"/>
  <c r="Z18" i="58" s="1"/>
  <c r="Y6" i="63" s="1"/>
  <c r="AA30" i="55"/>
  <c r="AA18" i="58" s="1"/>
  <c r="Z6" i="63" s="1"/>
  <c r="AB30" i="55"/>
  <c r="AB18" i="58" s="1"/>
  <c r="AA6" i="63" s="1"/>
  <c r="AC30" i="55"/>
  <c r="AC18" i="58" s="1"/>
  <c r="AB6" i="63" s="1"/>
  <c r="AD30" i="55"/>
  <c r="AD18" i="58" s="1"/>
  <c r="AC6" i="63" s="1"/>
  <c r="AE30" i="55"/>
  <c r="AE18" i="58" s="1"/>
  <c r="AD6" i="63" s="1"/>
  <c r="AF30" i="55"/>
  <c r="AF18" i="58" s="1"/>
  <c r="AE6" i="63" s="1"/>
  <c r="AG30" i="55"/>
  <c r="AG18" i="58" s="1"/>
  <c r="AF6" i="63" s="1"/>
  <c r="AH30" i="55"/>
  <c r="AH18" i="58" s="1"/>
  <c r="AG6" i="63" s="1"/>
  <c r="E30" i="55"/>
  <c r="D8" i="58"/>
  <c r="D26" i="58" s="1"/>
  <c r="F4" i="58"/>
  <c r="E8" i="58" s="1"/>
  <c r="J30" i="54"/>
  <c r="J19" i="32" s="1"/>
  <c r="M30" i="54"/>
  <c r="M19" i="32" s="1"/>
  <c r="P30" i="54"/>
  <c r="P19" i="32" s="1"/>
  <c r="S30" i="54"/>
  <c r="S19" i="32" s="1"/>
  <c r="V30" i="54"/>
  <c r="V19" i="32" s="1"/>
  <c r="Y30" i="54"/>
  <c r="Y19" i="32" s="1"/>
  <c r="AB30" i="54"/>
  <c r="AB19" i="32" s="1"/>
  <c r="AE30" i="54"/>
  <c r="AE19" i="32" s="1"/>
  <c r="AH30" i="54"/>
  <c r="AH19" i="32" s="1"/>
  <c r="G30" i="54"/>
  <c r="F4" i="32"/>
  <c r="G4" i="32" s="1"/>
  <c r="H4" i="32" s="1"/>
  <c r="I4" i="32" s="1"/>
  <c r="J4" i="32" s="1"/>
  <c r="K4" i="32" s="1"/>
  <c r="L4" i="32" s="1"/>
  <c r="M4" i="32" s="1"/>
  <c r="N4" i="32" s="1"/>
  <c r="O4" i="32" s="1"/>
  <c r="P4" i="32" s="1"/>
  <c r="Q4" i="32" s="1"/>
  <c r="R4" i="32" s="1"/>
  <c r="S4" i="32" s="1"/>
  <c r="T4" i="32" s="1"/>
  <c r="U4" i="32" s="1"/>
  <c r="V4" i="32" s="1"/>
  <c r="W4" i="32" s="1"/>
  <c r="X4" i="32" s="1"/>
  <c r="Y4" i="32" s="1"/>
  <c r="Z4" i="32" s="1"/>
  <c r="AA4" i="32" s="1"/>
  <c r="AB4" i="32" s="1"/>
  <c r="AC4" i="32" s="1"/>
  <c r="AD4" i="32" s="1"/>
  <c r="AE4" i="32" s="1"/>
  <c r="AF4" i="32" s="1"/>
  <c r="AG4" i="32" s="1"/>
  <c r="AH4" i="32" s="1"/>
  <c r="G31" i="54"/>
  <c r="B164" i="7"/>
  <c r="B33" i="7"/>
  <c r="B11" i="7"/>
  <c r="B36" i="57"/>
  <c r="B35" i="57"/>
  <c r="B34" i="57"/>
  <c r="B33" i="57"/>
  <c r="B172" i="57"/>
  <c r="B171" i="57"/>
  <c r="B170" i="57"/>
  <c r="B169" i="57"/>
  <c r="B168" i="57"/>
  <c r="B167" i="57"/>
  <c r="B166" i="57"/>
  <c r="B165" i="57"/>
  <c r="B164" i="57"/>
  <c r="B163" i="57"/>
  <c r="B162" i="57"/>
  <c r="B161" i="57"/>
  <c r="B160" i="57"/>
  <c r="B159" i="57"/>
  <c r="B158" i="57"/>
  <c r="B157" i="57"/>
  <c r="B156" i="57"/>
  <c r="B155" i="57"/>
  <c r="B154" i="57"/>
  <c r="B153" i="57"/>
  <c r="B152" i="57"/>
  <c r="B149" i="57"/>
  <c r="B148" i="57"/>
  <c r="B147" i="57"/>
  <c r="B146" i="57"/>
  <c r="B145" i="57"/>
  <c r="B144" i="57"/>
  <c r="B143" i="57"/>
  <c r="B142" i="57"/>
  <c r="B141" i="57"/>
  <c r="B140" i="57"/>
  <c r="B139" i="57"/>
  <c r="B138" i="57"/>
  <c r="B137" i="57"/>
  <c r="B136" i="57"/>
  <c r="B135" i="57"/>
  <c r="B134" i="57"/>
  <c r="B133" i="57"/>
  <c r="B132" i="57"/>
  <c r="B131" i="57"/>
  <c r="B130" i="57"/>
  <c r="B129" i="57"/>
  <c r="B126" i="57"/>
  <c r="B125" i="57"/>
  <c r="B124" i="57"/>
  <c r="B123" i="57"/>
  <c r="B122" i="57"/>
  <c r="B121" i="57"/>
  <c r="B120" i="57"/>
  <c r="B119" i="57"/>
  <c r="B118" i="57"/>
  <c r="B117" i="57"/>
  <c r="B116" i="57"/>
  <c r="B115" i="57"/>
  <c r="B114" i="57"/>
  <c r="B113" i="57"/>
  <c r="B112" i="57"/>
  <c r="B109" i="57"/>
  <c r="B108" i="57"/>
  <c r="B107" i="57"/>
  <c r="B106" i="57"/>
  <c r="B105" i="57"/>
  <c r="B104" i="57"/>
  <c r="B103" i="57"/>
  <c r="B102" i="57"/>
  <c r="B101" i="57"/>
  <c r="B100" i="57"/>
  <c r="B99" i="57"/>
  <c r="B98" i="57"/>
  <c r="B97" i="57"/>
  <c r="B96" i="57"/>
  <c r="B62" i="7"/>
  <c r="B61" i="7"/>
  <c r="AH75" i="63" l="1"/>
  <c r="AH75" i="34"/>
  <c r="AH70" i="66"/>
  <c r="AB75" i="63"/>
  <c r="AB70" i="66"/>
  <c r="AB75" i="34"/>
  <c r="T75" i="63"/>
  <c r="T70" i="66"/>
  <c r="T75" i="34"/>
  <c r="L75" i="63"/>
  <c r="L70" i="66"/>
  <c r="L75" i="34"/>
  <c r="AA75" i="63"/>
  <c r="AA75" i="34"/>
  <c r="AA70" i="66"/>
  <c r="S75" i="63"/>
  <c r="S75" i="34"/>
  <c r="S70" i="66"/>
  <c r="K75" i="63"/>
  <c r="K75" i="34"/>
  <c r="K70" i="66"/>
  <c r="J75" i="34"/>
  <c r="J75" i="63"/>
  <c r="J70" i="66"/>
  <c r="AG75" i="34"/>
  <c r="AG70" i="66"/>
  <c r="AG75" i="63"/>
  <c r="Y75" i="34"/>
  <c r="Y70" i="66"/>
  <c r="Y75" i="63"/>
  <c r="Q75" i="34"/>
  <c r="Q70" i="66"/>
  <c r="Q75" i="63"/>
  <c r="I75" i="34"/>
  <c r="I70" i="66"/>
  <c r="I75" i="63"/>
  <c r="R75" i="34"/>
  <c r="R75" i="63"/>
  <c r="R70" i="66"/>
  <c r="AF70" i="66"/>
  <c r="AF75" i="34"/>
  <c r="AF75" i="63"/>
  <c r="X70" i="66"/>
  <c r="X75" i="34"/>
  <c r="X75" i="63"/>
  <c r="P70" i="66"/>
  <c r="P75" i="34"/>
  <c r="P75" i="63"/>
  <c r="H70" i="66"/>
  <c r="H75" i="34"/>
  <c r="H75" i="63"/>
  <c r="AE70" i="66"/>
  <c r="AE75" i="34"/>
  <c r="AE75" i="63"/>
  <c r="W70" i="66"/>
  <c r="W75" i="34"/>
  <c r="W75" i="63"/>
  <c r="O70" i="66"/>
  <c r="O75" i="34"/>
  <c r="O75" i="63"/>
  <c r="G70" i="66"/>
  <c r="G75" i="34"/>
  <c r="G75" i="63"/>
  <c r="AD70" i="66"/>
  <c r="AD75" i="34"/>
  <c r="AD75" i="63"/>
  <c r="V70" i="66"/>
  <c r="V75" i="34"/>
  <c r="V75" i="63"/>
  <c r="N70" i="66"/>
  <c r="N75" i="34"/>
  <c r="N75" i="63"/>
  <c r="F70" i="66"/>
  <c r="F75" i="34"/>
  <c r="F75" i="63"/>
  <c r="Z75" i="34"/>
  <c r="Z75" i="63"/>
  <c r="Z70" i="66"/>
  <c r="AC75" i="63"/>
  <c r="AC75" i="34"/>
  <c r="AC70" i="66"/>
  <c r="U75" i="34"/>
  <c r="U70" i="66"/>
  <c r="U75" i="63"/>
  <c r="M70" i="66"/>
  <c r="M75" i="63"/>
  <c r="M75" i="34"/>
  <c r="E75" i="63"/>
  <c r="E75" i="34"/>
  <c r="E70" i="66"/>
  <c r="D70" i="66"/>
  <c r="D75" i="34"/>
  <c r="D75" i="63"/>
  <c r="J86" i="63"/>
  <c r="J17" i="63" s="1"/>
  <c r="J85" i="63"/>
  <c r="J16" i="63" s="1"/>
  <c r="Q86" i="63"/>
  <c r="Q17" i="63" s="1"/>
  <c r="Q85" i="63"/>
  <c r="Q16" i="63" s="1"/>
  <c r="AF86" i="63"/>
  <c r="AF17" i="63" s="1"/>
  <c r="AF85" i="63"/>
  <c r="AF16" i="63" s="1"/>
  <c r="X86" i="63"/>
  <c r="X17" i="63" s="1"/>
  <c r="X85" i="63"/>
  <c r="X16" i="63" s="1"/>
  <c r="P86" i="63"/>
  <c r="P17" i="63" s="1"/>
  <c r="P85" i="63"/>
  <c r="P16" i="63" s="1"/>
  <c r="H86" i="63"/>
  <c r="H17" i="63" s="1"/>
  <c r="H85" i="63"/>
  <c r="H16" i="63" s="1"/>
  <c r="AE86" i="63"/>
  <c r="AE17" i="63" s="1"/>
  <c r="AE85" i="63"/>
  <c r="AE16" i="63" s="1"/>
  <c r="W85" i="63"/>
  <c r="W16" i="63" s="1"/>
  <c r="W86" i="63"/>
  <c r="W17" i="63" s="1"/>
  <c r="O85" i="63"/>
  <c r="O16" i="63" s="1"/>
  <c r="O86" i="63"/>
  <c r="O17" i="63" s="1"/>
  <c r="G85" i="63"/>
  <c r="G16" i="63" s="1"/>
  <c r="G86" i="63"/>
  <c r="G17" i="63" s="1"/>
  <c r="I86" i="63"/>
  <c r="I17" i="63" s="1"/>
  <c r="I85" i="63"/>
  <c r="I16" i="63" s="1"/>
  <c r="AD85" i="63"/>
  <c r="AD16" i="63" s="1"/>
  <c r="AD86" i="63"/>
  <c r="AD17" i="63" s="1"/>
  <c r="V85" i="63"/>
  <c r="V16" i="63" s="1"/>
  <c r="V86" i="63"/>
  <c r="V17" i="63" s="1"/>
  <c r="N85" i="63"/>
  <c r="N16" i="63" s="1"/>
  <c r="N86" i="63"/>
  <c r="N17" i="63" s="1"/>
  <c r="F85" i="63"/>
  <c r="F16" i="63" s="1"/>
  <c r="F86" i="63"/>
  <c r="F17" i="63" s="1"/>
  <c r="Y86" i="63"/>
  <c r="Y17" i="63" s="1"/>
  <c r="Y85" i="63"/>
  <c r="Y16" i="63" s="1"/>
  <c r="AC86" i="63"/>
  <c r="AC17" i="63" s="1"/>
  <c r="AC85" i="63"/>
  <c r="AC16" i="63" s="1"/>
  <c r="U86" i="63"/>
  <c r="U17" i="63" s="1"/>
  <c r="U85" i="63"/>
  <c r="U16" i="63" s="1"/>
  <c r="M86" i="63"/>
  <c r="M17" i="63" s="1"/>
  <c r="M85" i="63"/>
  <c r="M16" i="63" s="1"/>
  <c r="E86" i="63"/>
  <c r="E17" i="63" s="1"/>
  <c r="E85" i="63"/>
  <c r="E16" i="63" s="1"/>
  <c r="Z86" i="63"/>
  <c r="Z17" i="63" s="1"/>
  <c r="Z85" i="63"/>
  <c r="Z16" i="63" s="1"/>
  <c r="AB86" i="63"/>
  <c r="AB17" i="63" s="1"/>
  <c r="AB85" i="63"/>
  <c r="AB16" i="63" s="1"/>
  <c r="T86" i="63"/>
  <c r="T17" i="63" s="1"/>
  <c r="T85" i="63"/>
  <c r="T16" i="63" s="1"/>
  <c r="L86" i="63"/>
  <c r="L17" i="63" s="1"/>
  <c r="L85" i="63"/>
  <c r="L16" i="63" s="1"/>
  <c r="R86" i="63"/>
  <c r="R17" i="63" s="1"/>
  <c r="R85" i="63"/>
  <c r="R16" i="63" s="1"/>
  <c r="AG86" i="63"/>
  <c r="AG17" i="63" s="1"/>
  <c r="AG85" i="63"/>
  <c r="AG16" i="63" s="1"/>
  <c r="AA86" i="63"/>
  <c r="AA17" i="63" s="1"/>
  <c r="AA85" i="63"/>
  <c r="AA16" i="63" s="1"/>
  <c r="S85" i="63"/>
  <c r="S16" i="63" s="1"/>
  <c r="S86" i="63"/>
  <c r="S17" i="63" s="1"/>
  <c r="K86" i="63"/>
  <c r="K17" i="63" s="1"/>
  <c r="K85" i="63"/>
  <c r="K16" i="63" s="1"/>
  <c r="G19" i="32"/>
  <c r="D30" i="54"/>
  <c r="E18" i="58"/>
  <c r="D30" i="55"/>
  <c r="D6" i="63"/>
  <c r="G20" i="32"/>
  <c r="B142" i="7"/>
  <c r="B84" i="7"/>
  <c r="B128" i="7"/>
  <c r="B70" i="7"/>
  <c r="B178" i="7"/>
  <c r="B120" i="7"/>
  <c r="B144" i="7"/>
  <c r="B86" i="7"/>
  <c r="B135" i="7"/>
  <c r="B77" i="7"/>
  <c r="B127" i="7"/>
  <c r="B69" i="7"/>
  <c r="B165" i="7"/>
  <c r="B107" i="7"/>
  <c r="B157" i="7"/>
  <c r="B99" i="7"/>
  <c r="B136" i="7"/>
  <c r="B78" i="7"/>
  <c r="B166" i="7"/>
  <c r="B108" i="7"/>
  <c r="B156" i="7"/>
  <c r="B98" i="7"/>
  <c r="B141" i="7"/>
  <c r="B83" i="7"/>
  <c r="B133" i="7"/>
  <c r="B75" i="7"/>
  <c r="B150" i="7"/>
  <c r="B92" i="7"/>
  <c r="B163" i="7"/>
  <c r="B105" i="7"/>
  <c r="B155" i="7"/>
  <c r="B97" i="7"/>
  <c r="B143" i="7"/>
  <c r="B85" i="7"/>
  <c r="B149" i="7"/>
  <c r="B91" i="7"/>
  <c r="B140" i="7"/>
  <c r="B82" i="7"/>
  <c r="B132" i="7"/>
  <c r="B74" i="7"/>
  <c r="B170" i="7"/>
  <c r="B112" i="7"/>
  <c r="B162" i="7"/>
  <c r="B104" i="7"/>
  <c r="B154" i="7"/>
  <c r="B96" i="7"/>
  <c r="B158" i="7"/>
  <c r="B100" i="7"/>
  <c r="B148" i="7"/>
  <c r="B90" i="7"/>
  <c r="B139" i="7"/>
  <c r="B81" i="7"/>
  <c r="B131" i="7"/>
  <c r="B73" i="7"/>
  <c r="B169" i="7"/>
  <c r="B111" i="7"/>
  <c r="B161" i="7"/>
  <c r="B103" i="7"/>
  <c r="B153" i="7"/>
  <c r="B95" i="7"/>
  <c r="B177" i="7"/>
  <c r="B119" i="7"/>
  <c r="B134" i="7"/>
  <c r="B76" i="7"/>
  <c r="B147" i="7"/>
  <c r="B89" i="7"/>
  <c r="B138" i="7"/>
  <c r="B80" i="7"/>
  <c r="B130" i="7"/>
  <c r="B72" i="7"/>
  <c r="B168" i="7"/>
  <c r="B110" i="7"/>
  <c r="B160" i="7"/>
  <c r="B102" i="7"/>
  <c r="B152" i="7"/>
  <c r="B94" i="7"/>
  <c r="B145" i="7"/>
  <c r="B87" i="7"/>
  <c r="B146" i="7"/>
  <c r="B88" i="7"/>
  <c r="B137" i="7"/>
  <c r="B79" i="7"/>
  <c r="B129" i="7"/>
  <c r="B71" i="7"/>
  <c r="B167" i="7"/>
  <c r="B109" i="7"/>
  <c r="B159" i="7"/>
  <c r="B101" i="7"/>
  <c r="B151" i="7"/>
  <c r="B93" i="7"/>
  <c r="AG6" i="34"/>
  <c r="Y6" i="34"/>
  <c r="Q6" i="34"/>
  <c r="I6" i="34"/>
  <c r="R6" i="34"/>
  <c r="X6" i="34"/>
  <c r="P6" i="34"/>
  <c r="H6" i="34"/>
  <c r="J6" i="34"/>
  <c r="AE6" i="34"/>
  <c r="W6" i="34"/>
  <c r="O6" i="34"/>
  <c r="G6" i="34"/>
  <c r="D10" i="34"/>
  <c r="D91" i="34" s="1"/>
  <c r="AD6" i="34"/>
  <c r="V6" i="34"/>
  <c r="N6" i="34"/>
  <c r="F6" i="34"/>
  <c r="AF6" i="34"/>
  <c r="AC6" i="34"/>
  <c r="U6" i="34"/>
  <c r="M6" i="34"/>
  <c r="E6" i="34"/>
  <c r="AB6" i="34"/>
  <c r="T6" i="34"/>
  <c r="L6" i="34"/>
  <c r="Z6" i="34"/>
  <c r="D6" i="34"/>
  <c r="AA6" i="34"/>
  <c r="S6" i="34"/>
  <c r="K6" i="34"/>
  <c r="G4" i="58"/>
  <c r="D25" i="58"/>
  <c r="B182" i="57"/>
  <c r="B180" i="57"/>
  <c r="B183" i="57"/>
  <c r="B176" i="57"/>
  <c r="B184" i="57"/>
  <c r="B181" i="57"/>
  <c r="B185" i="57"/>
  <c r="B178" i="57"/>
  <c r="B177" i="57"/>
  <c r="B179" i="57"/>
  <c r="AC71" i="34"/>
  <c r="U71" i="34"/>
  <c r="M71" i="34"/>
  <c r="E71" i="34"/>
  <c r="AA69" i="34"/>
  <c r="S69" i="34"/>
  <c r="K69" i="34"/>
  <c r="J69" i="34"/>
  <c r="Z70" i="34"/>
  <c r="R70" i="34"/>
  <c r="J70" i="34"/>
  <c r="AG69" i="34"/>
  <c r="Y69" i="34"/>
  <c r="Q69" i="34"/>
  <c r="I69" i="34"/>
  <c r="AF69" i="34"/>
  <c r="X69" i="34"/>
  <c r="P69" i="34"/>
  <c r="H69" i="34"/>
  <c r="Z72" i="34"/>
  <c r="R72" i="34"/>
  <c r="J72" i="34"/>
  <c r="AE69" i="34"/>
  <c r="W69" i="34"/>
  <c r="O69" i="34"/>
  <c r="G69" i="34"/>
  <c r="AD69" i="34"/>
  <c r="V69" i="34"/>
  <c r="N69" i="34"/>
  <c r="F69" i="34"/>
  <c r="Z69" i="34"/>
  <c r="AC69" i="34"/>
  <c r="U69" i="34"/>
  <c r="M69" i="34"/>
  <c r="E69" i="34"/>
  <c r="R69" i="34"/>
  <c r="D69" i="34"/>
  <c r="AB69" i="34"/>
  <c r="T69" i="34"/>
  <c r="L69" i="34"/>
  <c r="W70" i="34"/>
  <c r="AE72" i="34"/>
  <c r="W72" i="34"/>
  <c r="O72" i="34"/>
  <c r="G72" i="34"/>
  <c r="G70" i="34"/>
  <c r="AE70" i="34"/>
  <c r="O70" i="34"/>
  <c r="AC72" i="34"/>
  <c r="U72" i="34"/>
  <c r="M72" i="34"/>
  <c r="E72" i="34"/>
  <c r="AA71" i="34"/>
  <c r="S71" i="34"/>
  <c r="K71" i="34"/>
  <c r="AA72" i="34"/>
  <c r="S72" i="34"/>
  <c r="K72" i="34"/>
  <c r="AC70" i="34"/>
  <c r="U70" i="34"/>
  <c r="M70" i="34"/>
  <c r="E70" i="34"/>
  <c r="AA70" i="34"/>
  <c r="S70" i="34"/>
  <c r="K70" i="34"/>
  <c r="AG70" i="34"/>
  <c r="Q70" i="34"/>
  <c r="AG71" i="34"/>
  <c r="AG72" i="34"/>
  <c r="Y72" i="34"/>
  <c r="Q72" i="34"/>
  <c r="I72" i="34"/>
  <c r="AF71" i="34"/>
  <c r="X71" i="34"/>
  <c r="P71" i="34"/>
  <c r="H71" i="34"/>
  <c r="Y70" i="34"/>
  <c r="I70" i="34"/>
  <c r="AF72" i="34"/>
  <c r="X72" i="34"/>
  <c r="P72" i="34"/>
  <c r="H72" i="34"/>
  <c r="AD71" i="34"/>
  <c r="V71" i="34"/>
  <c r="N71" i="34"/>
  <c r="F71" i="34"/>
  <c r="Y71" i="34"/>
  <c r="Q71" i="34"/>
  <c r="I71" i="34"/>
  <c r="AF70" i="34"/>
  <c r="X70" i="34"/>
  <c r="P70" i="34"/>
  <c r="H70" i="34"/>
  <c r="D72" i="34"/>
  <c r="AD72" i="34"/>
  <c r="V72" i="34"/>
  <c r="N72" i="34"/>
  <c r="F72" i="34"/>
  <c r="AB70" i="34"/>
  <c r="T70" i="34"/>
  <c r="L70" i="34"/>
  <c r="D71" i="34"/>
  <c r="AB71" i="34"/>
  <c r="T71" i="34"/>
  <c r="L71" i="34"/>
  <c r="Z71" i="34"/>
  <c r="R71" i="34"/>
  <c r="J71" i="34"/>
  <c r="D70" i="34"/>
  <c r="AB72" i="34"/>
  <c r="T72" i="34"/>
  <c r="L72" i="34"/>
  <c r="AE71" i="34"/>
  <c r="W71" i="34"/>
  <c r="O71" i="34"/>
  <c r="G71" i="34"/>
  <c r="AD70" i="34"/>
  <c r="V70" i="34"/>
  <c r="N70" i="34"/>
  <c r="F70" i="34"/>
  <c r="Q50" i="34"/>
  <c r="Q59" i="34" s="1"/>
  <c r="AA50" i="34"/>
  <c r="AA57" i="34" s="1"/>
  <c r="S50" i="34"/>
  <c r="S59" i="34" s="1"/>
  <c r="K50" i="34"/>
  <c r="P50" i="34"/>
  <c r="AE50" i="34"/>
  <c r="AE58" i="34" s="1"/>
  <c r="W50" i="34"/>
  <c r="W58" i="34" s="1"/>
  <c r="O50" i="34"/>
  <c r="O58" i="34" s="1"/>
  <c r="AD50" i="34"/>
  <c r="AD59" i="34" s="1"/>
  <c r="V50" i="34"/>
  <c r="V58" i="34" s="1"/>
  <c r="N50" i="34"/>
  <c r="N58" i="34" s="1"/>
  <c r="AC50" i="34"/>
  <c r="AC57" i="34" s="1"/>
  <c r="U50" i="34"/>
  <c r="U58" i="34" s="1"/>
  <c r="M50" i="34"/>
  <c r="M57" i="34" s="1"/>
  <c r="AB50" i="34"/>
  <c r="AB60" i="34" s="1"/>
  <c r="T50" i="34"/>
  <c r="T57" i="34" s="1"/>
  <c r="L50" i="34"/>
  <c r="L58" i="34" s="1"/>
  <c r="R50" i="34"/>
  <c r="R57" i="34" s="1"/>
  <c r="J50" i="34"/>
  <c r="J60" i="34" s="1"/>
  <c r="Z50" i="34"/>
  <c r="Z58" i="34" s="1"/>
  <c r="H50" i="34"/>
  <c r="X50" i="34"/>
  <c r="AF50" i="34"/>
  <c r="AF57" i="34" s="1"/>
  <c r="I50" i="34"/>
  <c r="Y50" i="34"/>
  <c r="Y57" i="34" s="1"/>
  <c r="AG50" i="34"/>
  <c r="AG59" i="34" s="1"/>
  <c r="H4" i="59"/>
  <c r="F8" i="59"/>
  <c r="D24" i="59"/>
  <c r="E8" i="59"/>
  <c r="D26" i="59"/>
  <c r="D23" i="59"/>
  <c r="D25" i="59"/>
  <c r="E26" i="58"/>
  <c r="E24" i="58"/>
  <c r="E27" i="58"/>
  <c r="E9" i="58"/>
  <c r="E25" i="58"/>
  <c r="D9" i="58"/>
  <c r="D27" i="58"/>
  <c r="D24" i="58"/>
  <c r="B60" i="7"/>
  <c r="B59" i="7"/>
  <c r="B58" i="7"/>
  <c r="B57" i="7"/>
  <c r="B56" i="7"/>
  <c r="B65" i="7"/>
  <c r="B63" i="7"/>
  <c r="B64" i="7"/>
  <c r="K13" i="63" l="1"/>
  <c r="AD13" i="63"/>
  <c r="AH91" i="34"/>
  <c r="AH92" i="34"/>
  <c r="Y13" i="63"/>
  <c r="V13" i="63"/>
  <c r="AG13" i="63"/>
  <c r="E13" i="63"/>
  <c r="O13" i="63"/>
  <c r="AE13" i="63"/>
  <c r="S13" i="63"/>
  <c r="T13" i="63"/>
  <c r="U13" i="63"/>
  <c r="N13" i="63"/>
  <c r="F13" i="63"/>
  <c r="H13" i="63"/>
  <c r="I13" i="63"/>
  <c r="AF13" i="63"/>
  <c r="L13" i="63"/>
  <c r="AB13" i="63"/>
  <c r="J13" i="63"/>
  <c r="M13" i="63"/>
  <c r="G13" i="63"/>
  <c r="W13" i="63"/>
  <c r="AA13" i="63"/>
  <c r="X13" i="63"/>
  <c r="AC13" i="63"/>
  <c r="P13" i="63"/>
  <c r="Q13" i="63"/>
  <c r="Z13" i="63"/>
  <c r="R13" i="63"/>
  <c r="D92" i="34"/>
  <c r="D85" i="63"/>
  <c r="D16" i="63" s="1"/>
  <c r="D86" i="63"/>
  <c r="D17" i="63" s="1"/>
  <c r="Q87" i="34"/>
  <c r="Q16" i="34" s="1"/>
  <c r="J88" i="34"/>
  <c r="AG87" i="34"/>
  <c r="AG16" i="34" s="1"/>
  <c r="AB88" i="34"/>
  <c r="AD87" i="34"/>
  <c r="AD16" i="34" s="1"/>
  <c r="S87" i="34"/>
  <c r="S16" i="34" s="1"/>
  <c r="T85" i="34"/>
  <c r="T14" i="34" s="1"/>
  <c r="N86" i="34"/>
  <c r="N15" i="34" s="1"/>
  <c r="V86" i="34"/>
  <c r="V15" i="34" s="1"/>
  <c r="M85" i="34"/>
  <c r="M14" i="34" s="1"/>
  <c r="AA85" i="34"/>
  <c r="AA14" i="34" s="1"/>
  <c r="U86" i="34"/>
  <c r="U15" i="34" s="1"/>
  <c r="R85" i="34"/>
  <c r="R14" i="34" s="1"/>
  <c r="AC85" i="34"/>
  <c r="AC14" i="34" s="1"/>
  <c r="O86" i="34"/>
  <c r="O15" i="34" s="1"/>
  <c r="Z86" i="34"/>
  <c r="Z15" i="34" s="1"/>
  <c r="AF85" i="34"/>
  <c r="AF14" i="34" s="1"/>
  <c r="W86" i="34"/>
  <c r="W15" i="34" s="1"/>
  <c r="L86" i="34"/>
  <c r="L15" i="34" s="1"/>
  <c r="AE86" i="34"/>
  <c r="AE15" i="34" s="1"/>
  <c r="Y85" i="34"/>
  <c r="Y14" i="34" s="1"/>
  <c r="B176" i="7"/>
  <c r="B118" i="7"/>
  <c r="B180" i="7"/>
  <c r="B122" i="7"/>
  <c r="B179" i="7"/>
  <c r="B121" i="7"/>
  <c r="B181" i="7"/>
  <c r="B123" i="7"/>
  <c r="B172" i="7"/>
  <c r="B114" i="7"/>
  <c r="B175" i="7"/>
  <c r="B117" i="7"/>
  <c r="B173" i="7"/>
  <c r="B115" i="7"/>
  <c r="B174" i="7"/>
  <c r="B116" i="7"/>
  <c r="F8" i="58"/>
  <c r="H4" i="58"/>
  <c r="Y60" i="34"/>
  <c r="Y88" i="34" s="1"/>
  <c r="R58" i="34"/>
  <c r="U59" i="34"/>
  <c r="Y58" i="34"/>
  <c r="AD60" i="34"/>
  <c r="AD88" i="34" s="1"/>
  <c r="N59" i="34"/>
  <c r="T58" i="34"/>
  <c r="V59" i="34"/>
  <c r="Q60" i="34"/>
  <c r="Q88" i="34" s="1"/>
  <c r="M60" i="34"/>
  <c r="M88" i="34" s="1"/>
  <c r="U60" i="34"/>
  <c r="U88" i="34" s="1"/>
  <c r="J59" i="34"/>
  <c r="AA58" i="34"/>
  <c r="Z59" i="34"/>
  <c r="J58" i="34"/>
  <c r="AC60" i="34"/>
  <c r="AC88" i="34" s="1"/>
  <c r="Z57" i="34"/>
  <c r="J57" i="34"/>
  <c r="I59" i="34"/>
  <c r="P58" i="34"/>
  <c r="P60" i="34"/>
  <c r="P88" i="34" s="1"/>
  <c r="AB58" i="34"/>
  <c r="L60" i="34"/>
  <c r="L88" i="34" s="1"/>
  <c r="H60" i="34"/>
  <c r="H88" i="34" s="1"/>
  <c r="H58" i="34"/>
  <c r="AD58" i="34"/>
  <c r="M58" i="34"/>
  <c r="N57" i="34"/>
  <c r="AC59" i="34"/>
  <c r="N60" i="34"/>
  <c r="N88" i="34" s="1"/>
  <c r="L59" i="34"/>
  <c r="Z60" i="34"/>
  <c r="Z88" i="34" s="1"/>
  <c r="V57" i="34"/>
  <c r="H59" i="34"/>
  <c r="AG60" i="34"/>
  <c r="AG88" i="34" s="1"/>
  <c r="AG58" i="34"/>
  <c r="S60" i="34"/>
  <c r="S88" i="34" s="1"/>
  <c r="V60" i="34"/>
  <c r="V88" i="34" s="1"/>
  <c r="Q57" i="34"/>
  <c r="T59" i="34"/>
  <c r="AF60" i="34"/>
  <c r="AF88" i="34" s="1"/>
  <c r="AF58" i="34"/>
  <c r="I60" i="34"/>
  <c r="I88" i="34" s="1"/>
  <c r="X58" i="34"/>
  <c r="X60" i="34"/>
  <c r="X88" i="34" s="1"/>
  <c r="U57" i="34"/>
  <c r="I58" i="34"/>
  <c r="K60" i="34"/>
  <c r="K88" i="34" s="1"/>
  <c r="I57" i="34"/>
  <c r="T60" i="34"/>
  <c r="T88" i="34" s="1"/>
  <c r="O59" i="34"/>
  <c r="O57" i="34"/>
  <c r="Q58" i="34"/>
  <c r="AC58" i="34"/>
  <c r="O60" i="34"/>
  <c r="O88" i="34" s="1"/>
  <c r="AD57" i="34"/>
  <c r="P59" i="34"/>
  <c r="H57" i="34"/>
  <c r="AA60" i="34"/>
  <c r="AA88" i="34" s="1"/>
  <c r="K59" i="34"/>
  <c r="AB59" i="34"/>
  <c r="S57" i="34"/>
  <c r="AB57" i="34"/>
  <c r="R60" i="34"/>
  <c r="R88" i="34" s="1"/>
  <c r="W59" i="34"/>
  <c r="W57" i="34"/>
  <c r="L57" i="34"/>
  <c r="W60" i="34"/>
  <c r="W88" i="34" s="1"/>
  <c r="X59" i="34"/>
  <c r="P57" i="34"/>
  <c r="AG57" i="34"/>
  <c r="K58" i="34"/>
  <c r="Y59" i="34"/>
  <c r="AE59" i="34"/>
  <c r="AE57" i="34"/>
  <c r="AE60" i="34"/>
  <c r="AE88" i="34" s="1"/>
  <c r="AF59" i="34"/>
  <c r="X57" i="34"/>
  <c r="R59" i="34"/>
  <c r="AA59" i="34"/>
  <c r="K57" i="34"/>
  <c r="S58" i="34"/>
  <c r="M59" i="34"/>
  <c r="E25" i="59"/>
  <c r="E23" i="59"/>
  <c r="E26" i="59"/>
  <c r="E24" i="59"/>
  <c r="E9" i="59"/>
  <c r="F23" i="59"/>
  <c r="F26" i="59"/>
  <c r="F24" i="59"/>
  <c r="F9" i="59"/>
  <c r="F25" i="59"/>
  <c r="I4" i="59"/>
  <c r="G8" i="59"/>
  <c r="AI111" i="78" l="1"/>
  <c r="AH35" i="34"/>
  <c r="AI110" i="78"/>
  <c r="AH34" i="34"/>
  <c r="AH33" i="34" s="1"/>
  <c r="E111" i="78"/>
  <c r="D35" i="34"/>
  <c r="W88" i="78"/>
  <c r="V17" i="34"/>
  <c r="O88" i="78"/>
  <c r="N17" i="34"/>
  <c r="Y88" i="78"/>
  <c r="X17" i="34"/>
  <c r="T88" i="78"/>
  <c r="S17" i="34"/>
  <c r="Q88" i="78"/>
  <c r="P17" i="34"/>
  <c r="AE88" i="78"/>
  <c r="AD17" i="34"/>
  <c r="AF88" i="78"/>
  <c r="AE17" i="34"/>
  <c r="X88" i="78"/>
  <c r="W17" i="34"/>
  <c r="AH88" i="78"/>
  <c r="AG17" i="34"/>
  <c r="V88" i="78"/>
  <c r="U17" i="34"/>
  <c r="AB88" i="78"/>
  <c r="AA17" i="34"/>
  <c r="J88" i="78"/>
  <c r="I17" i="34"/>
  <c r="U88" i="78"/>
  <c r="T17" i="34"/>
  <c r="N88" i="78"/>
  <c r="M17" i="34"/>
  <c r="AG88" i="78"/>
  <c r="AF17" i="34"/>
  <c r="R88" i="78"/>
  <c r="Q17" i="34"/>
  <c r="Z88" i="78"/>
  <c r="Y17" i="34"/>
  <c r="AC88" i="78"/>
  <c r="AB17" i="34"/>
  <c r="S88" i="78"/>
  <c r="R17" i="34"/>
  <c r="L88" i="78"/>
  <c r="K17" i="34"/>
  <c r="AA88" i="78"/>
  <c r="Z17" i="34"/>
  <c r="I88" i="78"/>
  <c r="H17" i="34"/>
  <c r="AD88" i="78"/>
  <c r="AC17" i="34"/>
  <c r="M88" i="78"/>
  <c r="L17" i="34"/>
  <c r="K88" i="78"/>
  <c r="J17" i="34"/>
  <c r="P88" i="78"/>
  <c r="O17" i="34"/>
  <c r="D13" i="63"/>
  <c r="Z85" i="78"/>
  <c r="AF86" i="78"/>
  <c r="V86" i="78"/>
  <c r="AE87" i="78"/>
  <c r="M86" i="78"/>
  <c r="AB85" i="78"/>
  <c r="AH87" i="78"/>
  <c r="S85" i="78"/>
  <c r="X86" i="78"/>
  <c r="N85" i="78"/>
  <c r="AG85" i="78"/>
  <c r="W86" i="78"/>
  <c r="R87" i="78"/>
  <c r="AA86" i="78"/>
  <c r="O86" i="78"/>
  <c r="P86" i="78"/>
  <c r="U85" i="78"/>
  <c r="AD85" i="78"/>
  <c r="T87" i="78"/>
  <c r="K85" i="34"/>
  <c r="K14" i="34" s="1"/>
  <c r="Y87" i="34"/>
  <c r="Y16" i="34" s="1"/>
  <c r="W87" i="34"/>
  <c r="W16" i="34" s="1"/>
  <c r="P87" i="34"/>
  <c r="P16" i="34" s="1"/>
  <c r="I85" i="34"/>
  <c r="I14" i="34" s="1"/>
  <c r="V85" i="34"/>
  <c r="V14" i="34" s="1"/>
  <c r="H86" i="34"/>
  <c r="H15" i="34" s="1"/>
  <c r="Z85" i="34"/>
  <c r="Z14" i="34" s="1"/>
  <c r="W85" i="34"/>
  <c r="W14" i="34" s="1"/>
  <c r="AD86" i="34"/>
  <c r="AD15" i="34" s="1"/>
  <c r="K86" i="34"/>
  <c r="K15" i="34" s="1"/>
  <c r="I86" i="34"/>
  <c r="I15" i="34" s="1"/>
  <c r="Q85" i="34"/>
  <c r="Q14" i="34" s="1"/>
  <c r="L87" i="34"/>
  <c r="L16" i="34" s="1"/>
  <c r="J86" i="34"/>
  <c r="J15" i="34" s="1"/>
  <c r="T86" i="34"/>
  <c r="T15" i="34" s="1"/>
  <c r="S86" i="34"/>
  <c r="S15" i="34" s="1"/>
  <c r="H85" i="34"/>
  <c r="H14" i="34" s="1"/>
  <c r="J85" i="34"/>
  <c r="J14" i="34" s="1"/>
  <c r="R87" i="34"/>
  <c r="R16" i="34" s="1"/>
  <c r="AG85" i="34"/>
  <c r="AG14" i="34" s="1"/>
  <c r="AB85" i="34"/>
  <c r="AB14" i="34" s="1"/>
  <c r="X85" i="34"/>
  <c r="X14" i="34" s="1"/>
  <c r="P85" i="34"/>
  <c r="P14" i="34" s="1"/>
  <c r="S85" i="34"/>
  <c r="S14" i="34" s="1"/>
  <c r="AC86" i="34"/>
  <c r="AC15" i="34" s="1"/>
  <c r="U85" i="34"/>
  <c r="U14" i="34" s="1"/>
  <c r="AB86" i="34"/>
  <c r="AB15" i="34" s="1"/>
  <c r="Z87" i="34"/>
  <c r="Z16" i="34" s="1"/>
  <c r="N87" i="34"/>
  <c r="N16" i="34" s="1"/>
  <c r="AF86" i="34"/>
  <c r="AF15" i="34" s="1"/>
  <c r="H87" i="34"/>
  <c r="H16" i="34" s="1"/>
  <c r="R86" i="34"/>
  <c r="R15" i="34" s="1"/>
  <c r="AA87" i="34"/>
  <c r="AA16" i="34" s="1"/>
  <c r="AD85" i="34"/>
  <c r="AD14" i="34" s="1"/>
  <c r="T87" i="34"/>
  <c r="T16" i="34" s="1"/>
  <c r="X87" i="34"/>
  <c r="X16" i="34" s="1"/>
  <c r="AC87" i="34"/>
  <c r="AC16" i="34" s="1"/>
  <c r="AA86" i="34"/>
  <c r="AA15" i="34" s="1"/>
  <c r="AE87" i="34"/>
  <c r="AE16" i="34" s="1"/>
  <c r="K87" i="34"/>
  <c r="K16" i="34" s="1"/>
  <c r="O85" i="34"/>
  <c r="O14" i="34" s="1"/>
  <c r="X86" i="34"/>
  <c r="X15" i="34" s="1"/>
  <c r="AG86" i="34"/>
  <c r="AG15" i="34" s="1"/>
  <c r="N85" i="34"/>
  <c r="N14" i="34" s="1"/>
  <c r="P86" i="34"/>
  <c r="P15" i="34" s="1"/>
  <c r="J87" i="34"/>
  <c r="J16" i="34" s="1"/>
  <c r="Y86" i="34"/>
  <c r="Y15" i="34" s="1"/>
  <c r="V87" i="34"/>
  <c r="V16" i="34" s="1"/>
  <c r="AF87" i="34"/>
  <c r="AF16" i="34" s="1"/>
  <c r="AB87" i="34"/>
  <c r="AB16" i="34" s="1"/>
  <c r="Q86" i="34"/>
  <c r="Q15" i="34" s="1"/>
  <c r="M87" i="34"/>
  <c r="M16" i="34" s="1"/>
  <c r="AE85" i="34"/>
  <c r="AE14" i="34" s="1"/>
  <c r="L85" i="34"/>
  <c r="L14" i="34" s="1"/>
  <c r="O87" i="34"/>
  <c r="O16" i="34" s="1"/>
  <c r="M86" i="34"/>
  <c r="M15" i="34" s="1"/>
  <c r="I87" i="34"/>
  <c r="I16" i="34" s="1"/>
  <c r="U87" i="34"/>
  <c r="U16" i="34" s="1"/>
  <c r="R86" i="78"/>
  <c r="X85" i="78"/>
  <c r="AE86" i="78"/>
  <c r="J85" i="78"/>
  <c r="AH85" i="78"/>
  <c r="I4" i="58"/>
  <c r="G8" i="58"/>
  <c r="F24" i="58"/>
  <c r="F27" i="58"/>
  <c r="F9" i="58"/>
  <c r="F25" i="58"/>
  <c r="F26" i="58"/>
  <c r="Y56" i="34"/>
  <c r="AB56" i="34"/>
  <c r="U56" i="34"/>
  <c r="Z56" i="34"/>
  <c r="I56" i="34"/>
  <c r="AA56" i="34"/>
  <c r="J56" i="34"/>
  <c r="AD56" i="34"/>
  <c r="AG56" i="34"/>
  <c r="AC56" i="34"/>
  <c r="AE56" i="34"/>
  <c r="N56" i="34"/>
  <c r="S56" i="34"/>
  <c r="L56" i="34"/>
  <c r="P56" i="34"/>
  <c r="X56" i="34"/>
  <c r="K56" i="34"/>
  <c r="W56" i="34"/>
  <c r="R56" i="34"/>
  <c r="T56" i="34"/>
  <c r="H56" i="34"/>
  <c r="M56" i="34"/>
  <c r="AF56" i="34"/>
  <c r="V56" i="34"/>
  <c r="O56" i="34"/>
  <c r="Q56" i="34"/>
  <c r="G23" i="59"/>
  <c r="G26" i="59"/>
  <c r="G9" i="59"/>
  <c r="G24" i="59"/>
  <c r="G25" i="59"/>
  <c r="J4" i="59"/>
  <c r="K4" i="59" s="1"/>
  <c r="L4" i="59" s="1"/>
  <c r="M4" i="59" s="1"/>
  <c r="N4" i="59" s="1"/>
  <c r="O4" i="59" s="1"/>
  <c r="P4" i="59" s="1"/>
  <c r="Q4" i="59" s="1"/>
  <c r="R4" i="59" s="1"/>
  <c r="S4" i="59" s="1"/>
  <c r="T4" i="59" s="1"/>
  <c r="U4" i="59" s="1"/>
  <c r="V4" i="59" s="1"/>
  <c r="W4" i="59" s="1"/>
  <c r="X4" i="59" s="1"/>
  <c r="Y4" i="59" s="1"/>
  <c r="Z4" i="59" s="1"/>
  <c r="AA4" i="59" s="1"/>
  <c r="AB4" i="59" s="1"/>
  <c r="AC4" i="59" s="1"/>
  <c r="AD4" i="59" s="1"/>
  <c r="AE4" i="59" s="1"/>
  <c r="AF4" i="59" s="1"/>
  <c r="AG4" i="59" s="1"/>
  <c r="AH4" i="59" s="1"/>
  <c r="H8" i="59"/>
  <c r="S86" i="78" l="1"/>
  <c r="T86" i="78"/>
  <c r="I85" i="78"/>
  <c r="L85" i="78"/>
  <c r="AD86" i="78"/>
  <c r="AC13" i="34"/>
  <c r="AC85" i="78"/>
  <c r="O85" i="78"/>
  <c r="R85" i="78"/>
  <c r="Y85" i="78"/>
  <c r="T85" i="78"/>
  <c r="W85" i="78"/>
  <c r="K86" i="78"/>
  <c r="I86" i="78"/>
  <c r="C42" i="63"/>
  <c r="N86" i="78"/>
  <c r="N87" i="78"/>
  <c r="W87" i="78"/>
  <c r="L87" i="78"/>
  <c r="Y87" i="78"/>
  <c r="AA87" i="78"/>
  <c r="V13" i="34"/>
  <c r="P87" i="78"/>
  <c r="Z86" i="78"/>
  <c r="AH86" i="78"/>
  <c r="AF87" i="78"/>
  <c r="U87" i="78"/>
  <c r="I87" i="78"/>
  <c r="AC86" i="78"/>
  <c r="Q85" i="78"/>
  <c r="S87" i="78"/>
  <c r="U86" i="78"/>
  <c r="J86" i="78"/>
  <c r="AA85" i="78"/>
  <c r="Q87" i="78"/>
  <c r="M13" i="34"/>
  <c r="V87" i="78"/>
  <c r="M85" i="78"/>
  <c r="AC87" i="78"/>
  <c r="K87" i="78"/>
  <c r="Y86" i="78"/>
  <c r="AB86" i="78"/>
  <c r="AE85" i="78"/>
  <c r="AG86" i="78"/>
  <c r="V85" i="78"/>
  <c r="K85" i="78"/>
  <c r="L86" i="78"/>
  <c r="X87" i="78"/>
  <c r="S13" i="34"/>
  <c r="N13" i="34"/>
  <c r="J87" i="78"/>
  <c r="AF85" i="78"/>
  <c r="AG87" i="78"/>
  <c r="Q86" i="78"/>
  <c r="P85" i="78"/>
  <c r="AD87" i="78"/>
  <c r="AB87" i="78"/>
  <c r="O87" i="78"/>
  <c r="M87" i="78"/>
  <c r="Z87" i="78"/>
  <c r="AF13" i="34"/>
  <c r="AA13" i="34"/>
  <c r="L13" i="34"/>
  <c r="H13" i="34"/>
  <c r="I13" i="34"/>
  <c r="R13" i="34"/>
  <c r="U13" i="34"/>
  <c r="T13" i="34"/>
  <c r="AE13" i="34"/>
  <c r="Q13" i="34"/>
  <c r="W13" i="34"/>
  <c r="AB13" i="34"/>
  <c r="Z13" i="34"/>
  <c r="O13" i="34"/>
  <c r="AG13" i="34"/>
  <c r="Y13" i="34"/>
  <c r="K13" i="34"/>
  <c r="X13" i="34"/>
  <c r="AD13" i="34"/>
  <c r="P13" i="34"/>
  <c r="J13" i="34"/>
  <c r="G24" i="58"/>
  <c r="G27" i="58"/>
  <c r="G9" i="58"/>
  <c r="G25" i="58"/>
  <c r="G26" i="58"/>
  <c r="H8" i="58"/>
  <c r="J4" i="58"/>
  <c r="K4" i="58" s="1"/>
  <c r="L4" i="58" s="1"/>
  <c r="M4" i="58" s="1"/>
  <c r="N4" i="58" s="1"/>
  <c r="O4" i="58" s="1"/>
  <c r="P4" i="58" s="1"/>
  <c r="Q4" i="58" s="1"/>
  <c r="R4" i="58" s="1"/>
  <c r="S4" i="58" s="1"/>
  <c r="T4" i="58" s="1"/>
  <c r="U4" i="58" s="1"/>
  <c r="V4" i="58" s="1"/>
  <c r="W4" i="58" s="1"/>
  <c r="X4" i="58" s="1"/>
  <c r="Y4" i="58" s="1"/>
  <c r="Z4" i="58" s="1"/>
  <c r="AA4" i="58" s="1"/>
  <c r="AB4" i="58" s="1"/>
  <c r="AC4" i="58" s="1"/>
  <c r="AD4" i="58" s="1"/>
  <c r="AE4" i="58" s="1"/>
  <c r="AF4" i="58" s="1"/>
  <c r="AG4" i="58" s="1"/>
  <c r="AH4" i="58" s="1"/>
  <c r="H26" i="59"/>
  <c r="H24" i="59"/>
  <c r="H9" i="59"/>
  <c r="H25" i="59"/>
  <c r="H23" i="59"/>
  <c r="F9" i="56"/>
  <c r="G9" i="56"/>
  <c r="H9" i="56"/>
  <c r="I9" i="56"/>
  <c r="J9" i="56"/>
  <c r="K9" i="56"/>
  <c r="L9" i="56"/>
  <c r="M9" i="56"/>
  <c r="N9" i="56"/>
  <c r="O9" i="56"/>
  <c r="P9" i="56"/>
  <c r="Q9" i="56"/>
  <c r="R9" i="56"/>
  <c r="S9" i="56"/>
  <c r="T9" i="56"/>
  <c r="U9" i="56"/>
  <c r="V9" i="56"/>
  <c r="W9" i="56"/>
  <c r="X9" i="56"/>
  <c r="Y9" i="56"/>
  <c r="Z9" i="56"/>
  <c r="AA9" i="56"/>
  <c r="AB9" i="56"/>
  <c r="AC9" i="56"/>
  <c r="AD9" i="56"/>
  <c r="AE9" i="56"/>
  <c r="AF9" i="56"/>
  <c r="AG9" i="56"/>
  <c r="AH9" i="56"/>
  <c r="AI9" i="56"/>
  <c r="E9" i="56"/>
  <c r="D9" i="56" s="1"/>
  <c r="G12" i="54"/>
  <c r="E15" i="52"/>
  <c r="G14" i="54" l="1"/>
  <c r="E17" i="52"/>
  <c r="H24" i="58"/>
  <c r="H26" i="58"/>
  <c r="H27" i="58"/>
  <c r="H9" i="58"/>
  <c r="H25" i="58"/>
  <c r="F24" i="56"/>
  <c r="G24" i="56"/>
  <c r="F11" i="66" s="1"/>
  <c r="H24" i="56"/>
  <c r="G11" i="66" s="1"/>
  <c r="I24" i="56"/>
  <c r="H11" i="66" s="1"/>
  <c r="J24" i="56"/>
  <c r="I11" i="66" s="1"/>
  <c r="K24" i="56"/>
  <c r="J11" i="66" s="1"/>
  <c r="L24" i="56"/>
  <c r="K11" i="66" s="1"/>
  <c r="M24" i="56"/>
  <c r="L11" i="66" s="1"/>
  <c r="N24" i="56"/>
  <c r="M11" i="66" s="1"/>
  <c r="O24" i="56"/>
  <c r="N11" i="66" s="1"/>
  <c r="P24" i="56"/>
  <c r="O11" i="66" s="1"/>
  <c r="Q24" i="56"/>
  <c r="P11" i="66" s="1"/>
  <c r="R24" i="56"/>
  <c r="Q11" i="66" s="1"/>
  <c r="S24" i="56"/>
  <c r="R11" i="66" s="1"/>
  <c r="T24" i="56"/>
  <c r="S11" i="66" s="1"/>
  <c r="U24" i="56"/>
  <c r="T11" i="66" s="1"/>
  <c r="V24" i="56"/>
  <c r="U11" i="66" s="1"/>
  <c r="W24" i="56"/>
  <c r="V11" i="66" s="1"/>
  <c r="X24" i="56"/>
  <c r="W11" i="66" s="1"/>
  <c r="Y24" i="56"/>
  <c r="X11" i="66" s="1"/>
  <c r="Z24" i="56"/>
  <c r="Y11" i="66" s="1"/>
  <c r="AA24" i="56"/>
  <c r="Z11" i="66" s="1"/>
  <c r="AB24" i="56"/>
  <c r="AA11" i="66" s="1"/>
  <c r="AC24" i="56"/>
  <c r="AB11" i="66" s="1"/>
  <c r="AD24" i="56"/>
  <c r="AC11" i="66" s="1"/>
  <c r="AE24" i="56"/>
  <c r="AD11" i="66" s="1"/>
  <c r="AF24" i="56"/>
  <c r="AE11" i="66" s="1"/>
  <c r="AG24" i="56"/>
  <c r="AF11" i="66" s="1"/>
  <c r="AH24" i="56"/>
  <c r="AG11" i="66" s="1"/>
  <c r="AI24" i="56"/>
  <c r="V22" i="56"/>
  <c r="F11" i="56"/>
  <c r="G11" i="56"/>
  <c r="H11" i="56"/>
  <c r="I11" i="56"/>
  <c r="J11" i="56"/>
  <c r="L11" i="56"/>
  <c r="M11" i="56"/>
  <c r="R11" i="56"/>
  <c r="S11" i="56"/>
  <c r="U11" i="56"/>
  <c r="V11" i="56"/>
  <c r="W11" i="56"/>
  <c r="X11" i="56"/>
  <c r="Z11" i="56"/>
  <c r="AB11" i="56"/>
  <c r="AC11" i="56"/>
  <c r="AD11" i="56"/>
  <c r="AE11" i="56"/>
  <c r="AH11" i="56"/>
  <c r="E11" i="56"/>
  <c r="K11" i="56"/>
  <c r="AA11" i="56"/>
  <c r="AI11" i="56"/>
  <c r="AG11" i="56"/>
  <c r="AF11" i="56"/>
  <c r="Y11" i="56"/>
  <c r="Q11" i="56"/>
  <c r="O11" i="56"/>
  <c r="N11" i="56"/>
  <c r="AI22" i="56"/>
  <c r="AH22" i="56"/>
  <c r="AG22" i="56"/>
  <c r="AF22" i="56"/>
  <c r="AE22" i="56"/>
  <c r="AD22" i="56"/>
  <c r="AC22" i="56"/>
  <c r="AB22" i="56"/>
  <c r="AA22" i="56"/>
  <c r="Z22" i="56"/>
  <c r="Y22" i="56"/>
  <c r="X22" i="56"/>
  <c r="W22" i="56"/>
  <c r="U22" i="56"/>
  <c r="T22" i="56"/>
  <c r="S22" i="56"/>
  <c r="R22" i="56"/>
  <c r="Q22" i="56"/>
  <c r="P22" i="56"/>
  <c r="O22" i="56"/>
  <c r="N22" i="56"/>
  <c r="M22" i="56"/>
  <c r="L22" i="56"/>
  <c r="K22" i="56"/>
  <c r="J22" i="56"/>
  <c r="I22" i="56"/>
  <c r="H22" i="56"/>
  <c r="G22" i="56"/>
  <c r="F22" i="56"/>
  <c r="E22" i="56"/>
  <c r="J12" i="54"/>
  <c r="J14" i="54" s="1"/>
  <c r="J29" i="54" s="1"/>
  <c r="M12" i="54"/>
  <c r="M14" i="54" s="1"/>
  <c r="M29" i="54" s="1"/>
  <c r="P12" i="54"/>
  <c r="P14" i="54" s="1"/>
  <c r="P29" i="54" s="1"/>
  <c r="S12" i="54"/>
  <c r="S14" i="54" s="1"/>
  <c r="S29" i="54" s="1"/>
  <c r="V12" i="54"/>
  <c r="V14" i="54" s="1"/>
  <c r="V29" i="54" s="1"/>
  <c r="Y12" i="54"/>
  <c r="Y14" i="54" s="1"/>
  <c r="Y29" i="54" s="1"/>
  <c r="AB12" i="54"/>
  <c r="AB14" i="54" s="1"/>
  <c r="AB29" i="54" s="1"/>
  <c r="AE12" i="54"/>
  <c r="AE14" i="54" s="1"/>
  <c r="AE29" i="54" s="1"/>
  <c r="AH12" i="54"/>
  <c r="AH14" i="54" s="1"/>
  <c r="AH29" i="54" s="1"/>
  <c r="G15" i="52"/>
  <c r="G17" i="52" s="1"/>
  <c r="H15" i="52"/>
  <c r="I15" i="52"/>
  <c r="I17" i="52" s="1"/>
  <c r="J15" i="52"/>
  <c r="K15" i="52"/>
  <c r="K17" i="52" s="1"/>
  <c r="L15" i="52"/>
  <c r="M15" i="52"/>
  <c r="M17" i="52" s="1"/>
  <c r="N15" i="52"/>
  <c r="O15" i="52"/>
  <c r="O17" i="52" s="1"/>
  <c r="P15" i="52"/>
  <c r="Q15" i="52"/>
  <c r="Q17" i="52" s="1"/>
  <c r="R15" i="52"/>
  <c r="S15" i="52"/>
  <c r="S17" i="52" s="1"/>
  <c r="T15" i="52"/>
  <c r="U15" i="52"/>
  <c r="U17" i="52" s="1"/>
  <c r="V15" i="52"/>
  <c r="W15" i="52"/>
  <c r="W17" i="52" s="1"/>
  <c r="X15" i="52"/>
  <c r="Y15" i="52"/>
  <c r="Y17" i="52" s="1"/>
  <c r="Z15" i="52"/>
  <c r="AA15" i="52"/>
  <c r="AA17" i="52" s="1"/>
  <c r="AB15" i="52"/>
  <c r="AC15" i="52"/>
  <c r="AC17" i="52" s="1"/>
  <c r="AD15" i="52"/>
  <c r="AE15" i="52"/>
  <c r="AE17" i="52" s="1"/>
  <c r="AF15" i="52"/>
  <c r="AG15" i="52"/>
  <c r="AG17" i="52" s="1"/>
  <c r="AH15" i="52"/>
  <c r="AI15" i="52"/>
  <c r="AI17" i="52" s="1"/>
  <c r="AJ15" i="52"/>
  <c r="AK15" i="52"/>
  <c r="AK17" i="52" s="1"/>
  <c r="AL15" i="52"/>
  <c r="AM15" i="52"/>
  <c r="AM17" i="52" s="1"/>
  <c r="AN15" i="52"/>
  <c r="AO15" i="52"/>
  <c r="AO17" i="52" s="1"/>
  <c r="AP15" i="52"/>
  <c r="AQ15" i="52"/>
  <c r="AQ17" i="52" s="1"/>
  <c r="AR15" i="52"/>
  <c r="AS15" i="52"/>
  <c r="AS17" i="52" s="1"/>
  <c r="AT15" i="52"/>
  <c r="AU15" i="52"/>
  <c r="AU17" i="52" s="1"/>
  <c r="AV15" i="52"/>
  <c r="AW15" i="52"/>
  <c r="AW17" i="52" s="1"/>
  <c r="AX15" i="52"/>
  <c r="AY15" i="52"/>
  <c r="AY17" i="52" s="1"/>
  <c r="AZ15" i="52"/>
  <c r="BA15" i="52"/>
  <c r="BA17" i="52" s="1"/>
  <c r="BB15" i="52"/>
  <c r="BB17" i="52" s="1"/>
  <c r="BC15" i="52"/>
  <c r="BC17" i="52" s="1"/>
  <c r="BD15" i="52"/>
  <c r="BD17" i="52" s="1"/>
  <c r="BE15" i="52"/>
  <c r="BE17" i="52" s="1"/>
  <c r="BF15" i="52"/>
  <c r="BF17" i="52" s="1"/>
  <c r="BG15" i="52"/>
  <c r="BG17" i="52" s="1"/>
  <c r="BH15" i="52"/>
  <c r="BH17" i="52" s="1"/>
  <c r="BI15" i="52"/>
  <c r="BI17" i="52" s="1"/>
  <c r="BJ15" i="52"/>
  <c r="BJ17" i="52" s="1"/>
  <c r="BM15" i="52"/>
  <c r="BM17" i="52" s="1"/>
  <c r="BN15" i="52"/>
  <c r="BN17" i="52" s="1"/>
  <c r="F12" i="55"/>
  <c r="F14" i="55" s="1"/>
  <c r="F29" i="55" s="1"/>
  <c r="G12" i="55"/>
  <c r="G14" i="55" s="1"/>
  <c r="G29" i="55" s="1"/>
  <c r="H12" i="55"/>
  <c r="H14" i="55" s="1"/>
  <c r="H29" i="55" s="1"/>
  <c r="I12" i="55"/>
  <c r="I14" i="55" s="1"/>
  <c r="I29" i="55" s="1"/>
  <c r="J12" i="55"/>
  <c r="J14" i="55" s="1"/>
  <c r="J29" i="55" s="1"/>
  <c r="K12" i="55"/>
  <c r="K14" i="55" s="1"/>
  <c r="K29" i="55" s="1"/>
  <c r="L12" i="55"/>
  <c r="L14" i="55" s="1"/>
  <c r="L29" i="55" s="1"/>
  <c r="M12" i="55"/>
  <c r="M14" i="55" s="1"/>
  <c r="M29" i="55" s="1"/>
  <c r="N12" i="55"/>
  <c r="N14" i="55" s="1"/>
  <c r="N29" i="55" s="1"/>
  <c r="O12" i="55"/>
  <c r="O14" i="55" s="1"/>
  <c r="O29" i="55" s="1"/>
  <c r="P12" i="55"/>
  <c r="P14" i="55" s="1"/>
  <c r="P29" i="55" s="1"/>
  <c r="Q12" i="55"/>
  <c r="Q14" i="55" s="1"/>
  <c r="Q29" i="55" s="1"/>
  <c r="R12" i="55"/>
  <c r="R14" i="55" s="1"/>
  <c r="R29" i="55" s="1"/>
  <c r="S12" i="55"/>
  <c r="S14" i="55" s="1"/>
  <c r="S29" i="55" s="1"/>
  <c r="T12" i="55"/>
  <c r="T14" i="55" s="1"/>
  <c r="T29" i="55" s="1"/>
  <c r="U12" i="55"/>
  <c r="U14" i="55" s="1"/>
  <c r="U29" i="55" s="1"/>
  <c r="V12" i="55"/>
  <c r="V14" i="55" s="1"/>
  <c r="V29" i="55" s="1"/>
  <c r="W12" i="55"/>
  <c r="W14" i="55" s="1"/>
  <c r="W29" i="55" s="1"/>
  <c r="X12" i="55"/>
  <c r="X14" i="55" s="1"/>
  <c r="X29" i="55" s="1"/>
  <c r="Y12" i="55"/>
  <c r="Y14" i="55" s="1"/>
  <c r="Y29" i="55" s="1"/>
  <c r="Z12" i="55"/>
  <c r="Z14" i="55" s="1"/>
  <c r="Z29" i="55" s="1"/>
  <c r="AA12" i="55"/>
  <c r="AA14" i="55" s="1"/>
  <c r="AA29" i="55" s="1"/>
  <c r="AB12" i="55"/>
  <c r="AB14" i="55" s="1"/>
  <c r="AB29" i="55" s="1"/>
  <c r="AC12" i="55"/>
  <c r="AC14" i="55" s="1"/>
  <c r="AC29" i="55" s="1"/>
  <c r="AD12" i="55"/>
  <c r="AD14" i="55" s="1"/>
  <c r="AD29" i="55" s="1"/>
  <c r="AE12" i="55"/>
  <c r="AE14" i="55" s="1"/>
  <c r="AE29" i="55" s="1"/>
  <c r="AF12" i="55"/>
  <c r="AF14" i="55" s="1"/>
  <c r="AF29" i="55" s="1"/>
  <c r="AG12" i="55"/>
  <c r="AG14" i="55" s="1"/>
  <c r="AG29" i="55" s="1"/>
  <c r="AH12" i="55"/>
  <c r="AH14" i="55" s="1"/>
  <c r="AH29" i="55" s="1"/>
  <c r="E12" i="55"/>
  <c r="AH31" i="55"/>
  <c r="AH19" i="58" s="1"/>
  <c r="AG10" i="63" s="1"/>
  <c r="AG31" i="55"/>
  <c r="AG19" i="58" s="1"/>
  <c r="AF10" i="63" s="1"/>
  <c r="AF31" i="55"/>
  <c r="AF19" i="58" s="1"/>
  <c r="AE10" i="63" s="1"/>
  <c r="AE31" i="55"/>
  <c r="AE19" i="58" s="1"/>
  <c r="AD10" i="63" s="1"/>
  <c r="AD31" i="55"/>
  <c r="AD19" i="58" s="1"/>
  <c r="AC10" i="63" s="1"/>
  <c r="AC31" i="55"/>
  <c r="AC19" i="58" s="1"/>
  <c r="AB10" i="63" s="1"/>
  <c r="AB31" i="55"/>
  <c r="AB19" i="58" s="1"/>
  <c r="AA10" i="63" s="1"/>
  <c r="AA31" i="55"/>
  <c r="AA19" i="58" s="1"/>
  <c r="Z10" i="63" s="1"/>
  <c r="Z31" i="55"/>
  <c r="Z19" i="58" s="1"/>
  <c r="Y10" i="63" s="1"/>
  <c r="Y31" i="55"/>
  <c r="Y19" i="58" s="1"/>
  <c r="X10" i="63" s="1"/>
  <c r="X31" i="55"/>
  <c r="X19" i="58" s="1"/>
  <c r="W10" i="63" s="1"/>
  <c r="W31" i="55"/>
  <c r="W19" i="58" s="1"/>
  <c r="V10" i="63" s="1"/>
  <c r="V31" i="55"/>
  <c r="V19" i="58" s="1"/>
  <c r="U10" i="63" s="1"/>
  <c r="U31" i="55"/>
  <c r="U19" i="58" s="1"/>
  <c r="T10" i="63" s="1"/>
  <c r="T31" i="55"/>
  <c r="T19" i="58" s="1"/>
  <c r="S10" i="63" s="1"/>
  <c r="S31" i="55"/>
  <c r="S19" i="58" s="1"/>
  <c r="R10" i="63" s="1"/>
  <c r="R31" i="55"/>
  <c r="R19" i="58" s="1"/>
  <c r="Q10" i="63" s="1"/>
  <c r="Q31" i="55"/>
  <c r="Q19" i="58" s="1"/>
  <c r="P10" i="63" s="1"/>
  <c r="P31" i="55"/>
  <c r="P19" i="58" s="1"/>
  <c r="O10" i="63" s="1"/>
  <c r="O31" i="55"/>
  <c r="O19" i="58" s="1"/>
  <c r="N10" i="63" s="1"/>
  <c r="N31" i="55"/>
  <c r="N19" i="58" s="1"/>
  <c r="M10" i="63" s="1"/>
  <c r="M31" i="55"/>
  <c r="M19" i="58" s="1"/>
  <c r="L10" i="63" s="1"/>
  <c r="L31" i="55"/>
  <c r="L19" i="58" s="1"/>
  <c r="K10" i="63" s="1"/>
  <c r="K31" i="55"/>
  <c r="K19" i="58" s="1"/>
  <c r="J10" i="63" s="1"/>
  <c r="J31" i="55"/>
  <c r="J19" i="58" s="1"/>
  <c r="I10" i="63" s="1"/>
  <c r="I31" i="55"/>
  <c r="I19" i="58" s="1"/>
  <c r="H10" i="63" s="1"/>
  <c r="H31" i="55"/>
  <c r="H19" i="58" s="1"/>
  <c r="G10" i="63" s="1"/>
  <c r="G31" i="55"/>
  <c r="G19" i="58" s="1"/>
  <c r="F10" i="63" s="1"/>
  <c r="F31" i="55"/>
  <c r="F19" i="58" s="1"/>
  <c r="E10" i="63" s="1"/>
  <c r="E31" i="55"/>
  <c r="AH28" i="55"/>
  <c r="AG28" i="55"/>
  <c r="AF28" i="55"/>
  <c r="AE28" i="55"/>
  <c r="AD28" i="55"/>
  <c r="AC28" i="55"/>
  <c r="AB28" i="55"/>
  <c r="AA28" i="55"/>
  <c r="Z28" i="55"/>
  <c r="Y28" i="55"/>
  <c r="X28" i="55"/>
  <c r="W28" i="55"/>
  <c r="V28" i="55"/>
  <c r="U28" i="55"/>
  <c r="T28" i="55"/>
  <c r="S28" i="55"/>
  <c r="R28" i="55"/>
  <c r="Q28" i="55"/>
  <c r="P28" i="55"/>
  <c r="O28" i="55"/>
  <c r="N28" i="55"/>
  <c r="M28" i="55"/>
  <c r="L28" i="55"/>
  <c r="K28" i="55"/>
  <c r="J28" i="55"/>
  <c r="I28" i="55"/>
  <c r="H28" i="55"/>
  <c r="G28" i="55"/>
  <c r="F28" i="55"/>
  <c r="E28" i="55"/>
  <c r="J31" i="54"/>
  <c r="M31" i="54"/>
  <c r="P31" i="54"/>
  <c r="S31" i="54"/>
  <c r="V31" i="54"/>
  <c r="Y31" i="54"/>
  <c r="AB31" i="54"/>
  <c r="AE31" i="54"/>
  <c r="AH31" i="54"/>
  <c r="AH28" i="54"/>
  <c r="AE28" i="54"/>
  <c r="AB28" i="54"/>
  <c r="Y28" i="54"/>
  <c r="V28" i="54"/>
  <c r="S28" i="54"/>
  <c r="P28" i="54"/>
  <c r="M28" i="54"/>
  <c r="J28" i="54"/>
  <c r="G28" i="54"/>
  <c r="D31" i="54" l="1"/>
  <c r="D12" i="54"/>
  <c r="G29" i="54"/>
  <c r="D29" i="54" s="1"/>
  <c r="D14" i="54"/>
  <c r="E11" i="66"/>
  <c r="D24" i="56"/>
  <c r="E23" i="56"/>
  <c r="E19" i="58"/>
  <c r="D31" i="55"/>
  <c r="E14" i="55"/>
  <c r="D12" i="55"/>
  <c r="D15" i="52"/>
  <c r="E27" i="52"/>
  <c r="AI18" i="59"/>
  <c r="AH11" i="66"/>
  <c r="AI11" i="78" s="1"/>
  <c r="D10" i="63"/>
  <c r="D89" i="63" s="1"/>
  <c r="M20" i="32"/>
  <c r="L10" i="34" s="1"/>
  <c r="AH20" i="32"/>
  <c r="J20" i="32"/>
  <c r="I10" i="34" s="1"/>
  <c r="AB20" i="32"/>
  <c r="Y20" i="32"/>
  <c r="V20" i="32"/>
  <c r="S20" i="32"/>
  <c r="AE20" i="32"/>
  <c r="P20" i="32"/>
  <c r="AG23" i="56"/>
  <c r="S23" i="56"/>
  <c r="AC23" i="56"/>
  <c r="R23" i="56"/>
  <c r="F23" i="56"/>
  <c r="AB23" i="56"/>
  <c r="M23" i="56"/>
  <c r="K23" i="56"/>
  <c r="AD23" i="56"/>
  <c r="N23" i="56"/>
  <c r="Z23" i="56"/>
  <c r="L23" i="56"/>
  <c r="O23" i="56"/>
  <c r="X23" i="56"/>
  <c r="J23" i="56"/>
  <c r="Q23" i="56"/>
  <c r="W23" i="56"/>
  <c r="I23" i="56"/>
  <c r="Y23" i="56"/>
  <c r="AI23" i="56"/>
  <c r="AI19" i="59" s="1"/>
  <c r="AH8" i="66" s="1"/>
  <c r="AH94" i="66" s="1"/>
  <c r="AH23" i="56"/>
  <c r="V23" i="56"/>
  <c r="H23" i="56"/>
  <c r="AF23" i="56"/>
  <c r="AA23" i="56"/>
  <c r="AE23" i="56"/>
  <c r="U23" i="56"/>
  <c r="G23" i="56"/>
  <c r="X17" i="52"/>
  <c r="AT17" i="52"/>
  <c r="AL17" i="52"/>
  <c r="AD17" i="52"/>
  <c r="V17" i="52"/>
  <c r="N17" i="52"/>
  <c r="AV17" i="52"/>
  <c r="AF17" i="52"/>
  <c r="AZ17" i="52"/>
  <c r="AR17" i="52"/>
  <c r="AJ17" i="52"/>
  <c r="AB17" i="52"/>
  <c r="T17" i="52"/>
  <c r="AN17" i="52"/>
  <c r="AX17" i="52"/>
  <c r="AP17" i="52"/>
  <c r="AH17" i="52"/>
  <c r="Z17" i="52"/>
  <c r="R17" i="52"/>
  <c r="P17" i="52"/>
  <c r="K10" i="34"/>
  <c r="Z10" i="34"/>
  <c r="J10" i="34"/>
  <c r="Y10" i="34"/>
  <c r="Q10" i="34"/>
  <c r="AB10" i="34"/>
  <c r="AF10" i="34"/>
  <c r="P10" i="34"/>
  <c r="H10" i="34"/>
  <c r="T10" i="34"/>
  <c r="S10" i="34"/>
  <c r="AE10" i="34"/>
  <c r="W10" i="34"/>
  <c r="G10" i="34"/>
  <c r="AC10" i="34"/>
  <c r="V10" i="34"/>
  <c r="N10" i="34"/>
  <c r="F10" i="34"/>
  <c r="M10" i="34"/>
  <c r="E10" i="34"/>
  <c r="J17" i="52"/>
  <c r="H17" i="52"/>
  <c r="L17" i="52"/>
  <c r="AD18" i="59"/>
  <c r="V18" i="59"/>
  <c r="N18" i="59"/>
  <c r="F18" i="59"/>
  <c r="O18" i="59"/>
  <c r="D11" i="66"/>
  <c r="E18" i="59"/>
  <c r="AC18" i="59"/>
  <c r="U18" i="59"/>
  <c r="M18" i="59"/>
  <c r="AE18" i="59"/>
  <c r="AB18" i="59"/>
  <c r="T18" i="59"/>
  <c r="L18" i="59"/>
  <c r="G18" i="59"/>
  <c r="AA18" i="59"/>
  <c r="S18" i="59"/>
  <c r="K18" i="59"/>
  <c r="W18" i="59"/>
  <c r="AH18" i="59"/>
  <c r="Z18" i="59"/>
  <c r="R18" i="59"/>
  <c r="J18" i="59"/>
  <c r="AG18" i="59"/>
  <c r="Y18" i="59"/>
  <c r="Q18" i="59"/>
  <c r="I18" i="59"/>
  <c r="AF18" i="59"/>
  <c r="X18" i="59"/>
  <c r="P18" i="59"/>
  <c r="H18" i="59"/>
  <c r="P11" i="56"/>
  <c r="D11" i="56" s="1"/>
  <c r="T11" i="56"/>
  <c r="J88" i="66" l="1"/>
  <c r="J30" i="66" s="1"/>
  <c r="R88" i="66"/>
  <c r="R30" i="66" s="1"/>
  <c r="Z88" i="66"/>
  <c r="Z30" i="66" s="1"/>
  <c r="AH88" i="66"/>
  <c r="AH30" i="66" s="1"/>
  <c r="L89" i="66"/>
  <c r="L31" i="66" s="1"/>
  <c r="T89" i="66"/>
  <c r="T31" i="66" s="1"/>
  <c r="AB89" i="66"/>
  <c r="F90" i="66"/>
  <c r="N90" i="66"/>
  <c r="N32" i="66" s="1"/>
  <c r="V90" i="66"/>
  <c r="V32" i="66" s="1"/>
  <c r="AD90" i="66"/>
  <c r="AD32" i="66" s="1"/>
  <c r="H91" i="66"/>
  <c r="P91" i="66"/>
  <c r="P33" i="66" s="1"/>
  <c r="X91" i="66"/>
  <c r="X33" i="66" s="1"/>
  <c r="AF91" i="66"/>
  <c r="K88" i="66"/>
  <c r="K30" i="66" s="1"/>
  <c r="K29" i="66" s="1"/>
  <c r="S88" i="66"/>
  <c r="S30" i="66" s="1"/>
  <c r="AA88" i="66"/>
  <c r="AA30" i="66" s="1"/>
  <c r="E89" i="66"/>
  <c r="E31" i="66" s="1"/>
  <c r="M89" i="66"/>
  <c r="M31" i="66" s="1"/>
  <c r="U89" i="66"/>
  <c r="U31" i="66" s="1"/>
  <c r="AC89" i="66"/>
  <c r="AC31" i="66" s="1"/>
  <c r="G90" i="66"/>
  <c r="O90" i="66"/>
  <c r="W90" i="66"/>
  <c r="W32" i="66" s="1"/>
  <c r="AE90" i="66"/>
  <c r="AE32" i="66" s="1"/>
  <c r="I91" i="66"/>
  <c r="I33" i="66" s="1"/>
  <c r="Q91" i="66"/>
  <c r="Y91" i="66"/>
  <c r="Y33" i="66" s="1"/>
  <c r="AG91" i="66"/>
  <c r="AG33" i="66" s="1"/>
  <c r="L88" i="66"/>
  <c r="L30" i="66" s="1"/>
  <c r="L29" i="66" s="1"/>
  <c r="T88" i="66"/>
  <c r="T30" i="66" s="1"/>
  <c r="AB88" i="66"/>
  <c r="AB30" i="66" s="1"/>
  <c r="F89" i="66"/>
  <c r="F31" i="66" s="1"/>
  <c r="N89" i="66"/>
  <c r="N31" i="66" s="1"/>
  <c r="V89" i="66"/>
  <c r="AD89" i="66"/>
  <c r="AD31" i="66" s="1"/>
  <c r="H90" i="66"/>
  <c r="H32" i="66" s="1"/>
  <c r="P90" i="66"/>
  <c r="X90" i="66"/>
  <c r="AF90" i="66"/>
  <c r="AF32" i="66" s="1"/>
  <c r="J91" i="66"/>
  <c r="J33" i="66" s="1"/>
  <c r="R91" i="66"/>
  <c r="R33" i="66" s="1"/>
  <c r="Z91" i="66"/>
  <c r="AH91" i="66"/>
  <c r="AH33" i="66" s="1"/>
  <c r="E88" i="66"/>
  <c r="E30" i="66" s="1"/>
  <c r="E29" i="66" s="1"/>
  <c r="M88" i="66"/>
  <c r="M30" i="66" s="1"/>
  <c r="U88" i="66"/>
  <c r="U30" i="66" s="1"/>
  <c r="AC88" i="66"/>
  <c r="AC30" i="66" s="1"/>
  <c r="G89" i="66"/>
  <c r="G31" i="66" s="1"/>
  <c r="O89" i="66"/>
  <c r="O31" i="66" s="1"/>
  <c r="W89" i="66"/>
  <c r="AE89" i="66"/>
  <c r="AE31" i="66" s="1"/>
  <c r="I90" i="66"/>
  <c r="I32" i="66" s="1"/>
  <c r="Q90" i="66"/>
  <c r="Y90" i="66"/>
  <c r="AG90" i="66"/>
  <c r="AG32" i="66" s="1"/>
  <c r="K91" i="66"/>
  <c r="K33" i="66" s="1"/>
  <c r="S91" i="66"/>
  <c r="S33" i="66" s="1"/>
  <c r="AA91" i="66"/>
  <c r="D89" i="66"/>
  <c r="D31" i="66" s="1"/>
  <c r="F88" i="66"/>
  <c r="F30" i="66" s="1"/>
  <c r="N88" i="66"/>
  <c r="N30" i="66" s="1"/>
  <c r="N29" i="66" s="1"/>
  <c r="V88" i="66"/>
  <c r="V30" i="66" s="1"/>
  <c r="AD88" i="66"/>
  <c r="AD30" i="66" s="1"/>
  <c r="H89" i="66"/>
  <c r="H31" i="66" s="1"/>
  <c r="P89" i="66"/>
  <c r="P31" i="66" s="1"/>
  <c r="X89" i="66"/>
  <c r="AF89" i="66"/>
  <c r="AF31" i="66" s="1"/>
  <c r="J90" i="66"/>
  <c r="J32" i="66" s="1"/>
  <c r="R90" i="66"/>
  <c r="Z90" i="66"/>
  <c r="AH90" i="66"/>
  <c r="AH32" i="66" s="1"/>
  <c r="L91" i="66"/>
  <c r="L33" i="66" s="1"/>
  <c r="T91" i="66"/>
  <c r="T33" i="66" s="1"/>
  <c r="AB91" i="66"/>
  <c r="D90" i="66"/>
  <c r="D32" i="66" s="1"/>
  <c r="H88" i="66"/>
  <c r="H30" i="66" s="1"/>
  <c r="P88" i="66"/>
  <c r="P30" i="66" s="1"/>
  <c r="X88" i="66"/>
  <c r="X30" i="66" s="1"/>
  <c r="AF88" i="66"/>
  <c r="AF30" i="66" s="1"/>
  <c r="J89" i="66"/>
  <c r="J31" i="66" s="1"/>
  <c r="R89" i="66"/>
  <c r="R31" i="66" s="1"/>
  <c r="Z89" i="66"/>
  <c r="AH89" i="66"/>
  <c r="AH31" i="66" s="1"/>
  <c r="L90" i="66"/>
  <c r="L32" i="66" s="1"/>
  <c r="T90" i="66"/>
  <c r="AB90" i="66"/>
  <c r="F91" i="66"/>
  <c r="F33" i="66" s="1"/>
  <c r="N91" i="66"/>
  <c r="N33" i="66" s="1"/>
  <c r="V91" i="66"/>
  <c r="V33" i="66" s="1"/>
  <c r="AD91" i="66"/>
  <c r="D88" i="66"/>
  <c r="D30" i="66" s="1"/>
  <c r="Y88" i="66"/>
  <c r="Y30" i="66" s="1"/>
  <c r="AA89" i="66"/>
  <c r="AC90" i="66"/>
  <c r="AE91" i="66"/>
  <c r="AE33" i="66" s="1"/>
  <c r="O88" i="66"/>
  <c r="O30" i="66" s="1"/>
  <c r="AE88" i="66"/>
  <c r="AE30" i="66" s="1"/>
  <c r="AG89" i="66"/>
  <c r="E91" i="66"/>
  <c r="E33" i="66" s="1"/>
  <c r="D91" i="66"/>
  <c r="D33" i="66" s="1"/>
  <c r="S90" i="66"/>
  <c r="AG88" i="66"/>
  <c r="AG30" i="66" s="1"/>
  <c r="E90" i="66"/>
  <c r="E32" i="66" s="1"/>
  <c r="G91" i="66"/>
  <c r="G33" i="66" s="1"/>
  <c r="G88" i="66"/>
  <c r="G30" i="66" s="1"/>
  <c r="I89" i="66"/>
  <c r="K90" i="66"/>
  <c r="K32" i="66" s="1"/>
  <c r="M91" i="66"/>
  <c r="M33" i="66" s="1"/>
  <c r="U91" i="66"/>
  <c r="I88" i="66"/>
  <c r="I30" i="66" s="1"/>
  <c r="K89" i="66"/>
  <c r="K31" i="66" s="1"/>
  <c r="M90" i="66"/>
  <c r="M32" i="66" s="1"/>
  <c r="O91" i="66"/>
  <c r="O33" i="66" s="1"/>
  <c r="Q89" i="66"/>
  <c r="Q31" i="66" s="1"/>
  <c r="Q88" i="66"/>
  <c r="Q30" i="66" s="1"/>
  <c r="S89" i="66"/>
  <c r="U90" i="66"/>
  <c r="W91" i="66"/>
  <c r="W33" i="66" s="1"/>
  <c r="W88" i="66"/>
  <c r="W30" i="66" s="1"/>
  <c r="Y89" i="66"/>
  <c r="Y31" i="66" s="1"/>
  <c r="AA90" i="66"/>
  <c r="AA32" i="66" s="1"/>
  <c r="AC91" i="66"/>
  <c r="V33" i="63"/>
  <c r="AD33" i="63"/>
  <c r="E11" i="78"/>
  <c r="N89" i="63"/>
  <c r="N36" i="63" s="1"/>
  <c r="AA89" i="63"/>
  <c r="AA36" i="63" s="1"/>
  <c r="I90" i="63"/>
  <c r="V90" i="63"/>
  <c r="V37" i="63" s="1"/>
  <c r="AH90" i="63"/>
  <c r="AH37" i="63" s="1"/>
  <c r="O89" i="63"/>
  <c r="O36" i="63" s="1"/>
  <c r="AB89" i="63"/>
  <c r="AB36" i="63" s="1"/>
  <c r="J90" i="63"/>
  <c r="J37" i="63" s="1"/>
  <c r="X90" i="63"/>
  <c r="D36" i="63"/>
  <c r="P89" i="63"/>
  <c r="AD89" i="63"/>
  <c r="AD36" i="63" s="1"/>
  <c r="M90" i="63"/>
  <c r="M37" i="63" s="1"/>
  <c r="Y90" i="63"/>
  <c r="Y37" i="63" s="1"/>
  <c r="F89" i="63"/>
  <c r="F36" i="63" s="1"/>
  <c r="S89" i="63"/>
  <c r="AE89" i="63"/>
  <c r="N90" i="63"/>
  <c r="N37" i="63" s="1"/>
  <c r="Z90" i="63"/>
  <c r="G89" i="63"/>
  <c r="G36" i="63" s="1"/>
  <c r="T89" i="63"/>
  <c r="T36" i="63" s="1"/>
  <c r="AF89" i="63"/>
  <c r="AF36" i="63" s="1"/>
  <c r="P90" i="63"/>
  <c r="P37" i="63" s="1"/>
  <c r="AC90" i="63"/>
  <c r="H89" i="63"/>
  <c r="H36" i="63" s="1"/>
  <c r="V89" i="63"/>
  <c r="V36" i="63" s="1"/>
  <c r="E90" i="63"/>
  <c r="Q90" i="63"/>
  <c r="Q37" i="63" s="1"/>
  <c r="AD90" i="63"/>
  <c r="AD37" i="63" s="1"/>
  <c r="X89" i="63"/>
  <c r="X36" i="63" s="1"/>
  <c r="W89" i="63"/>
  <c r="W36" i="63" s="1"/>
  <c r="W33" i="63" s="1"/>
  <c r="F90" i="63"/>
  <c r="F37" i="63" s="1"/>
  <c r="F33" i="63" s="1"/>
  <c r="H90" i="63"/>
  <c r="H37" i="63" s="1"/>
  <c r="R90" i="63"/>
  <c r="R37" i="63" s="1"/>
  <c r="AG90" i="63"/>
  <c r="U90" i="63"/>
  <c r="U37" i="63" s="1"/>
  <c r="K89" i="63"/>
  <c r="K36" i="63" s="1"/>
  <c r="AF90" i="63"/>
  <c r="AF37" i="63" s="1"/>
  <c r="L89" i="63"/>
  <c r="L36" i="63" s="1"/>
  <c r="E89" i="63"/>
  <c r="E36" i="63" s="1"/>
  <c r="Q89" i="63"/>
  <c r="U89" i="63"/>
  <c r="U36" i="63" s="1"/>
  <c r="U33" i="63" s="1"/>
  <c r="S90" i="63"/>
  <c r="S37" i="63" s="1"/>
  <c r="AB90" i="63"/>
  <c r="AB37" i="63" s="1"/>
  <c r="AC89" i="63"/>
  <c r="AC36" i="63" s="1"/>
  <c r="O90" i="63"/>
  <c r="O37" i="63" s="1"/>
  <c r="T90" i="63"/>
  <c r="T37" i="63" s="1"/>
  <c r="T33" i="63" s="1"/>
  <c r="Y89" i="63"/>
  <c r="I89" i="63"/>
  <c r="I36" i="63" s="1"/>
  <c r="G90" i="63"/>
  <c r="G37" i="63" s="1"/>
  <c r="AE90" i="63"/>
  <c r="W90" i="63"/>
  <c r="W37" i="63" s="1"/>
  <c r="Z89" i="63"/>
  <c r="Z36" i="63" s="1"/>
  <c r="AG89" i="63"/>
  <c r="AG36" i="63" s="1"/>
  <c r="M89" i="63"/>
  <c r="M36" i="63" s="1"/>
  <c r="R89" i="63"/>
  <c r="R36" i="63" s="1"/>
  <c r="AH89" i="63"/>
  <c r="J89" i="63"/>
  <c r="J36" i="63" s="1"/>
  <c r="J33" i="63" s="1"/>
  <c r="K90" i="63"/>
  <c r="AA90" i="63"/>
  <c r="AA37" i="63" s="1"/>
  <c r="L90" i="63"/>
  <c r="L37" i="63" s="1"/>
  <c r="D90" i="63"/>
  <c r="AA33" i="63"/>
  <c r="M33" i="63"/>
  <c r="H11" i="78"/>
  <c r="G92" i="34"/>
  <c r="G35" i="34" s="1"/>
  <c r="G91" i="34"/>
  <c r="G34" i="34" s="1"/>
  <c r="AD11" i="78"/>
  <c r="AC92" i="34"/>
  <c r="AC91" i="34"/>
  <c r="AC34" i="34" s="1"/>
  <c r="R11" i="78"/>
  <c r="Q91" i="34"/>
  <c r="Q34" i="34" s="1"/>
  <c r="Q92" i="34"/>
  <c r="AF11" i="78"/>
  <c r="AE92" i="34"/>
  <c r="AE91" i="34"/>
  <c r="AE34" i="34" s="1"/>
  <c r="Z11" i="78"/>
  <c r="Y91" i="34"/>
  <c r="Y34" i="34" s="1"/>
  <c r="Y92" i="34"/>
  <c r="K11" i="78"/>
  <c r="J92" i="34"/>
  <c r="J35" i="34" s="1"/>
  <c r="J91" i="34"/>
  <c r="J34" i="34" s="1"/>
  <c r="F11" i="78"/>
  <c r="E92" i="34"/>
  <c r="E35" i="34" s="1"/>
  <c r="E91" i="34"/>
  <c r="E34" i="34" s="1"/>
  <c r="G11" i="78"/>
  <c r="F92" i="34"/>
  <c r="F91" i="34"/>
  <c r="F34" i="34" s="1"/>
  <c r="U11" i="78"/>
  <c r="T92" i="34"/>
  <c r="T91" i="34"/>
  <c r="T34" i="34" s="1"/>
  <c r="AA11" i="78"/>
  <c r="Z92" i="34"/>
  <c r="Z91" i="34"/>
  <c r="Z34" i="34" s="1"/>
  <c r="J11" i="78"/>
  <c r="I91" i="34"/>
  <c r="I34" i="34" s="1"/>
  <c r="I92" i="34"/>
  <c r="AC11" i="78"/>
  <c r="AB92" i="34"/>
  <c r="AB91" i="34"/>
  <c r="AB34" i="34" s="1"/>
  <c r="N11" i="78"/>
  <c r="M91" i="34"/>
  <c r="M34" i="34" s="1"/>
  <c r="M92" i="34"/>
  <c r="M35" i="34" s="1"/>
  <c r="O11" i="78"/>
  <c r="N92" i="34"/>
  <c r="N35" i="34" s="1"/>
  <c r="N91" i="34"/>
  <c r="N34" i="34" s="1"/>
  <c r="I11" i="78"/>
  <c r="H91" i="34"/>
  <c r="H34" i="34" s="1"/>
  <c r="H92" i="34"/>
  <c r="L11" i="78"/>
  <c r="K92" i="34"/>
  <c r="K91" i="34"/>
  <c r="K34" i="34" s="1"/>
  <c r="AG11" i="78"/>
  <c r="AF91" i="34"/>
  <c r="AF34" i="34" s="1"/>
  <c r="AF92" i="34"/>
  <c r="X11" i="78"/>
  <c r="W92" i="34"/>
  <c r="W91" i="34"/>
  <c r="W34" i="34" s="1"/>
  <c r="T11" i="78"/>
  <c r="S92" i="34"/>
  <c r="S91" i="34"/>
  <c r="S34" i="34" s="1"/>
  <c r="W11" i="78"/>
  <c r="V92" i="34"/>
  <c r="V91" i="34"/>
  <c r="V34" i="34" s="1"/>
  <c r="Q11" i="78"/>
  <c r="P91" i="34"/>
  <c r="P34" i="34" s="1"/>
  <c r="P92" i="34"/>
  <c r="M11" i="78"/>
  <c r="L92" i="34"/>
  <c r="L91" i="34"/>
  <c r="L34" i="34" s="1"/>
  <c r="H117" i="78"/>
  <c r="P117" i="78"/>
  <c r="I117" i="78"/>
  <c r="AG117" i="78"/>
  <c r="S117" i="78"/>
  <c r="AH96" i="66"/>
  <c r="AH17" i="66" s="1"/>
  <c r="AH95" i="66"/>
  <c r="AH16" i="66" s="1"/>
  <c r="AH97" i="66"/>
  <c r="AH18" i="66" s="1"/>
  <c r="E29" i="55"/>
  <c r="D29" i="55" s="1"/>
  <c r="D14" i="55"/>
  <c r="D17" i="52"/>
  <c r="AI21" i="59"/>
  <c r="AH10" i="66" s="1"/>
  <c r="AI20" i="59"/>
  <c r="AH9" i="66" s="1"/>
  <c r="AI17" i="59"/>
  <c r="AA10" i="34"/>
  <c r="O10" i="34"/>
  <c r="E112" i="78"/>
  <c r="L112" i="78"/>
  <c r="W113" i="78"/>
  <c r="X113" i="78"/>
  <c r="H112" i="78"/>
  <c r="AG112" i="78"/>
  <c r="S113" i="78"/>
  <c r="H111" i="78"/>
  <c r="O111" i="78"/>
  <c r="V19" i="59"/>
  <c r="U8" i="66" s="1"/>
  <c r="U94" i="66" s="1"/>
  <c r="X19" i="59"/>
  <c r="W8" i="66" s="1"/>
  <c r="W94" i="66" s="1"/>
  <c r="AB19" i="59"/>
  <c r="AH19" i="59"/>
  <c r="AG8" i="66" s="1"/>
  <c r="AG94" i="66" s="1"/>
  <c r="O19" i="59"/>
  <c r="L19" i="59"/>
  <c r="K8" i="66" s="1"/>
  <c r="K94" i="66" s="1"/>
  <c r="R19" i="59"/>
  <c r="Q8" i="66" s="1"/>
  <c r="Q94" i="66" s="1"/>
  <c r="U19" i="59"/>
  <c r="U21" i="59" s="1"/>
  <c r="T10" i="66" s="1"/>
  <c r="Y19" i="59"/>
  <c r="X8" i="66" s="1"/>
  <c r="X94" i="66" s="1"/>
  <c r="Z19" i="59"/>
  <c r="Y8" i="66" s="1"/>
  <c r="Y94" i="66" s="1"/>
  <c r="AC19" i="59"/>
  <c r="AE19" i="59"/>
  <c r="AD8" i="66" s="1"/>
  <c r="AD94" i="66" s="1"/>
  <c r="N19" i="59"/>
  <c r="M8" i="66" s="1"/>
  <c r="M94" i="66" s="1"/>
  <c r="AA19" i="59"/>
  <c r="W19" i="59"/>
  <c r="V8" i="66" s="1"/>
  <c r="V94" i="66" s="1"/>
  <c r="AD19" i="59"/>
  <c r="AD20" i="59" s="1"/>
  <c r="AC9" i="66" s="1"/>
  <c r="S19" i="59"/>
  <c r="R8" i="66" s="1"/>
  <c r="R94" i="66" s="1"/>
  <c r="AF19" i="59"/>
  <c r="Q19" i="59"/>
  <c r="K19" i="59"/>
  <c r="J8" i="66" s="1"/>
  <c r="J94" i="66" s="1"/>
  <c r="AG19" i="59"/>
  <c r="AF8" i="66" s="1"/>
  <c r="AF94" i="66" s="1"/>
  <c r="J19" i="59"/>
  <c r="M19" i="59"/>
  <c r="AD10" i="34"/>
  <c r="AA112" i="78"/>
  <c r="V113" i="78"/>
  <c r="X10" i="34"/>
  <c r="AG10" i="34"/>
  <c r="U10" i="34"/>
  <c r="R10" i="34"/>
  <c r="F119" i="78"/>
  <c r="M118" i="78"/>
  <c r="P119" i="78"/>
  <c r="AF119" i="78"/>
  <c r="N118" i="78"/>
  <c r="K119" i="78"/>
  <c r="I118" i="78"/>
  <c r="M119" i="78"/>
  <c r="O118" i="78"/>
  <c r="U20" i="59"/>
  <c r="T9" i="66" s="1"/>
  <c r="T23" i="56"/>
  <c r="P23" i="56"/>
  <c r="P19" i="59" s="1"/>
  <c r="Q117" i="78"/>
  <c r="G117" i="78"/>
  <c r="K117" i="78"/>
  <c r="N117" i="78"/>
  <c r="L117" i="78"/>
  <c r="M117" i="78"/>
  <c r="V117" i="78"/>
  <c r="F117" i="78"/>
  <c r="R117" i="78"/>
  <c r="U117" i="78"/>
  <c r="O117" i="78"/>
  <c r="Z20" i="59" l="1"/>
  <c r="Y9" i="66" s="1"/>
  <c r="Y103" i="66" s="1"/>
  <c r="X21" i="59"/>
  <c r="W10" i="66" s="1"/>
  <c r="W107" i="66" s="1"/>
  <c r="AD21" i="59"/>
  <c r="AC10" i="66" s="1"/>
  <c r="X20" i="59"/>
  <c r="W9" i="66" s="1"/>
  <c r="W101" i="66" s="1"/>
  <c r="N111" i="78"/>
  <c r="AF33" i="63"/>
  <c r="F112" i="78"/>
  <c r="S112" i="78"/>
  <c r="M29" i="66"/>
  <c r="W119" i="78"/>
  <c r="AG118" i="78"/>
  <c r="X118" i="78"/>
  <c r="Z117" i="78"/>
  <c r="AE117" i="78"/>
  <c r="AF117" i="78"/>
  <c r="AI117" i="78"/>
  <c r="AI123" i="78" s="1"/>
  <c r="AI36" i="78" s="1"/>
  <c r="AI118" i="78"/>
  <c r="AB118" i="78"/>
  <c r="O119" i="78"/>
  <c r="AD117" i="78"/>
  <c r="L118" i="78"/>
  <c r="L124" i="78" s="1"/>
  <c r="L37" i="78" s="1"/>
  <c r="AH118" i="78"/>
  <c r="G119" i="78"/>
  <c r="W118" i="78"/>
  <c r="K118" i="78"/>
  <c r="P113" i="78"/>
  <c r="P125" i="78" s="1"/>
  <c r="P38" i="78" s="1"/>
  <c r="AC113" i="78"/>
  <c r="AI113" i="78"/>
  <c r="K111" i="78"/>
  <c r="K123" i="78" s="1"/>
  <c r="K36" i="78" s="1"/>
  <c r="AI119" i="78"/>
  <c r="AI125" i="78" s="1"/>
  <c r="AI38" i="78" s="1"/>
  <c r="L119" i="78"/>
  <c r="U119" i="78"/>
  <c r="F118" i="78"/>
  <c r="S119" i="78"/>
  <c r="AH119" i="78"/>
  <c r="AE29" i="66"/>
  <c r="Y119" i="78"/>
  <c r="T119" i="78"/>
  <c r="J119" i="78"/>
  <c r="Q119" i="78"/>
  <c r="AF118" i="78"/>
  <c r="Z119" i="78"/>
  <c r="AE118" i="78"/>
  <c r="H119" i="78"/>
  <c r="E117" i="78"/>
  <c r="E123" i="78" s="1"/>
  <c r="E36" i="78" s="1"/>
  <c r="E116" i="78"/>
  <c r="AC112" i="78"/>
  <c r="H33" i="63"/>
  <c r="M113" i="78"/>
  <c r="M125" i="78" s="1"/>
  <c r="M38" i="78" s="1"/>
  <c r="AB112" i="78"/>
  <c r="AB124" i="78" s="1"/>
  <c r="AB37" i="78" s="1"/>
  <c r="R33" i="63"/>
  <c r="O113" i="78"/>
  <c r="O125" i="78" s="1"/>
  <c r="O38" i="78" s="1"/>
  <c r="M112" i="78"/>
  <c r="M124" i="78" s="1"/>
  <c r="M37" i="78" s="1"/>
  <c r="I113" i="78"/>
  <c r="AG113" i="78"/>
  <c r="G33" i="63"/>
  <c r="H113" i="78"/>
  <c r="N113" i="78"/>
  <c r="R113" i="78"/>
  <c r="AB113" i="78"/>
  <c r="AE113" i="78"/>
  <c r="AE125" i="78" s="1"/>
  <c r="AE38" i="78" s="1"/>
  <c r="Y112" i="78"/>
  <c r="Q113" i="78"/>
  <c r="T113" i="78"/>
  <c r="AD112" i="78"/>
  <c r="AE112" i="78"/>
  <c r="AB33" i="63"/>
  <c r="V112" i="78"/>
  <c r="P112" i="78"/>
  <c r="Z113" i="78"/>
  <c r="AH112" i="78"/>
  <c r="W112" i="78"/>
  <c r="W124" i="78" s="1"/>
  <c r="W37" i="78" s="1"/>
  <c r="L33" i="63"/>
  <c r="K112" i="78"/>
  <c r="K124" i="78" s="1"/>
  <c r="K37" i="78" s="1"/>
  <c r="U112" i="78"/>
  <c r="N33" i="63"/>
  <c r="F111" i="78"/>
  <c r="F123" i="78" s="1"/>
  <c r="F36" i="78" s="1"/>
  <c r="AI112" i="78"/>
  <c r="AH36" i="63"/>
  <c r="AH33" i="63" s="1"/>
  <c r="AF112" i="78"/>
  <c r="AE36" i="63"/>
  <c r="Y118" i="78"/>
  <c r="X32" i="66"/>
  <c r="I111" i="78"/>
  <c r="I123" i="78" s="1"/>
  <c r="I36" i="78" s="1"/>
  <c r="H35" i="34"/>
  <c r="AD113" i="78"/>
  <c r="AD125" i="78" s="1"/>
  <c r="AD38" i="78" s="1"/>
  <c r="AC37" i="63"/>
  <c r="AC33" i="63" s="1"/>
  <c r="V118" i="78"/>
  <c r="U32" i="66"/>
  <c r="AG119" i="78"/>
  <c r="AF33" i="66"/>
  <c r="AF29" i="66" s="1"/>
  <c r="T117" i="78"/>
  <c r="S31" i="66"/>
  <c r="J118" i="78"/>
  <c r="K113" i="78"/>
  <c r="K125" i="78" s="1"/>
  <c r="K38" i="78" s="1"/>
  <c r="I112" i="78"/>
  <c r="I124" i="78" s="1"/>
  <c r="I37" i="78" s="1"/>
  <c r="O112" i="78"/>
  <c r="O124" i="78" s="1"/>
  <c r="O37" i="78" s="1"/>
  <c r="U113" i="78"/>
  <c r="W111" i="78"/>
  <c r="V35" i="34"/>
  <c r="AG111" i="78"/>
  <c r="AG123" i="78" s="1"/>
  <c r="AG36" i="78" s="1"/>
  <c r="AF35" i="34"/>
  <c r="AC111" i="78"/>
  <c r="AB35" i="34"/>
  <c r="AF111" i="78"/>
  <c r="AE35" i="34"/>
  <c r="O33" i="63"/>
  <c r="AC118" i="78"/>
  <c r="AB32" i="66"/>
  <c r="AB117" i="78"/>
  <c r="AA31" i="66"/>
  <c r="Q118" i="78"/>
  <c r="P32" i="66"/>
  <c r="P29" i="66" s="1"/>
  <c r="U111" i="78"/>
  <c r="U123" i="78" s="1"/>
  <c r="U36" i="78" s="1"/>
  <c r="T35" i="34"/>
  <c r="AD119" i="78"/>
  <c r="AC33" i="66"/>
  <c r="J117" i="78"/>
  <c r="I31" i="66"/>
  <c r="I29" i="66" s="1"/>
  <c r="AH117" i="78"/>
  <c r="AG31" i="66"/>
  <c r="AG29" i="66" s="1"/>
  <c r="AE119" i="78"/>
  <c r="AD33" i="66"/>
  <c r="AD29" i="66" s="1"/>
  <c r="AA117" i="78"/>
  <c r="Z31" i="66"/>
  <c r="AC119" i="78"/>
  <c r="AC125" i="78" s="1"/>
  <c r="AC38" i="78" s="1"/>
  <c r="AB33" i="66"/>
  <c r="Y117" i="78"/>
  <c r="X31" i="66"/>
  <c r="AB119" i="78"/>
  <c r="AA33" i="66"/>
  <c r="X117" i="78"/>
  <c r="W31" i="66"/>
  <c r="W29" i="66" s="1"/>
  <c r="AA119" i="78"/>
  <c r="Z33" i="66"/>
  <c r="W117" i="78"/>
  <c r="V31" i="66"/>
  <c r="V29" i="66" s="1"/>
  <c r="R119" i="78"/>
  <c r="Q33" i="66"/>
  <c r="I119" i="78"/>
  <c r="H33" i="66"/>
  <c r="H29" i="66" s="1"/>
  <c r="T112" i="78"/>
  <c r="S36" i="63"/>
  <c r="S33" i="63" s="1"/>
  <c r="V119" i="78"/>
  <c r="V125" i="78" s="1"/>
  <c r="V38" i="78" s="1"/>
  <c r="U33" i="66"/>
  <c r="X112" i="78"/>
  <c r="X124" i="78" s="1"/>
  <c r="X37" i="78" s="1"/>
  <c r="G112" i="78"/>
  <c r="M111" i="78"/>
  <c r="M123" i="78" s="1"/>
  <c r="M36" i="78" s="1"/>
  <c r="L35" i="34"/>
  <c r="J111" i="78"/>
  <c r="J123" i="78" s="1"/>
  <c r="J36" i="78" s="1"/>
  <c r="I35" i="34"/>
  <c r="R111" i="78"/>
  <c r="R123" i="78" s="1"/>
  <c r="R36" i="78" s="1"/>
  <c r="Q35" i="34"/>
  <c r="R112" i="78"/>
  <c r="Q36" i="63"/>
  <c r="Q33" i="63" s="1"/>
  <c r="AA118" i="78"/>
  <c r="AA124" i="78" s="1"/>
  <c r="AA37" i="78" s="1"/>
  <c r="Z32" i="66"/>
  <c r="Z118" i="78"/>
  <c r="Y32" i="66"/>
  <c r="Y29" i="66" s="1"/>
  <c r="G118" i="78"/>
  <c r="F32" i="66"/>
  <c r="F29" i="66" s="1"/>
  <c r="AA111" i="78"/>
  <c r="Z35" i="34"/>
  <c r="T118" i="78"/>
  <c r="S32" i="66"/>
  <c r="U118" i="78"/>
  <c r="T32" i="66"/>
  <c r="T29" i="66" s="1"/>
  <c r="S118" i="78"/>
  <c r="S124" i="78" s="1"/>
  <c r="S37" i="78" s="1"/>
  <c r="R32" i="66"/>
  <c r="R29" i="66" s="1"/>
  <c r="R118" i="78"/>
  <c r="R124" i="78" s="1"/>
  <c r="R37" i="78" s="1"/>
  <c r="Q32" i="66"/>
  <c r="H118" i="78"/>
  <c r="H124" i="78" s="1"/>
  <c r="H37" i="78" s="1"/>
  <c r="G32" i="66"/>
  <c r="G29" i="66" s="1"/>
  <c r="X119" i="78"/>
  <c r="X125" i="78" s="1"/>
  <c r="X38" i="78" s="1"/>
  <c r="N112" i="78"/>
  <c r="N124" i="78" s="1"/>
  <c r="N37" i="78" s="1"/>
  <c r="T111" i="78"/>
  <c r="S35" i="34"/>
  <c r="L113" i="78"/>
  <c r="K37" i="63"/>
  <c r="K33" i="63" s="1"/>
  <c r="AF113" i="78"/>
  <c r="AF125" i="78" s="1"/>
  <c r="AF38" i="78" s="1"/>
  <c r="AE37" i="63"/>
  <c r="AH113" i="78"/>
  <c r="AH125" i="78" s="1"/>
  <c r="AH38" i="78" s="1"/>
  <c r="AG37" i="63"/>
  <c r="AG33" i="63" s="1"/>
  <c r="F113" i="78"/>
  <c r="F125" i="78" s="1"/>
  <c r="F38" i="78" s="1"/>
  <c r="E37" i="63"/>
  <c r="E33" i="63" s="1"/>
  <c r="AA113" i="78"/>
  <c r="Z37" i="63"/>
  <c r="Z33" i="63" s="1"/>
  <c r="Q112" i="78"/>
  <c r="P36" i="63"/>
  <c r="P33" i="63" s="1"/>
  <c r="J113" i="78"/>
  <c r="I37" i="63"/>
  <c r="I33" i="63" s="1"/>
  <c r="Y113" i="78"/>
  <c r="X37" i="63"/>
  <c r="X33" i="63" s="1"/>
  <c r="AD118" i="78"/>
  <c r="AC32" i="66"/>
  <c r="P118" i="78"/>
  <c r="O32" i="66"/>
  <c r="O29" i="66" s="1"/>
  <c r="X111" i="78"/>
  <c r="X123" i="78" s="1"/>
  <c r="X36" i="78" s="1"/>
  <c r="W35" i="34"/>
  <c r="AD111" i="78"/>
  <c r="AD123" i="78" s="1"/>
  <c r="AD36" i="78" s="1"/>
  <c r="AC35" i="34"/>
  <c r="Z112" i="78"/>
  <c r="Y36" i="63"/>
  <c r="Y33" i="63" s="1"/>
  <c r="AC117" i="78"/>
  <c r="AB31" i="66"/>
  <c r="N119" i="78"/>
  <c r="N125" i="78" s="1"/>
  <c r="N38" i="78" s="1"/>
  <c r="J112" i="78"/>
  <c r="G113" i="78"/>
  <c r="Q111" i="78"/>
  <c r="Q123" i="78" s="1"/>
  <c r="Q36" i="78" s="1"/>
  <c r="P35" i="34"/>
  <c r="L111" i="78"/>
  <c r="L123" i="78" s="1"/>
  <c r="L36" i="78" s="1"/>
  <c r="K35" i="34"/>
  <c r="G111" i="78"/>
  <c r="G123" i="78" s="1"/>
  <c r="G36" i="78" s="1"/>
  <c r="F35" i="34"/>
  <c r="Z111" i="78"/>
  <c r="Z123" i="78" s="1"/>
  <c r="Z36" i="78" s="1"/>
  <c r="Y35" i="34"/>
  <c r="J29" i="66"/>
  <c r="D29" i="66"/>
  <c r="E113" i="78"/>
  <c r="D37" i="63"/>
  <c r="D33" i="63" s="1"/>
  <c r="E119" i="78"/>
  <c r="E118" i="78"/>
  <c r="E124" i="78" s="1"/>
  <c r="E37" i="78" s="1"/>
  <c r="R20" i="59"/>
  <c r="Q9" i="66" s="1"/>
  <c r="Q100" i="66" s="1"/>
  <c r="Q20" i="66" s="1"/>
  <c r="R21" i="59"/>
  <c r="Q10" i="66" s="1"/>
  <c r="Q109" i="66" s="1"/>
  <c r="AC103" i="66"/>
  <c r="AC23" i="66" s="1"/>
  <c r="AC101" i="66"/>
  <c r="AC21" i="66" s="1"/>
  <c r="AC102" i="66"/>
  <c r="AC100" i="66"/>
  <c r="P17" i="59"/>
  <c r="O8" i="66"/>
  <c r="O94" i="66" s="1"/>
  <c r="J97" i="66"/>
  <c r="J96" i="66"/>
  <c r="J95" i="66"/>
  <c r="AC107" i="66"/>
  <c r="AC109" i="66"/>
  <c r="AC106" i="66"/>
  <c r="AC108" i="66"/>
  <c r="Q17" i="59"/>
  <c r="P8" i="66"/>
  <c r="P94" i="66" s="1"/>
  <c r="AC21" i="59"/>
  <c r="AB10" i="66" s="1"/>
  <c r="AB8" i="66"/>
  <c r="AB94" i="66" s="1"/>
  <c r="AB17" i="59"/>
  <c r="AA8" i="66"/>
  <c r="AA94" i="66" s="1"/>
  <c r="Y101" i="66"/>
  <c r="Y21" i="66" s="1"/>
  <c r="Y102" i="66"/>
  <c r="AF17" i="59"/>
  <c r="AE8" i="66"/>
  <c r="AE94" i="66" s="1"/>
  <c r="Y95" i="66"/>
  <c r="Y96" i="66"/>
  <c r="Y97" i="66"/>
  <c r="W97" i="66"/>
  <c r="W18" i="66" s="1"/>
  <c r="W95" i="66"/>
  <c r="W16" i="66" s="1"/>
  <c r="W96" i="66"/>
  <c r="AG95" i="66"/>
  <c r="AG97" i="66"/>
  <c r="AG18" i="66" s="1"/>
  <c r="AG96" i="66"/>
  <c r="AG17" i="66" s="1"/>
  <c r="W103" i="66"/>
  <c r="W23" i="66" s="1"/>
  <c r="W102" i="66"/>
  <c r="R96" i="66"/>
  <c r="R17" i="66" s="1"/>
  <c r="R97" i="66"/>
  <c r="R18" i="66" s="1"/>
  <c r="R95" i="66"/>
  <c r="R16" i="66" s="1"/>
  <c r="U95" i="66"/>
  <c r="U96" i="66"/>
  <c r="U17" i="66" s="1"/>
  <c r="U97" i="66"/>
  <c r="AB20" i="59"/>
  <c r="AA9" i="66" s="1"/>
  <c r="Q20" i="59"/>
  <c r="P9" i="66" s="1"/>
  <c r="M17" i="59"/>
  <c r="L8" i="66"/>
  <c r="L94" i="66" s="1"/>
  <c r="V95" i="66"/>
  <c r="V16" i="66" s="1"/>
  <c r="V96" i="66"/>
  <c r="V97" i="66"/>
  <c r="Q97" i="66"/>
  <c r="Q18" i="66" s="1"/>
  <c r="Q96" i="66"/>
  <c r="Q17" i="66" s="1"/>
  <c r="Q95" i="66"/>
  <c r="Q16" i="66" s="1"/>
  <c r="AD97" i="66"/>
  <c r="AD18" i="66" s="1"/>
  <c r="AD96" i="66"/>
  <c r="AD17" i="66" s="1"/>
  <c r="AD95" i="66"/>
  <c r="T103" i="66"/>
  <c r="T23" i="66" s="1"/>
  <c r="T101" i="66"/>
  <c r="T21" i="66" s="1"/>
  <c r="T102" i="66"/>
  <c r="T100" i="66"/>
  <c r="X95" i="66"/>
  <c r="X16" i="66" s="1"/>
  <c r="X96" i="66"/>
  <c r="X97" i="66"/>
  <c r="X18" i="66" s="1"/>
  <c r="T109" i="66"/>
  <c r="T107" i="66"/>
  <c r="T108" i="66"/>
  <c r="T106" i="66"/>
  <c r="AD17" i="59"/>
  <c r="AC8" i="66"/>
  <c r="AC94" i="66" s="1"/>
  <c r="U17" i="59"/>
  <c r="T8" i="66"/>
  <c r="T94" i="66" s="1"/>
  <c r="AB21" i="59"/>
  <c r="AA10" i="66" s="1"/>
  <c r="Q21" i="59"/>
  <c r="P10" i="66" s="1"/>
  <c r="J17" i="59"/>
  <c r="I8" i="66"/>
  <c r="I94" i="66" s="1"/>
  <c r="AA21" i="59"/>
  <c r="Z10" i="66" s="1"/>
  <c r="Z8" i="66"/>
  <c r="Z94" i="66" s="1"/>
  <c r="K95" i="66"/>
  <c r="K16" i="66" s="1"/>
  <c r="K97" i="66"/>
  <c r="K96" i="66"/>
  <c r="AF97" i="66"/>
  <c r="AF18" i="66" s="1"/>
  <c r="AF96" i="66"/>
  <c r="AF17" i="66" s="1"/>
  <c r="AF95" i="66"/>
  <c r="M97" i="66"/>
  <c r="M18" i="66" s="1"/>
  <c r="M96" i="66"/>
  <c r="M17" i="66" s="1"/>
  <c r="M95" i="66"/>
  <c r="O17" i="59"/>
  <c r="N8" i="66"/>
  <c r="N94" i="66" s="1"/>
  <c r="P11" i="78"/>
  <c r="O92" i="34"/>
  <c r="O91" i="34"/>
  <c r="O34" i="34" s="1"/>
  <c r="S11" i="78"/>
  <c r="R92" i="34"/>
  <c r="R91" i="34"/>
  <c r="R34" i="34" s="1"/>
  <c r="AE11" i="78"/>
  <c r="AD92" i="34"/>
  <c r="AD91" i="34"/>
  <c r="AD34" i="34" s="1"/>
  <c r="AB11" i="78"/>
  <c r="AA92" i="34"/>
  <c r="AA91" i="34"/>
  <c r="AA34" i="34" s="1"/>
  <c r="V11" i="78"/>
  <c r="U91" i="34"/>
  <c r="U34" i="34" s="1"/>
  <c r="U92" i="34"/>
  <c r="AH11" i="78"/>
  <c r="AG91" i="34"/>
  <c r="AG34" i="34" s="1"/>
  <c r="AG92" i="34"/>
  <c r="AG35" i="34" s="1"/>
  <c r="Y11" i="78"/>
  <c r="X91" i="34"/>
  <c r="X34" i="34" s="1"/>
  <c r="X92" i="34"/>
  <c r="X35" i="34" s="1"/>
  <c r="AH103" i="66"/>
  <c r="AH102" i="66"/>
  <c r="AH101" i="66"/>
  <c r="AH100" i="66"/>
  <c r="AH107" i="66"/>
  <c r="AH106" i="66"/>
  <c r="AH109" i="66"/>
  <c r="AH108" i="66"/>
  <c r="D23" i="56"/>
  <c r="M20" i="59"/>
  <c r="L9" i="66" s="1"/>
  <c r="M21" i="59"/>
  <c r="L10" i="66" s="1"/>
  <c r="K21" i="59"/>
  <c r="J10" i="66" s="1"/>
  <c r="AG124" i="78"/>
  <c r="AG37" i="78" s="1"/>
  <c r="AH7" i="66"/>
  <c r="AI144" i="78"/>
  <c r="AI142" i="78"/>
  <c r="AI143" i="78"/>
  <c r="J20" i="59"/>
  <c r="S21" i="59"/>
  <c r="R10" i="66" s="1"/>
  <c r="J21" i="59"/>
  <c r="I10" i="66" s="1"/>
  <c r="S20" i="59"/>
  <c r="R9" i="66" s="1"/>
  <c r="L21" i="59"/>
  <c r="K10" i="66" s="1"/>
  <c r="AE20" i="59"/>
  <c r="AD9" i="66" s="1"/>
  <c r="AE21" i="59"/>
  <c r="AD10" i="66" s="1"/>
  <c r="AG21" i="59"/>
  <c r="AF10" i="66" s="1"/>
  <c r="O20" i="59"/>
  <c r="N9" i="66" s="1"/>
  <c r="O21" i="59"/>
  <c r="N10" i="66" s="1"/>
  <c r="N21" i="59"/>
  <c r="M10" i="66" s="1"/>
  <c r="AG20" i="59"/>
  <c r="N20" i="59"/>
  <c r="AG17" i="59"/>
  <c r="Y20" i="59"/>
  <c r="AH21" i="59"/>
  <c r="AG10" i="66" s="1"/>
  <c r="Y21" i="59"/>
  <c r="X10" i="66" s="1"/>
  <c r="S17" i="59"/>
  <c r="AC20" i="59"/>
  <c r="AC17" i="59"/>
  <c r="AH20" i="59"/>
  <c r="F124" i="78"/>
  <c r="F37" i="78" s="1"/>
  <c r="X17" i="59"/>
  <c r="W20" i="59"/>
  <c r="W21" i="59"/>
  <c r="V10" i="66" s="1"/>
  <c r="Y17" i="59"/>
  <c r="AH17" i="59"/>
  <c r="K20" i="59"/>
  <c r="R17" i="59"/>
  <c r="AE17" i="59"/>
  <c r="Z21" i="59"/>
  <c r="Y10" i="66" s="1"/>
  <c r="W7" i="66"/>
  <c r="L20" i="59"/>
  <c r="AF20" i="59"/>
  <c r="AA20" i="59"/>
  <c r="V21" i="59"/>
  <c r="U10" i="66" s="1"/>
  <c r="AA17" i="59"/>
  <c r="AF21" i="59"/>
  <c r="AE10" i="66" s="1"/>
  <c r="V20" i="59"/>
  <c r="Z17" i="59"/>
  <c r="V17" i="59"/>
  <c r="S125" i="78"/>
  <c r="S38" i="78" s="1"/>
  <c r="L17" i="59"/>
  <c r="Y7" i="66"/>
  <c r="X7" i="66"/>
  <c r="M7" i="66"/>
  <c r="AG7" i="66"/>
  <c r="AF7" i="66"/>
  <c r="AD7" i="66"/>
  <c r="J7" i="66"/>
  <c r="R7" i="66"/>
  <c r="S142" i="78"/>
  <c r="V7" i="66"/>
  <c r="Q7" i="66"/>
  <c r="K7" i="66"/>
  <c r="U7" i="66"/>
  <c r="N17" i="59"/>
  <c r="T19" i="59"/>
  <c r="K17" i="59"/>
  <c r="W17" i="59"/>
  <c r="W125" i="78"/>
  <c r="W38" i="78" s="1"/>
  <c r="N123" i="78"/>
  <c r="N36" i="78" s="1"/>
  <c r="O123" i="78"/>
  <c r="O36" i="78" s="1"/>
  <c r="H123" i="78"/>
  <c r="H36" i="78" s="1"/>
  <c r="P21" i="59"/>
  <c r="O10" i="66" s="1"/>
  <c r="P20" i="59"/>
  <c r="O9" i="66" s="1"/>
  <c r="D13" i="53"/>
  <c r="W108" i="66" l="1"/>
  <c r="AE143" i="78"/>
  <c r="W109" i="66"/>
  <c r="W106" i="66"/>
  <c r="Y100" i="66"/>
  <c r="S144" i="78"/>
  <c r="AD166" i="78"/>
  <c r="L142" i="78"/>
  <c r="S143" i="78"/>
  <c r="W100" i="66"/>
  <c r="AE144" i="78"/>
  <c r="U168" i="78"/>
  <c r="AG144" i="78"/>
  <c r="AG143" i="78"/>
  <c r="V143" i="78"/>
  <c r="AD168" i="78"/>
  <c r="AB7" i="66"/>
  <c r="AH124" i="78"/>
  <c r="AH37" i="78" s="1"/>
  <c r="U166" i="78"/>
  <c r="AA29" i="66"/>
  <c r="R142" i="78"/>
  <c r="AI124" i="78"/>
  <c r="AI37" i="78" s="1"/>
  <c r="AH144" i="78"/>
  <c r="S29" i="66"/>
  <c r="R144" i="78"/>
  <c r="AB125" i="78"/>
  <c r="AB38" i="78" s="1"/>
  <c r="Q106" i="66"/>
  <c r="Q25" i="66" s="1"/>
  <c r="W142" i="78"/>
  <c r="Y142" i="78"/>
  <c r="X142" i="78"/>
  <c r="Q101" i="66"/>
  <c r="R166" i="78" s="1"/>
  <c r="Z166" i="78"/>
  <c r="AH143" i="78"/>
  <c r="N143" i="78"/>
  <c r="X144" i="78"/>
  <c r="Q102" i="66"/>
  <c r="Q22" i="66" s="1"/>
  <c r="Y144" i="78"/>
  <c r="Q103" i="66"/>
  <c r="Q23" i="66" s="1"/>
  <c r="AA125" i="78"/>
  <c r="AA38" i="78" s="1"/>
  <c r="O7" i="66"/>
  <c r="AF123" i="78"/>
  <c r="AF36" i="78" s="1"/>
  <c r="U29" i="66"/>
  <c r="T125" i="78"/>
  <c r="T38" i="78" s="1"/>
  <c r="Q125" i="78"/>
  <c r="Q38" i="78" s="1"/>
  <c r="G125" i="78"/>
  <c r="G38" i="78" s="1"/>
  <c r="Z124" i="78"/>
  <c r="Z37" i="78" s="1"/>
  <c r="L125" i="78"/>
  <c r="L38" i="78" s="1"/>
  <c r="W123" i="78"/>
  <c r="W36" i="78" s="1"/>
  <c r="Z29" i="66"/>
  <c r="Y125" i="78"/>
  <c r="Y38" i="78" s="1"/>
  <c r="U125" i="78"/>
  <c r="U38" i="78" s="1"/>
  <c r="X29" i="66"/>
  <c r="AD124" i="78"/>
  <c r="AD37" i="78" s="1"/>
  <c r="I125" i="78"/>
  <c r="I38" i="78" s="1"/>
  <c r="AC124" i="78"/>
  <c r="AC37" i="78" s="1"/>
  <c r="AE124" i="78"/>
  <c r="AE37" i="78" s="1"/>
  <c r="R125" i="78"/>
  <c r="R38" i="78" s="1"/>
  <c r="AG125" i="78"/>
  <c r="AG38" i="78" s="1"/>
  <c r="H125" i="78"/>
  <c r="H38" i="78" s="1"/>
  <c r="AA123" i="78"/>
  <c r="AA36" i="78" s="1"/>
  <c r="AC29" i="66"/>
  <c r="P124" i="78"/>
  <c r="P37" i="78" s="1"/>
  <c r="V124" i="78"/>
  <c r="V37" i="78" s="1"/>
  <c r="Z125" i="78"/>
  <c r="Z38" i="78" s="1"/>
  <c r="T123" i="78"/>
  <c r="T36" i="78" s="1"/>
  <c r="AB29" i="66"/>
  <c r="AF124" i="78"/>
  <c r="AF37" i="78" s="1"/>
  <c r="J125" i="78"/>
  <c r="J38" i="78" s="1"/>
  <c r="Q29" i="66"/>
  <c r="T124" i="78"/>
  <c r="T37" i="78" s="1"/>
  <c r="U124" i="78"/>
  <c r="U37" i="78" s="1"/>
  <c r="Y124" i="78"/>
  <c r="Y37" i="78" s="1"/>
  <c r="AH111" i="78"/>
  <c r="AH123" i="78" s="1"/>
  <c r="AH36" i="78" s="1"/>
  <c r="AC123" i="78"/>
  <c r="AC36" i="78" s="1"/>
  <c r="R165" i="78"/>
  <c r="R143" i="78"/>
  <c r="N144" i="78"/>
  <c r="X168" i="78"/>
  <c r="Q107" i="66"/>
  <c r="R190" i="78" s="1"/>
  <c r="Q108" i="66"/>
  <c r="R191" i="78" s="1"/>
  <c r="G124" i="78"/>
  <c r="G37" i="78" s="1"/>
  <c r="J124" i="78"/>
  <c r="J37" i="78" s="1"/>
  <c r="E125" i="78"/>
  <c r="E38" i="78" s="1"/>
  <c r="Q124" i="78"/>
  <c r="Q37" i="78" s="1"/>
  <c r="P111" i="78"/>
  <c r="P123" i="78" s="1"/>
  <c r="P36" i="78" s="1"/>
  <c r="O35" i="34"/>
  <c r="AE33" i="63"/>
  <c r="C46" i="63" s="1"/>
  <c r="Y111" i="78"/>
  <c r="Y123" i="78" s="1"/>
  <c r="Y36" i="78" s="1"/>
  <c r="AE111" i="78"/>
  <c r="AE123" i="78" s="1"/>
  <c r="AE36" i="78" s="1"/>
  <c r="AD35" i="34"/>
  <c r="V111" i="78"/>
  <c r="V123" i="78" s="1"/>
  <c r="V36" i="78" s="1"/>
  <c r="U35" i="34"/>
  <c r="AB111" i="78"/>
  <c r="AB123" i="78" s="1"/>
  <c r="AB36" i="78" s="1"/>
  <c r="AA35" i="34"/>
  <c r="S111" i="78"/>
  <c r="S123" i="78" s="1"/>
  <c r="S36" i="78" s="1"/>
  <c r="R35" i="34"/>
  <c r="Y141" i="78"/>
  <c r="X15" i="66"/>
  <c r="V141" i="78"/>
  <c r="U15" i="66"/>
  <c r="Z141" i="78"/>
  <c r="Y15" i="66"/>
  <c r="AI141" i="78"/>
  <c r="AH15" i="66"/>
  <c r="AH14" i="66" s="1"/>
  <c r="AI192" i="78"/>
  <c r="AH28" i="66"/>
  <c r="X189" i="78"/>
  <c r="W25" i="66"/>
  <c r="U167" i="78"/>
  <c r="T22" i="66"/>
  <c r="AH142" i="78"/>
  <c r="AG16" i="66"/>
  <c r="Z144" i="78"/>
  <c r="Y18" i="66"/>
  <c r="AD191" i="78"/>
  <c r="AC27" i="66"/>
  <c r="W141" i="78"/>
  <c r="V15" i="66"/>
  <c r="AG141" i="78"/>
  <c r="AF15" i="66"/>
  <c r="AI189" i="78"/>
  <c r="AH25" i="66"/>
  <c r="AG142" i="78"/>
  <c r="AF16" i="66"/>
  <c r="U189" i="78"/>
  <c r="T25" i="66"/>
  <c r="X190" i="78"/>
  <c r="W26" i="66"/>
  <c r="Z143" i="78"/>
  <c r="Y17" i="66"/>
  <c r="Z168" i="78"/>
  <c r="Y23" i="66"/>
  <c r="AD189" i="78"/>
  <c r="AC25" i="66"/>
  <c r="AD165" i="78"/>
  <c r="AC20" i="66"/>
  <c r="N141" i="78"/>
  <c r="M15" i="66"/>
  <c r="X141" i="78"/>
  <c r="W15" i="66"/>
  <c r="AI190" i="78"/>
  <c r="AH26" i="66"/>
  <c r="U191" i="78"/>
  <c r="T27" i="66"/>
  <c r="X167" i="78"/>
  <c r="W22" i="66"/>
  <c r="Z142" i="78"/>
  <c r="Y16" i="66"/>
  <c r="AD192" i="78"/>
  <c r="AC28" i="66"/>
  <c r="AD167" i="78"/>
  <c r="AC22" i="66"/>
  <c r="AI165" i="78"/>
  <c r="AH20" i="66"/>
  <c r="U190" i="78"/>
  <c r="T26" i="66"/>
  <c r="AE142" i="78"/>
  <c r="AD16" i="66"/>
  <c r="R192" i="78"/>
  <c r="Q28" i="66"/>
  <c r="AD190" i="78"/>
  <c r="AC26" i="66"/>
  <c r="K141" i="78"/>
  <c r="J15" i="66"/>
  <c r="AI166" i="78"/>
  <c r="AH21" i="66"/>
  <c r="L143" i="78"/>
  <c r="K17" i="66"/>
  <c r="U192" i="78"/>
  <c r="T28" i="66"/>
  <c r="Y143" i="78"/>
  <c r="X17" i="66"/>
  <c r="V144" i="78"/>
  <c r="U18" i="66"/>
  <c r="X165" i="78"/>
  <c r="W20" i="66"/>
  <c r="K142" i="78"/>
  <c r="J16" i="66"/>
  <c r="AI167" i="78"/>
  <c r="AH22" i="66"/>
  <c r="L144" i="78"/>
  <c r="K18" i="66"/>
  <c r="W144" i="78"/>
  <c r="V18" i="66"/>
  <c r="X166" i="78"/>
  <c r="W21" i="66"/>
  <c r="X143" i="78"/>
  <c r="W17" i="66"/>
  <c r="Z165" i="78"/>
  <c r="Y20" i="66"/>
  <c r="K143" i="78"/>
  <c r="J17" i="66"/>
  <c r="AE141" i="78"/>
  <c r="AD15" i="66"/>
  <c r="AI168" i="78"/>
  <c r="AH23" i="66"/>
  <c r="N142" i="78"/>
  <c r="M16" i="66"/>
  <c r="X192" i="78"/>
  <c r="W28" i="66"/>
  <c r="U165" i="78"/>
  <c r="T20" i="66"/>
  <c r="W143" i="78"/>
  <c r="V17" i="66"/>
  <c r="V142" i="78"/>
  <c r="U16" i="66"/>
  <c r="Z167" i="78"/>
  <c r="Y22" i="66"/>
  <c r="K144" i="78"/>
  <c r="J18" i="66"/>
  <c r="L141" i="78"/>
  <c r="K15" i="66"/>
  <c r="AH141" i="78"/>
  <c r="AG15" i="66"/>
  <c r="R141" i="78"/>
  <c r="Q15" i="66"/>
  <c r="S141" i="78"/>
  <c r="R15" i="66"/>
  <c r="AI191" i="78"/>
  <c r="AH27" i="66"/>
  <c r="X191" i="78"/>
  <c r="W27" i="66"/>
  <c r="AG106" i="66"/>
  <c r="AG109" i="66"/>
  <c r="AG107" i="66"/>
  <c r="AG108" i="66"/>
  <c r="U107" i="66"/>
  <c r="U106" i="66"/>
  <c r="U109" i="66"/>
  <c r="U108" i="66"/>
  <c r="V106" i="66"/>
  <c r="V107" i="66"/>
  <c r="V108" i="66"/>
  <c r="V109" i="66"/>
  <c r="X9" i="66"/>
  <c r="I106" i="66"/>
  <c r="I107" i="66"/>
  <c r="I108" i="66"/>
  <c r="I109" i="66"/>
  <c r="J106" i="66"/>
  <c r="J108" i="66"/>
  <c r="J109" i="66"/>
  <c r="J107" i="66"/>
  <c r="P108" i="66"/>
  <c r="P109" i="66"/>
  <c r="P107" i="66"/>
  <c r="P106" i="66"/>
  <c r="P102" i="66"/>
  <c r="P103" i="66"/>
  <c r="P100" i="66"/>
  <c r="P101" i="66"/>
  <c r="AG9" i="66"/>
  <c r="L95" i="66"/>
  <c r="L96" i="66"/>
  <c r="L17" i="66" s="1"/>
  <c r="L97" i="66"/>
  <c r="N100" i="66"/>
  <c r="N101" i="66"/>
  <c r="N103" i="66"/>
  <c r="N102" i="66"/>
  <c r="Z9" i="66"/>
  <c r="Y108" i="66"/>
  <c r="Y109" i="66"/>
  <c r="Y106" i="66"/>
  <c r="Y107" i="66"/>
  <c r="AF108" i="66"/>
  <c r="AF106" i="66"/>
  <c r="AF109" i="66"/>
  <c r="AF107" i="66"/>
  <c r="R106" i="66"/>
  <c r="R109" i="66"/>
  <c r="R108" i="66"/>
  <c r="R107" i="66"/>
  <c r="L107" i="66"/>
  <c r="L109" i="66"/>
  <c r="L108" i="66"/>
  <c r="L106" i="66"/>
  <c r="AA107" i="66"/>
  <c r="AA106" i="66"/>
  <c r="AA109" i="66"/>
  <c r="AA108" i="66"/>
  <c r="AA101" i="66"/>
  <c r="AA100" i="66"/>
  <c r="AA102" i="66"/>
  <c r="AA103" i="66"/>
  <c r="AB97" i="66"/>
  <c r="AB95" i="66"/>
  <c r="AB16" i="66" s="1"/>
  <c r="AB96" i="66"/>
  <c r="AB17" i="66" s="1"/>
  <c r="AE107" i="66"/>
  <c r="AE106" i="66"/>
  <c r="AE108" i="66"/>
  <c r="AE109" i="66"/>
  <c r="N106" i="66"/>
  <c r="N107" i="66"/>
  <c r="N108" i="66"/>
  <c r="N109" i="66"/>
  <c r="R103" i="66"/>
  <c r="R100" i="66"/>
  <c r="R102" i="66"/>
  <c r="R101" i="66"/>
  <c r="AD106" i="66"/>
  <c r="AD109" i="66"/>
  <c r="AD107" i="66"/>
  <c r="AD108" i="66"/>
  <c r="AB107" i="66"/>
  <c r="AB109" i="66"/>
  <c r="AB106" i="66"/>
  <c r="AB108" i="66"/>
  <c r="O109" i="66"/>
  <c r="O108" i="66"/>
  <c r="O107" i="66"/>
  <c r="O106" i="66"/>
  <c r="K9" i="66"/>
  <c r="AB9" i="66"/>
  <c r="M9" i="66"/>
  <c r="P97" i="66"/>
  <c r="P18" i="66" s="1"/>
  <c r="P96" i="66"/>
  <c r="P17" i="66" s="1"/>
  <c r="P95" i="66"/>
  <c r="P16" i="66" s="1"/>
  <c r="I95" i="66"/>
  <c r="I16" i="66" s="1"/>
  <c r="I97" i="66"/>
  <c r="I18" i="66" s="1"/>
  <c r="I96" i="66"/>
  <c r="I17" i="66" s="1"/>
  <c r="T17" i="59"/>
  <c r="S8" i="66"/>
  <c r="S94" i="66" s="1"/>
  <c r="AA96" i="66"/>
  <c r="AA17" i="66" s="1"/>
  <c r="AA97" i="66"/>
  <c r="AA18" i="66" s="1"/>
  <c r="AA95" i="66"/>
  <c r="O102" i="66"/>
  <c r="O22" i="66" s="1"/>
  <c r="O101" i="66"/>
  <c r="O21" i="66" s="1"/>
  <c r="O103" i="66"/>
  <c r="O100" i="66"/>
  <c r="L101" i="66"/>
  <c r="L102" i="66"/>
  <c r="L103" i="66"/>
  <c r="L100" i="66"/>
  <c r="J9" i="66"/>
  <c r="AF9" i="66"/>
  <c r="Z97" i="66"/>
  <c r="Z18" i="66" s="1"/>
  <c r="Z95" i="66"/>
  <c r="Z96" i="66"/>
  <c r="AC97" i="66"/>
  <c r="AC18" i="66" s="1"/>
  <c r="AC95" i="66"/>
  <c r="AC96" i="66"/>
  <c r="O95" i="66"/>
  <c r="O16" i="66" s="1"/>
  <c r="O96" i="66"/>
  <c r="O97" i="66"/>
  <c r="K109" i="66"/>
  <c r="K106" i="66"/>
  <c r="K107" i="66"/>
  <c r="K108" i="66"/>
  <c r="AE9" i="66"/>
  <c r="V9" i="66"/>
  <c r="I9" i="66"/>
  <c r="T97" i="66"/>
  <c r="T18" i="66" s="1"/>
  <c r="T95" i="66"/>
  <c r="T16" i="66" s="1"/>
  <c r="T96" i="66"/>
  <c r="U9" i="66"/>
  <c r="X109" i="66"/>
  <c r="X106" i="66"/>
  <c r="X107" i="66"/>
  <c r="X108" i="66"/>
  <c r="M106" i="66"/>
  <c r="M107" i="66"/>
  <c r="M108" i="66"/>
  <c r="M109" i="66"/>
  <c r="AD102" i="66"/>
  <c r="AD103" i="66"/>
  <c r="AD100" i="66"/>
  <c r="AD101" i="66"/>
  <c r="N95" i="66"/>
  <c r="N97" i="66"/>
  <c r="N96" i="66"/>
  <c r="Z106" i="66"/>
  <c r="Z109" i="66"/>
  <c r="Z107" i="66"/>
  <c r="Z108" i="66"/>
  <c r="AE97" i="66"/>
  <c r="AE18" i="66" s="1"/>
  <c r="AE95" i="66"/>
  <c r="AE16" i="66" s="1"/>
  <c r="AE96" i="66"/>
  <c r="AH29" i="66"/>
  <c r="K116" i="78"/>
  <c r="X116" i="78"/>
  <c r="S116" i="78"/>
  <c r="AH116" i="78"/>
  <c r="L116" i="78"/>
  <c r="N116" i="78"/>
  <c r="W116" i="78"/>
  <c r="V116" i="78"/>
  <c r="AE116" i="78"/>
  <c r="AG116" i="78"/>
  <c r="Z116" i="78"/>
  <c r="AI116" i="78"/>
  <c r="AI122" i="78" s="1"/>
  <c r="AI35" i="78" s="1"/>
  <c r="AI34" i="78" s="1"/>
  <c r="R116" i="78"/>
  <c r="Y116" i="78"/>
  <c r="T21" i="59"/>
  <c r="S10" i="66" s="1"/>
  <c r="Z7" i="66"/>
  <c r="AE7" i="66"/>
  <c r="AA7" i="66"/>
  <c r="T7" i="66"/>
  <c r="P7" i="66"/>
  <c r="T20" i="59"/>
  <c r="N7" i="66"/>
  <c r="AC7" i="66"/>
  <c r="I7" i="66"/>
  <c r="J144" i="78"/>
  <c r="J143" i="78"/>
  <c r="L7" i="66"/>
  <c r="D11" i="58"/>
  <c r="AI15" i="58" s="1"/>
  <c r="AI20" i="58" s="1"/>
  <c r="D11" i="32"/>
  <c r="AI15" i="32" s="1"/>
  <c r="AI21" i="32" s="1"/>
  <c r="E26" i="52"/>
  <c r="M143" i="78" l="1"/>
  <c r="J142" i="78"/>
  <c r="T19" i="66"/>
  <c r="R168" i="78"/>
  <c r="U144" i="78"/>
  <c r="AF144" i="78"/>
  <c r="Q144" i="78"/>
  <c r="AB143" i="78"/>
  <c r="AF14" i="66"/>
  <c r="AF13" i="66" s="1"/>
  <c r="P167" i="78"/>
  <c r="AB144" i="78"/>
  <c r="AH7" i="34"/>
  <c r="AI18" i="32"/>
  <c r="AI23" i="32"/>
  <c r="AH9" i="34" s="1"/>
  <c r="AI22" i="32"/>
  <c r="AH8" i="34" s="1"/>
  <c r="AH7" i="63"/>
  <c r="AI17" i="58"/>
  <c r="AI22" i="58"/>
  <c r="AH9" i="63" s="1"/>
  <c r="AI21" i="58"/>
  <c r="AH8" i="63" s="1"/>
  <c r="R189" i="78"/>
  <c r="Q21" i="66"/>
  <c r="Q19" i="66" s="1"/>
  <c r="Q27" i="66"/>
  <c r="AF142" i="78"/>
  <c r="Q26" i="66"/>
  <c r="X14" i="66"/>
  <c r="X13" i="66" s="1"/>
  <c r="AD144" i="78"/>
  <c r="AC142" i="78"/>
  <c r="AC143" i="78"/>
  <c r="Q143" i="78"/>
  <c r="W14" i="66"/>
  <c r="W13" i="66" s="1"/>
  <c r="U14" i="66"/>
  <c r="U13" i="66" s="1"/>
  <c r="K14" i="66"/>
  <c r="K13" i="66" s="1"/>
  <c r="AA144" i="78"/>
  <c r="Q142" i="78"/>
  <c r="P166" i="78"/>
  <c r="R167" i="78"/>
  <c r="C41" i="66"/>
  <c r="AH24" i="66"/>
  <c r="U142" i="78"/>
  <c r="W19" i="66"/>
  <c r="P142" i="78"/>
  <c r="AC24" i="66"/>
  <c r="AH19" i="66"/>
  <c r="AA189" i="78"/>
  <c r="Z25" i="66"/>
  <c r="N192" i="78"/>
  <c r="M28" i="66"/>
  <c r="L190" i="78"/>
  <c r="K26" i="66"/>
  <c r="AD142" i="78"/>
  <c r="AC16" i="66"/>
  <c r="M168" i="78"/>
  <c r="L23" i="66"/>
  <c r="P192" i="78"/>
  <c r="O28" i="66"/>
  <c r="AE192" i="78"/>
  <c r="AD28" i="66"/>
  <c r="O190" i="78"/>
  <c r="N26" i="66"/>
  <c r="AB192" i="78"/>
  <c r="AA28" i="66"/>
  <c r="S191" i="78"/>
  <c r="R27" i="66"/>
  <c r="Z190" i="78"/>
  <c r="Y26" i="66"/>
  <c r="O165" i="78"/>
  <c r="N20" i="66"/>
  <c r="Q167" i="78"/>
  <c r="P22" i="66"/>
  <c r="K191" i="78"/>
  <c r="J27" i="66"/>
  <c r="W192" i="78"/>
  <c r="V28" i="66"/>
  <c r="AH191" i="78"/>
  <c r="AG27" i="66"/>
  <c r="U141" i="78"/>
  <c r="T15" i="66"/>
  <c r="AF141" i="78"/>
  <c r="AE15" i="66"/>
  <c r="AC141" i="78"/>
  <c r="AB15" i="66"/>
  <c r="O143" i="78"/>
  <c r="N17" i="66"/>
  <c r="N191" i="78"/>
  <c r="M27" i="66"/>
  <c r="U143" i="78"/>
  <c r="T17" i="66"/>
  <c r="L189" i="78"/>
  <c r="K25" i="66"/>
  <c r="M167" i="78"/>
  <c r="L22" i="66"/>
  <c r="AC191" i="78"/>
  <c r="AB27" i="66"/>
  <c r="AE189" i="78"/>
  <c r="AD25" i="66"/>
  <c r="O189" i="78"/>
  <c r="N25" i="66"/>
  <c r="AB189" i="78"/>
  <c r="AA25" i="66"/>
  <c r="S192" i="78"/>
  <c r="R28" i="66"/>
  <c r="Z189" i="78"/>
  <c r="Y25" i="66"/>
  <c r="M144" i="78"/>
  <c r="L18" i="66"/>
  <c r="K189" i="78"/>
  <c r="J25" i="66"/>
  <c r="W191" i="78"/>
  <c r="V27" i="66"/>
  <c r="AH190" i="78"/>
  <c r="AG26" i="66"/>
  <c r="J141" i="78"/>
  <c r="I15" i="66"/>
  <c r="AF143" i="78"/>
  <c r="AE17" i="66"/>
  <c r="O144" i="78"/>
  <c r="N18" i="66"/>
  <c r="N190" i="78"/>
  <c r="M26" i="66"/>
  <c r="L192" i="78"/>
  <c r="K28" i="66"/>
  <c r="AA143" i="78"/>
  <c r="Z17" i="66"/>
  <c r="M166" i="78"/>
  <c r="L21" i="66"/>
  <c r="AC189" i="78"/>
  <c r="AB25" i="66"/>
  <c r="S166" i="78"/>
  <c r="R21" i="66"/>
  <c r="AC144" i="78"/>
  <c r="AB18" i="66"/>
  <c r="AB190" i="78"/>
  <c r="AA26" i="66"/>
  <c r="S189" i="78"/>
  <c r="R25" i="66"/>
  <c r="Z192" i="78"/>
  <c r="Y28" i="66"/>
  <c r="Q189" i="78"/>
  <c r="P25" i="66"/>
  <c r="W190" i="78"/>
  <c r="V26" i="66"/>
  <c r="AH192" i="78"/>
  <c r="AG28" i="66"/>
  <c r="T24" i="66"/>
  <c r="O142" i="78"/>
  <c r="N16" i="66"/>
  <c r="N189" i="78"/>
  <c r="M25" i="66"/>
  <c r="P144" i="78"/>
  <c r="O18" i="66"/>
  <c r="AA142" i="78"/>
  <c r="Z16" i="66"/>
  <c r="P165" i="78"/>
  <c r="O20" i="66"/>
  <c r="AC192" i="78"/>
  <c r="AB28" i="66"/>
  <c r="S167" i="78"/>
  <c r="R22" i="66"/>
  <c r="AF192" i="78"/>
  <c r="AE28" i="66"/>
  <c r="AB168" i="78"/>
  <c r="AA23" i="66"/>
  <c r="M189" i="78"/>
  <c r="L25" i="66"/>
  <c r="Z191" i="78"/>
  <c r="Y27" i="66"/>
  <c r="M142" i="78"/>
  <c r="L16" i="66"/>
  <c r="Q190" i="78"/>
  <c r="P26" i="66"/>
  <c r="J192" i="78"/>
  <c r="I28" i="66"/>
  <c r="W189" i="78"/>
  <c r="V25" i="66"/>
  <c r="AH189" i="78"/>
  <c r="AG25" i="66"/>
  <c r="AA141" i="78"/>
  <c r="Z15" i="66"/>
  <c r="AE166" i="78"/>
  <c r="AD21" i="66"/>
  <c r="Y191" i="78"/>
  <c r="X27" i="66"/>
  <c r="P143" i="78"/>
  <c r="O17" i="66"/>
  <c r="P168" i="78"/>
  <c r="O23" i="66"/>
  <c r="AC190" i="78"/>
  <c r="AB26" i="66"/>
  <c r="S165" i="78"/>
  <c r="R20" i="66"/>
  <c r="AF191" i="78"/>
  <c r="AE27" i="66"/>
  <c r="AB167" i="78"/>
  <c r="AA22" i="66"/>
  <c r="M191" i="78"/>
  <c r="L27" i="66"/>
  <c r="AG190" i="78"/>
  <c r="AF26" i="66"/>
  <c r="Q192" i="78"/>
  <c r="P28" i="66"/>
  <c r="J191" i="78"/>
  <c r="I27" i="66"/>
  <c r="V191" i="78"/>
  <c r="U27" i="66"/>
  <c r="Y19" i="66"/>
  <c r="W24" i="66"/>
  <c r="Q141" i="78"/>
  <c r="P15" i="66"/>
  <c r="AA191" i="78"/>
  <c r="Z27" i="66"/>
  <c r="AE165" i="78"/>
  <c r="AD20" i="66"/>
  <c r="Y190" i="78"/>
  <c r="X26" i="66"/>
  <c r="P189" i="78"/>
  <c r="O25" i="66"/>
  <c r="S168" i="78"/>
  <c r="R23" i="66"/>
  <c r="AF189" i="78"/>
  <c r="AE25" i="66"/>
  <c r="AB165" i="78"/>
  <c r="AA20" i="66"/>
  <c r="M192" i="78"/>
  <c r="L28" i="66"/>
  <c r="AG192" i="78"/>
  <c r="AF28" i="66"/>
  <c r="O167" i="78"/>
  <c r="N22" i="66"/>
  <c r="Q166" i="78"/>
  <c r="P21" i="66"/>
  <c r="Q191" i="78"/>
  <c r="P27" i="66"/>
  <c r="J190" i="78"/>
  <c r="I26" i="66"/>
  <c r="V192" i="78"/>
  <c r="U28" i="66"/>
  <c r="AA190" i="78"/>
  <c r="Z26" i="66"/>
  <c r="AE168" i="78"/>
  <c r="AD23" i="66"/>
  <c r="Y189" i="78"/>
  <c r="X25" i="66"/>
  <c r="P190" i="78"/>
  <c r="O26" i="66"/>
  <c r="AE191" i="78"/>
  <c r="AD27" i="66"/>
  <c r="O192" i="78"/>
  <c r="N28" i="66"/>
  <c r="AF190" i="78"/>
  <c r="AE26" i="66"/>
  <c r="AB166" i="78"/>
  <c r="AA21" i="66"/>
  <c r="M190" i="78"/>
  <c r="L26" i="66"/>
  <c r="AG189" i="78"/>
  <c r="AF25" i="66"/>
  <c r="O168" i="78"/>
  <c r="N23" i="66"/>
  <c r="Q165" i="78"/>
  <c r="P20" i="66"/>
  <c r="K190" i="78"/>
  <c r="J26" i="66"/>
  <c r="J189" i="78"/>
  <c r="I25" i="66"/>
  <c r="V189" i="78"/>
  <c r="U25" i="66"/>
  <c r="AC19" i="66"/>
  <c r="O141" i="78"/>
  <c r="N15" i="66"/>
  <c r="M141" i="78"/>
  <c r="L15" i="66"/>
  <c r="L14" i="66" s="1"/>
  <c r="L13" i="66" s="1"/>
  <c r="AD141" i="78"/>
  <c r="AC15" i="66"/>
  <c r="AB141" i="78"/>
  <c r="AA15" i="66"/>
  <c r="P141" i="78"/>
  <c r="O15" i="66"/>
  <c r="AA192" i="78"/>
  <c r="Z28" i="66"/>
  <c r="AE167" i="78"/>
  <c r="AD22" i="66"/>
  <c r="Y192" i="78"/>
  <c r="X28" i="66"/>
  <c r="L191" i="78"/>
  <c r="K27" i="66"/>
  <c r="AD143" i="78"/>
  <c r="AC17" i="66"/>
  <c r="M165" i="78"/>
  <c r="L20" i="66"/>
  <c r="AB142" i="78"/>
  <c r="AA16" i="66"/>
  <c r="P191" i="78"/>
  <c r="O27" i="66"/>
  <c r="AE190" i="78"/>
  <c r="AD26" i="66"/>
  <c r="O191" i="78"/>
  <c r="N27" i="66"/>
  <c r="AB191" i="78"/>
  <c r="AA27" i="66"/>
  <c r="S190" i="78"/>
  <c r="R26" i="66"/>
  <c r="AG191" i="78"/>
  <c r="AF27" i="66"/>
  <c r="O166" i="78"/>
  <c r="N21" i="66"/>
  <c r="Q168" i="78"/>
  <c r="P23" i="66"/>
  <c r="K192" i="78"/>
  <c r="J28" i="66"/>
  <c r="V190" i="78"/>
  <c r="U26" i="66"/>
  <c r="I101" i="66"/>
  <c r="I100" i="66"/>
  <c r="I102" i="66"/>
  <c r="I103" i="66"/>
  <c r="V101" i="66"/>
  <c r="V103" i="66"/>
  <c r="V100" i="66"/>
  <c r="V102" i="66"/>
  <c r="K103" i="66"/>
  <c r="K100" i="66"/>
  <c r="K101" i="66"/>
  <c r="K102" i="66"/>
  <c r="S108" i="66"/>
  <c r="S109" i="66"/>
  <c r="S107" i="66"/>
  <c r="S106" i="66"/>
  <c r="AB102" i="66"/>
  <c r="AB101" i="66"/>
  <c r="AB100" i="66"/>
  <c r="AB103" i="66"/>
  <c r="AF103" i="66"/>
  <c r="AF102" i="66"/>
  <c r="AF100" i="66"/>
  <c r="AF101" i="66"/>
  <c r="Z101" i="66"/>
  <c r="Z100" i="66"/>
  <c r="Z103" i="66"/>
  <c r="Z102" i="66"/>
  <c r="AE100" i="66"/>
  <c r="AE101" i="66"/>
  <c r="AE103" i="66"/>
  <c r="AE102" i="66"/>
  <c r="AG103" i="66"/>
  <c r="AG102" i="66"/>
  <c r="AG100" i="66"/>
  <c r="AG101" i="66"/>
  <c r="S9" i="66"/>
  <c r="J102" i="66"/>
  <c r="J103" i="66"/>
  <c r="J100" i="66"/>
  <c r="J101" i="66"/>
  <c r="S95" i="66"/>
  <c r="S16" i="66" s="1"/>
  <c r="S96" i="66"/>
  <c r="S97" i="66"/>
  <c r="M103" i="66"/>
  <c r="M102" i="66"/>
  <c r="M100" i="66"/>
  <c r="M101" i="66"/>
  <c r="X101" i="66"/>
  <c r="X100" i="66"/>
  <c r="X102" i="66"/>
  <c r="X103" i="66"/>
  <c r="U100" i="66"/>
  <c r="U102" i="66"/>
  <c r="U101" i="66"/>
  <c r="U103" i="66"/>
  <c r="AH13" i="66"/>
  <c r="V14" i="66"/>
  <c r="V13" i="66" s="1"/>
  <c r="R14" i="66"/>
  <c r="R13" i="66" s="1"/>
  <c r="AD14" i="66"/>
  <c r="AD13" i="66" s="1"/>
  <c r="AG14" i="66"/>
  <c r="AG13" i="66" s="1"/>
  <c r="Q14" i="66"/>
  <c r="Q13" i="66" s="1"/>
  <c r="J14" i="66"/>
  <c r="J13" i="66" s="1"/>
  <c r="Y14" i="66"/>
  <c r="Y13" i="66" s="1"/>
  <c r="M14" i="66"/>
  <c r="M13" i="66" s="1"/>
  <c r="AB116" i="78"/>
  <c r="T116" i="78"/>
  <c r="M116" i="78"/>
  <c r="P116" i="78"/>
  <c r="AF116" i="78"/>
  <c r="AA116" i="78"/>
  <c r="O116" i="78"/>
  <c r="Q116" i="78"/>
  <c r="U116" i="78"/>
  <c r="J116" i="78"/>
  <c r="AD116" i="78"/>
  <c r="AC116" i="78"/>
  <c r="S7" i="66"/>
  <c r="E18" i="11"/>
  <c r="D6" i="68" s="1"/>
  <c r="E32" i="52"/>
  <c r="I15" i="58"/>
  <c r="AC15" i="58"/>
  <c r="AC20" i="58" s="1"/>
  <c r="AE15" i="58"/>
  <c r="AE20" i="58" s="1"/>
  <c r="Q15" i="58"/>
  <c r="Q20" i="58" s="1"/>
  <c r="X15" i="58"/>
  <c r="X20" i="58" s="1"/>
  <c r="T15" i="58"/>
  <c r="T20" i="58" s="1"/>
  <c r="F15" i="58"/>
  <c r="N15" i="58"/>
  <c r="N20" i="58" s="1"/>
  <c r="AG15" i="58"/>
  <c r="AG20" i="58" s="1"/>
  <c r="AH15" i="58"/>
  <c r="AH20" i="58" s="1"/>
  <c r="W15" i="58"/>
  <c r="W20" i="58" s="1"/>
  <c r="U15" i="58"/>
  <c r="U20" i="58" s="1"/>
  <c r="J15" i="58"/>
  <c r="J20" i="58" s="1"/>
  <c r="Y15" i="58"/>
  <c r="Y20" i="58" s="1"/>
  <c r="V15" i="58"/>
  <c r="V20" i="58" s="1"/>
  <c r="AA15" i="58"/>
  <c r="AA20" i="58" s="1"/>
  <c r="AF15" i="58"/>
  <c r="AF20" i="58" s="1"/>
  <c r="O15" i="58"/>
  <c r="O20" i="58" s="1"/>
  <c r="AD15" i="58"/>
  <c r="AD20" i="58" s="1"/>
  <c r="S15" i="58"/>
  <c r="S20" i="58" s="1"/>
  <c r="G15" i="58"/>
  <c r="L15" i="58"/>
  <c r="L20" i="58" s="1"/>
  <c r="P15" i="58"/>
  <c r="P20" i="58" s="1"/>
  <c r="H15" i="58"/>
  <c r="K15" i="58"/>
  <c r="K20" i="58" s="1"/>
  <c r="M15" i="58"/>
  <c r="M20" i="58" s="1"/>
  <c r="Z15" i="58"/>
  <c r="Z20" i="58" s="1"/>
  <c r="R15" i="58"/>
  <c r="R20" i="58" s="1"/>
  <c r="E15" i="58"/>
  <c r="AB15" i="58"/>
  <c r="AB20" i="58" s="1"/>
  <c r="L15" i="32"/>
  <c r="L21" i="32" s="1"/>
  <c r="T15" i="32"/>
  <c r="T21" i="32" s="1"/>
  <c r="AB15" i="32"/>
  <c r="AB21" i="32" s="1"/>
  <c r="M15" i="32"/>
  <c r="M21" i="32" s="1"/>
  <c r="U15" i="32"/>
  <c r="U21" i="32" s="1"/>
  <c r="AC15" i="32"/>
  <c r="AC21" i="32" s="1"/>
  <c r="N15" i="32"/>
  <c r="N21" i="32" s="1"/>
  <c r="V15" i="32"/>
  <c r="V21" i="32" s="1"/>
  <c r="AD15" i="32"/>
  <c r="AD21" i="32" s="1"/>
  <c r="O15" i="32"/>
  <c r="O21" i="32" s="1"/>
  <c r="W15" i="32"/>
  <c r="W21" i="32" s="1"/>
  <c r="AE15" i="32"/>
  <c r="AE21" i="32" s="1"/>
  <c r="P15" i="32"/>
  <c r="P21" i="32" s="1"/>
  <c r="X15" i="32"/>
  <c r="X21" i="32" s="1"/>
  <c r="AF15" i="32"/>
  <c r="AF21" i="32" s="1"/>
  <c r="K15" i="32"/>
  <c r="K21" i="32" s="1"/>
  <c r="Q15" i="32"/>
  <c r="Q21" i="32" s="1"/>
  <c r="Y15" i="32"/>
  <c r="Y21" i="32" s="1"/>
  <c r="AG15" i="32"/>
  <c r="AG21" i="32" s="1"/>
  <c r="S15" i="32"/>
  <c r="S21" i="32" s="1"/>
  <c r="J15" i="32"/>
  <c r="J21" i="32" s="1"/>
  <c r="R15" i="32"/>
  <c r="R21" i="32" s="1"/>
  <c r="Z15" i="32"/>
  <c r="Z21" i="32" s="1"/>
  <c r="AH15" i="32"/>
  <c r="AH21" i="32" s="1"/>
  <c r="AA15" i="32"/>
  <c r="AA21" i="32" s="1"/>
  <c r="F26" i="52"/>
  <c r="Q24" i="66" l="1"/>
  <c r="AA14" i="66"/>
  <c r="AA13" i="66" s="1"/>
  <c r="N14" i="66"/>
  <c r="N13" i="66" s="1"/>
  <c r="AH97" i="63"/>
  <c r="AH26" i="63" s="1"/>
  <c r="AH98" i="63"/>
  <c r="AH27" i="63" s="1"/>
  <c r="AH93" i="63"/>
  <c r="AH21" i="63" s="1"/>
  <c r="AH94" i="63"/>
  <c r="AH22" i="63" s="1"/>
  <c r="AH5" i="63"/>
  <c r="AH103" i="34"/>
  <c r="AH104" i="34"/>
  <c r="AH102" i="34"/>
  <c r="AH101" i="34"/>
  <c r="AH110" i="34"/>
  <c r="AH108" i="34"/>
  <c r="AH109" i="34"/>
  <c r="AH107" i="34"/>
  <c r="AH102" i="63"/>
  <c r="AH32" i="63" s="1"/>
  <c r="AH101" i="63"/>
  <c r="AH31" i="63" s="1"/>
  <c r="AH97" i="34"/>
  <c r="AH98" i="34"/>
  <c r="AH95" i="34"/>
  <c r="AH5" i="34"/>
  <c r="AH96" i="34"/>
  <c r="O19" i="66"/>
  <c r="O14" i="66"/>
  <c r="O13" i="66" s="1"/>
  <c r="K24" i="66"/>
  <c r="Y24" i="66"/>
  <c r="R19" i="66"/>
  <c r="O24" i="66"/>
  <c r="V24" i="66"/>
  <c r="T142" i="78"/>
  <c r="X24" i="66"/>
  <c r="U24" i="66"/>
  <c r="AF24" i="66"/>
  <c r="AD24" i="66"/>
  <c r="AA19" i="66"/>
  <c r="I24" i="66"/>
  <c r="L24" i="66"/>
  <c r="M24" i="66"/>
  <c r="P24" i="66"/>
  <c r="AA24" i="66"/>
  <c r="Z24" i="66"/>
  <c r="N19" i="66"/>
  <c r="L19" i="66"/>
  <c r="AD19" i="66"/>
  <c r="AG24" i="66"/>
  <c r="AB24" i="66"/>
  <c r="Y168" i="78"/>
  <c r="X23" i="66"/>
  <c r="N168" i="78"/>
  <c r="M23" i="66"/>
  <c r="K167" i="78"/>
  <c r="J22" i="66"/>
  <c r="AF168" i="78"/>
  <c r="AE23" i="66"/>
  <c r="AG165" i="78"/>
  <c r="AF20" i="66"/>
  <c r="T190" i="78"/>
  <c r="S26" i="66"/>
  <c r="W167" i="78"/>
  <c r="V22" i="66"/>
  <c r="J24" i="66"/>
  <c r="AF166" i="78"/>
  <c r="AE21" i="66"/>
  <c r="AG167" i="78"/>
  <c r="AF22" i="66"/>
  <c r="T192" i="78"/>
  <c r="S28" i="66"/>
  <c r="W165" i="78"/>
  <c r="V20" i="66"/>
  <c r="Y165" i="78"/>
  <c r="X20" i="66"/>
  <c r="T143" i="78"/>
  <c r="S17" i="66"/>
  <c r="AH166" i="78"/>
  <c r="AG21" i="66"/>
  <c r="AF165" i="78"/>
  <c r="AE20" i="66"/>
  <c r="AG168" i="78"/>
  <c r="AF23" i="66"/>
  <c r="T191" i="78"/>
  <c r="S27" i="66"/>
  <c r="W168" i="78"/>
  <c r="V23" i="66"/>
  <c r="N24" i="66"/>
  <c r="AB14" i="66"/>
  <c r="AB13" i="66" s="1"/>
  <c r="T141" i="78"/>
  <c r="S15" i="66"/>
  <c r="AH165" i="78"/>
  <c r="AG20" i="66"/>
  <c r="AA167" i="78"/>
  <c r="Z22" i="66"/>
  <c r="AC168" i="78"/>
  <c r="AB23" i="66"/>
  <c r="W166" i="78"/>
  <c r="V21" i="66"/>
  <c r="Y167" i="78"/>
  <c r="X22" i="66"/>
  <c r="Y166" i="78"/>
  <c r="X21" i="66"/>
  <c r="K166" i="78"/>
  <c r="J21" i="66"/>
  <c r="AH167" i="78"/>
  <c r="AG22" i="66"/>
  <c r="AA168" i="78"/>
  <c r="Z23" i="66"/>
  <c r="AC165" i="78"/>
  <c r="AB20" i="66"/>
  <c r="L167" i="78"/>
  <c r="K22" i="66"/>
  <c r="J168" i="78"/>
  <c r="I23" i="66"/>
  <c r="R24" i="66"/>
  <c r="V168" i="78"/>
  <c r="U23" i="66"/>
  <c r="V166" i="78"/>
  <c r="U21" i="66"/>
  <c r="N166" i="78"/>
  <c r="M21" i="66"/>
  <c r="K165" i="78"/>
  <c r="J20" i="66"/>
  <c r="AH168" i="78"/>
  <c r="AG23" i="66"/>
  <c r="AA165" i="78"/>
  <c r="Z20" i="66"/>
  <c r="AC166" i="78"/>
  <c r="AB21" i="66"/>
  <c r="L166" i="78"/>
  <c r="K21" i="66"/>
  <c r="J167" i="78"/>
  <c r="I22" i="66"/>
  <c r="T144" i="78"/>
  <c r="S18" i="66"/>
  <c r="V167" i="78"/>
  <c r="U22" i="66"/>
  <c r="N165" i="78"/>
  <c r="M20" i="66"/>
  <c r="K168" i="78"/>
  <c r="J23" i="66"/>
  <c r="AF167" i="78"/>
  <c r="AE22" i="66"/>
  <c r="AA166" i="78"/>
  <c r="Z21" i="66"/>
  <c r="AC167" i="78"/>
  <c r="AB22" i="66"/>
  <c r="L165" i="78"/>
  <c r="K20" i="66"/>
  <c r="J165" i="78"/>
  <c r="I20" i="66"/>
  <c r="V165" i="78"/>
  <c r="U20" i="66"/>
  <c r="N167" i="78"/>
  <c r="M22" i="66"/>
  <c r="AG166" i="78"/>
  <c r="AF21" i="66"/>
  <c r="T189" i="78"/>
  <c r="S25" i="66"/>
  <c r="L168" i="78"/>
  <c r="K23" i="66"/>
  <c r="J166" i="78"/>
  <c r="I21" i="66"/>
  <c r="P19" i="66"/>
  <c r="AE24" i="66"/>
  <c r="S101" i="66"/>
  <c r="S102" i="66"/>
  <c r="S100" i="66"/>
  <c r="S103" i="66"/>
  <c r="E20" i="58"/>
  <c r="E17" i="58" s="1"/>
  <c r="P14" i="66"/>
  <c r="P13" i="66" s="1"/>
  <c r="Z14" i="66"/>
  <c r="Z13" i="66" s="1"/>
  <c r="T14" i="66"/>
  <c r="T13" i="66" s="1"/>
  <c r="AE14" i="66"/>
  <c r="AE13" i="66" s="1"/>
  <c r="I14" i="66"/>
  <c r="I13" i="66" s="1"/>
  <c r="AC14" i="66"/>
  <c r="AC13" i="66" s="1"/>
  <c r="D80" i="68"/>
  <c r="D81" i="68"/>
  <c r="D82" i="68"/>
  <c r="D83" i="68"/>
  <c r="E7" i="78"/>
  <c r="G26" i="52"/>
  <c r="G32" i="52" s="1"/>
  <c r="F32" i="52"/>
  <c r="P18" i="32"/>
  <c r="P23" i="32"/>
  <c r="O9" i="34" s="1"/>
  <c r="O7" i="34"/>
  <c r="P22" i="32"/>
  <c r="O8" i="34" s="1"/>
  <c r="AE18" i="32"/>
  <c r="AD7" i="34"/>
  <c r="AE23" i="32"/>
  <c r="AD9" i="34" s="1"/>
  <c r="AE22" i="32"/>
  <c r="AD8" i="34" s="1"/>
  <c r="M18" i="32"/>
  <c r="M23" i="32"/>
  <c r="L9" i="34" s="1"/>
  <c r="M22" i="32"/>
  <c r="L8" i="34" s="1"/>
  <c r="L7" i="34"/>
  <c r="P17" i="58"/>
  <c r="P21" i="58"/>
  <c r="O8" i="63" s="1"/>
  <c r="O7" i="63"/>
  <c r="P22" i="58"/>
  <c r="O9" i="63" s="1"/>
  <c r="V17" i="58"/>
  <c r="U7" i="63"/>
  <c r="V22" i="58"/>
  <c r="U9" i="63" s="1"/>
  <c r="V21" i="58"/>
  <c r="U8" i="63" s="1"/>
  <c r="L17" i="58"/>
  <c r="L21" i="58"/>
  <c r="K8" i="63" s="1"/>
  <c r="L22" i="58"/>
  <c r="K9" i="63" s="1"/>
  <c r="K7" i="63"/>
  <c r="T17" i="58"/>
  <c r="T21" i="58"/>
  <c r="S8" i="63" s="1"/>
  <c r="T22" i="58"/>
  <c r="S9" i="63" s="1"/>
  <c r="S7" i="63"/>
  <c r="U18" i="32"/>
  <c r="U23" i="32"/>
  <c r="T9" i="34" s="1"/>
  <c r="U22" i="32"/>
  <c r="T8" i="34" s="1"/>
  <c r="T7" i="34"/>
  <c r="AB17" i="58"/>
  <c r="AA7" i="63"/>
  <c r="AB22" i="58"/>
  <c r="AA9" i="63" s="1"/>
  <c r="AB21" i="58"/>
  <c r="AA8" i="63" s="1"/>
  <c r="Y18" i="32"/>
  <c r="X7" i="34"/>
  <c r="Y23" i="32"/>
  <c r="X9" i="34" s="1"/>
  <c r="Y22" i="32"/>
  <c r="X8" i="34" s="1"/>
  <c r="O18" i="32"/>
  <c r="O23" i="32"/>
  <c r="N9" i="34" s="1"/>
  <c r="O22" i="32"/>
  <c r="N8" i="34" s="1"/>
  <c r="N7" i="34"/>
  <c r="T18" i="32"/>
  <c r="T22" i="32"/>
  <c r="S8" i="34" s="1"/>
  <c r="T23" i="32"/>
  <c r="S9" i="34" s="1"/>
  <c r="S7" i="34"/>
  <c r="J17" i="58"/>
  <c r="I7" i="63"/>
  <c r="J22" i="58"/>
  <c r="I9" i="63" s="1"/>
  <c r="J21" i="58"/>
  <c r="I8" i="63" s="1"/>
  <c r="X17" i="58"/>
  <c r="W7" i="63"/>
  <c r="X22" i="58"/>
  <c r="W9" i="63" s="1"/>
  <c r="X21" i="58"/>
  <c r="W8" i="63" s="1"/>
  <c r="AA17" i="58"/>
  <c r="AA21" i="58"/>
  <c r="Z8" i="63" s="1"/>
  <c r="Z7" i="63"/>
  <c r="AA22" i="58"/>
  <c r="Z9" i="63" s="1"/>
  <c r="AG18" i="32"/>
  <c r="AG23" i="32"/>
  <c r="AF9" i="34" s="1"/>
  <c r="AG22" i="32"/>
  <c r="AF8" i="34" s="1"/>
  <c r="AF7" i="34"/>
  <c r="Q18" i="32"/>
  <c r="Q23" i="32"/>
  <c r="P9" i="34" s="1"/>
  <c r="Q22" i="32"/>
  <c r="P8" i="34" s="1"/>
  <c r="P7" i="34"/>
  <c r="L18" i="32"/>
  <c r="L23" i="32"/>
  <c r="K9" i="34" s="1"/>
  <c r="L22" i="32"/>
  <c r="K8" i="34" s="1"/>
  <c r="K7" i="34"/>
  <c r="R17" i="58"/>
  <c r="Q7" i="63"/>
  <c r="R22" i="58"/>
  <c r="Q9" i="63" s="1"/>
  <c r="R21" i="58"/>
  <c r="Q8" i="63" s="1"/>
  <c r="S17" i="58"/>
  <c r="R7" i="63"/>
  <c r="S22" i="58"/>
  <c r="R9" i="63" s="1"/>
  <c r="S21" i="58"/>
  <c r="R8" i="63" s="1"/>
  <c r="U17" i="58"/>
  <c r="U22" i="58"/>
  <c r="T9" i="63" s="1"/>
  <c r="U21" i="58"/>
  <c r="T8" i="63" s="1"/>
  <c r="T7" i="63"/>
  <c r="Q17" i="58"/>
  <c r="P7" i="63"/>
  <c r="Q22" i="58"/>
  <c r="P9" i="63" s="1"/>
  <c r="Q21" i="58"/>
  <c r="P8" i="63" s="1"/>
  <c r="N17" i="58"/>
  <c r="M7" i="63"/>
  <c r="N22" i="58"/>
  <c r="M9" i="63" s="1"/>
  <c r="N21" i="58"/>
  <c r="M8" i="63" s="1"/>
  <c r="X7" i="63"/>
  <c r="Y17" i="58"/>
  <c r="Y22" i="58"/>
  <c r="X9" i="63" s="1"/>
  <c r="Y21" i="58"/>
  <c r="X8" i="63" s="1"/>
  <c r="AH18" i="32"/>
  <c r="AH23" i="32"/>
  <c r="AG9" i="34" s="1"/>
  <c r="AH22" i="32"/>
  <c r="AG8" i="34" s="1"/>
  <c r="AG7" i="34"/>
  <c r="K18" i="32"/>
  <c r="K23" i="32"/>
  <c r="J9" i="34" s="1"/>
  <c r="K22" i="32"/>
  <c r="J8" i="34" s="1"/>
  <c r="J7" i="34"/>
  <c r="V18" i="32"/>
  <c r="V23" i="32"/>
  <c r="U9" i="34" s="1"/>
  <c r="V22" i="32"/>
  <c r="U8" i="34" s="1"/>
  <c r="U7" i="34"/>
  <c r="Z17" i="58"/>
  <c r="Y7" i="63"/>
  <c r="Z21" i="58"/>
  <c r="Y8" i="63" s="1"/>
  <c r="Z22" i="58"/>
  <c r="Y9" i="63" s="1"/>
  <c r="AD17" i="58"/>
  <c r="AD22" i="58"/>
  <c r="AC9" i="63" s="1"/>
  <c r="AD21" i="58"/>
  <c r="AC8" i="63" s="1"/>
  <c r="AC7" i="63"/>
  <c r="W17" i="58"/>
  <c r="W22" i="58"/>
  <c r="V9" i="63" s="1"/>
  <c r="W21" i="58"/>
  <c r="V8" i="63" s="1"/>
  <c r="V7" i="63"/>
  <c r="AE17" i="58"/>
  <c r="AE22" i="58"/>
  <c r="AD9" i="63" s="1"/>
  <c r="AD7" i="63"/>
  <c r="AE21" i="58"/>
  <c r="AD8" i="63" s="1"/>
  <c r="W18" i="32"/>
  <c r="W22" i="32"/>
  <c r="V8" i="34" s="1"/>
  <c r="W23" i="32"/>
  <c r="V9" i="34" s="1"/>
  <c r="V7" i="34"/>
  <c r="AA18" i="32"/>
  <c r="AA22" i="32"/>
  <c r="Z8" i="34" s="1"/>
  <c r="AA23" i="32"/>
  <c r="Z9" i="34" s="1"/>
  <c r="Z7" i="34"/>
  <c r="N18" i="32"/>
  <c r="N22" i="32"/>
  <c r="M8" i="34" s="1"/>
  <c r="N23" i="32"/>
  <c r="M9" i="34" s="1"/>
  <c r="M7" i="34"/>
  <c r="M17" i="58"/>
  <c r="M21" i="58"/>
  <c r="L8" i="63" s="1"/>
  <c r="M22" i="58"/>
  <c r="L9" i="63" s="1"/>
  <c r="L7" i="63"/>
  <c r="O17" i="58"/>
  <c r="N7" i="63"/>
  <c r="O22" i="58"/>
  <c r="N9" i="63" s="1"/>
  <c r="O21" i="58"/>
  <c r="N8" i="63" s="1"/>
  <c r="AH17" i="58"/>
  <c r="AG7" i="63"/>
  <c r="AH22" i="58"/>
  <c r="AG9" i="63" s="1"/>
  <c r="AH21" i="58"/>
  <c r="AG8" i="63" s="1"/>
  <c r="AC17" i="58"/>
  <c r="AB7" i="63"/>
  <c r="AC22" i="58"/>
  <c r="AB9" i="63" s="1"/>
  <c r="AC21" i="58"/>
  <c r="AB8" i="63" s="1"/>
  <c r="J18" i="32"/>
  <c r="J23" i="32"/>
  <c r="I9" i="34" s="1"/>
  <c r="I7" i="34"/>
  <c r="J22" i="32"/>
  <c r="I8" i="34" s="1"/>
  <c r="S18" i="32"/>
  <c r="S23" i="32"/>
  <c r="R9" i="34" s="1"/>
  <c r="R7" i="34"/>
  <c r="S22" i="32"/>
  <c r="R8" i="34" s="1"/>
  <c r="AB18" i="32"/>
  <c r="AB22" i="32"/>
  <c r="AA8" i="34" s="1"/>
  <c r="AB23" i="32"/>
  <c r="AA9" i="34" s="1"/>
  <c r="AA7" i="34"/>
  <c r="AD18" i="32"/>
  <c r="AD22" i="32"/>
  <c r="AC8" i="34" s="1"/>
  <c r="AD23" i="32"/>
  <c r="AC9" i="34" s="1"/>
  <c r="AC7" i="34"/>
  <c r="Z18" i="32"/>
  <c r="Z23" i="32"/>
  <c r="Y9" i="34" s="1"/>
  <c r="Z22" i="32"/>
  <c r="Y8" i="34" s="1"/>
  <c r="Y7" i="34"/>
  <c r="AF18" i="32"/>
  <c r="AF23" i="32"/>
  <c r="AE9" i="34" s="1"/>
  <c r="AF22" i="32"/>
  <c r="AE8" i="34" s="1"/>
  <c r="AE7" i="34"/>
  <c r="R18" i="32"/>
  <c r="R22" i="32"/>
  <c r="Q8" i="34" s="1"/>
  <c r="R23" i="32"/>
  <c r="Q9" i="34" s="1"/>
  <c r="Q7" i="34"/>
  <c r="X18" i="32"/>
  <c r="X23" i="32"/>
  <c r="W9" i="34" s="1"/>
  <c r="X22" i="32"/>
  <c r="W8" i="34" s="1"/>
  <c r="W7" i="34"/>
  <c r="AC18" i="32"/>
  <c r="AC23" i="32"/>
  <c r="AB9" i="34" s="1"/>
  <c r="AC22" i="32"/>
  <c r="AB8" i="34" s="1"/>
  <c r="AB7" i="34"/>
  <c r="K17" i="58"/>
  <c r="K21" i="58"/>
  <c r="J8" i="63" s="1"/>
  <c r="K22" i="58"/>
  <c r="J9" i="63" s="1"/>
  <c r="J7" i="63"/>
  <c r="AF17" i="58"/>
  <c r="AE7" i="63"/>
  <c r="AF22" i="58"/>
  <c r="AE9" i="63" s="1"/>
  <c r="AF21" i="58"/>
  <c r="AE8" i="63" s="1"/>
  <c r="AG17" i="58"/>
  <c r="AG22" i="58"/>
  <c r="AF9" i="63" s="1"/>
  <c r="AF7" i="63"/>
  <c r="AG21" i="58"/>
  <c r="AF8" i="63" s="1"/>
  <c r="G29" i="52"/>
  <c r="G30" i="52"/>
  <c r="G27" i="52"/>
  <c r="G31" i="52"/>
  <c r="H26" i="52"/>
  <c r="H32" i="52" s="1"/>
  <c r="E171" i="7"/>
  <c r="AH18" i="63" l="1"/>
  <c r="AH12" i="63" s="1"/>
  <c r="AH28" i="63"/>
  <c r="AH31" i="34"/>
  <c r="AI185" i="78"/>
  <c r="AH32" i="34"/>
  <c r="AI186" i="78"/>
  <c r="AH21" i="34"/>
  <c r="AI137" i="78"/>
  <c r="AI136" i="78"/>
  <c r="AH20" i="34"/>
  <c r="AH25" i="34"/>
  <c r="AI160" i="78"/>
  <c r="AH24" i="34"/>
  <c r="AI159" i="78"/>
  <c r="AI135" i="78"/>
  <c r="AH19" i="34"/>
  <c r="AH18" i="34" s="1"/>
  <c r="AH12" i="34" s="1"/>
  <c r="AH29" i="34"/>
  <c r="AI183" i="78"/>
  <c r="AH30" i="34"/>
  <c r="AI184" i="78"/>
  <c r="AH27" i="34"/>
  <c r="AI162" i="78"/>
  <c r="AH26" i="34"/>
  <c r="AI161" i="78"/>
  <c r="AH22" i="34"/>
  <c r="AI138" i="78"/>
  <c r="AH23" i="63"/>
  <c r="S24" i="66"/>
  <c r="V19" i="66"/>
  <c r="S14" i="66"/>
  <c r="S13" i="66" s="1"/>
  <c r="U19" i="66"/>
  <c r="AG19" i="66"/>
  <c r="K19" i="66"/>
  <c r="AB19" i="66"/>
  <c r="M19" i="66"/>
  <c r="I19" i="66"/>
  <c r="Z19" i="66"/>
  <c r="AF19" i="66"/>
  <c r="T165" i="78"/>
  <c r="S20" i="66"/>
  <c r="T167" i="78"/>
  <c r="S22" i="66"/>
  <c r="AE19" i="66"/>
  <c r="T166" i="78"/>
  <c r="S21" i="66"/>
  <c r="J19" i="66"/>
  <c r="T168" i="78"/>
  <c r="S23" i="66"/>
  <c r="X19" i="66"/>
  <c r="E81" i="78"/>
  <c r="D15" i="68"/>
  <c r="E80" i="78"/>
  <c r="D14" i="68"/>
  <c r="E79" i="78"/>
  <c r="D13" i="68"/>
  <c r="E82" i="78"/>
  <c r="D16" i="68"/>
  <c r="Q33" i="34"/>
  <c r="U33" i="34"/>
  <c r="AG33" i="34"/>
  <c r="P33" i="34"/>
  <c r="AC33" i="34"/>
  <c r="V33" i="34"/>
  <c r="S33" i="34"/>
  <c r="X33" i="34"/>
  <c r="W33" i="34"/>
  <c r="R33" i="34"/>
  <c r="J93" i="63"/>
  <c r="J21" i="63" s="1"/>
  <c r="J94" i="63"/>
  <c r="J22" i="63" s="1"/>
  <c r="P97" i="63"/>
  <c r="P26" i="63" s="1"/>
  <c r="P98" i="63"/>
  <c r="P27" i="63" s="1"/>
  <c r="AB102" i="63"/>
  <c r="AB32" i="63" s="1"/>
  <c r="AB101" i="63"/>
  <c r="AB31" i="63" s="1"/>
  <c r="N101" i="63"/>
  <c r="N31" i="63" s="1"/>
  <c r="N102" i="63"/>
  <c r="N32" i="63" s="1"/>
  <c r="V98" i="63"/>
  <c r="V27" i="63" s="1"/>
  <c r="V97" i="63"/>
  <c r="V26" i="63" s="1"/>
  <c r="Y97" i="63"/>
  <c r="Y26" i="63" s="1"/>
  <c r="Y98" i="63"/>
  <c r="Y27" i="63" s="1"/>
  <c r="X102" i="63"/>
  <c r="X32" i="63" s="1"/>
  <c r="X101" i="63"/>
  <c r="X31" i="63" s="1"/>
  <c r="P102" i="63"/>
  <c r="P32" i="63" s="1"/>
  <c r="P101" i="63"/>
  <c r="P31" i="63" s="1"/>
  <c r="R102" i="63"/>
  <c r="R32" i="63" s="1"/>
  <c r="R101" i="63"/>
  <c r="R31" i="63" s="1"/>
  <c r="W102" i="63"/>
  <c r="W32" i="63" s="1"/>
  <c r="W101" i="63"/>
  <c r="W31" i="63" s="1"/>
  <c r="K102" i="63"/>
  <c r="K32" i="63" s="1"/>
  <c r="K101" i="63"/>
  <c r="K31" i="63" s="1"/>
  <c r="O94" i="63"/>
  <c r="O22" i="63" s="1"/>
  <c r="O93" i="63"/>
  <c r="O21" i="63" s="1"/>
  <c r="V94" i="63"/>
  <c r="V22" i="63" s="1"/>
  <c r="V93" i="63"/>
  <c r="V21" i="63" s="1"/>
  <c r="R98" i="63"/>
  <c r="R27" i="63" s="1"/>
  <c r="R97" i="63"/>
  <c r="R26" i="63" s="1"/>
  <c r="AF102" i="63"/>
  <c r="AF32" i="63" s="1"/>
  <c r="AF101" i="63"/>
  <c r="AF31" i="63" s="1"/>
  <c r="AB94" i="63"/>
  <c r="AB22" i="63" s="1"/>
  <c r="AB93" i="63"/>
  <c r="AB21" i="63" s="1"/>
  <c r="N94" i="63"/>
  <c r="N22" i="63" s="1"/>
  <c r="N93" i="63"/>
  <c r="N21" i="63" s="1"/>
  <c r="V101" i="63"/>
  <c r="V31" i="63" s="1"/>
  <c r="V102" i="63"/>
  <c r="V32" i="63" s="1"/>
  <c r="Y94" i="63"/>
  <c r="Y22" i="63" s="1"/>
  <c r="Y93" i="63"/>
  <c r="Y21" i="63" s="1"/>
  <c r="P94" i="63"/>
  <c r="P22" i="63" s="1"/>
  <c r="P93" i="63"/>
  <c r="P21" i="63" s="1"/>
  <c r="R93" i="63"/>
  <c r="R21" i="63" s="1"/>
  <c r="R94" i="63"/>
  <c r="R22" i="63" s="1"/>
  <c r="W93" i="63"/>
  <c r="W21" i="63" s="1"/>
  <c r="W94" i="63"/>
  <c r="W22" i="63" s="1"/>
  <c r="K98" i="63"/>
  <c r="K27" i="63" s="1"/>
  <c r="K97" i="63"/>
  <c r="K26" i="63" s="1"/>
  <c r="O98" i="63"/>
  <c r="O27" i="63" s="1"/>
  <c r="O97" i="63"/>
  <c r="O26" i="63" s="1"/>
  <c r="AF97" i="63"/>
  <c r="AF26" i="63" s="1"/>
  <c r="AF98" i="63"/>
  <c r="AF27" i="63" s="1"/>
  <c r="O101" i="63"/>
  <c r="O31" i="63" s="1"/>
  <c r="O102" i="63"/>
  <c r="O32" i="63" s="1"/>
  <c r="J98" i="63"/>
  <c r="J27" i="63" s="1"/>
  <c r="J97" i="63"/>
  <c r="J26" i="63" s="1"/>
  <c r="X94" i="63"/>
  <c r="X22" i="63" s="1"/>
  <c r="X93" i="63"/>
  <c r="X21" i="63" s="1"/>
  <c r="Y102" i="63"/>
  <c r="Y32" i="63" s="1"/>
  <c r="Y101" i="63"/>
  <c r="Y31" i="63" s="1"/>
  <c r="AF94" i="63"/>
  <c r="AF22" i="63" s="1"/>
  <c r="AF93" i="63"/>
  <c r="AF21" i="63" s="1"/>
  <c r="AG97" i="63"/>
  <c r="AG26" i="63" s="1"/>
  <c r="AG98" i="63"/>
  <c r="AG27" i="63" s="1"/>
  <c r="L94" i="63"/>
  <c r="L22" i="63" s="1"/>
  <c r="L93" i="63"/>
  <c r="L21" i="63" s="1"/>
  <c r="AD98" i="63"/>
  <c r="AD27" i="63" s="1"/>
  <c r="AD97" i="63"/>
  <c r="AD26" i="63" s="1"/>
  <c r="AC94" i="63"/>
  <c r="AC22" i="63" s="1"/>
  <c r="AC93" i="63"/>
  <c r="AC21" i="63" s="1"/>
  <c r="M98" i="63"/>
  <c r="M27" i="63" s="1"/>
  <c r="M97" i="63"/>
  <c r="M26" i="63" s="1"/>
  <c r="T94" i="63"/>
  <c r="T22" i="63" s="1"/>
  <c r="T93" i="63"/>
  <c r="T21" i="63" s="1"/>
  <c r="Q97" i="63"/>
  <c r="Q26" i="63" s="1"/>
  <c r="Q98" i="63"/>
  <c r="Q27" i="63" s="1"/>
  <c r="Z102" i="63"/>
  <c r="Z32" i="63" s="1"/>
  <c r="Z101" i="63"/>
  <c r="Z31" i="63" s="1"/>
  <c r="I97" i="63"/>
  <c r="I26" i="63" s="1"/>
  <c r="I98" i="63"/>
  <c r="I27" i="63" s="1"/>
  <c r="AA98" i="63"/>
  <c r="AA27" i="63" s="1"/>
  <c r="AA97" i="63"/>
  <c r="AA26" i="63" s="1"/>
  <c r="S93" i="63"/>
  <c r="S21" i="63" s="1"/>
  <c r="S94" i="63"/>
  <c r="S22" i="63" s="1"/>
  <c r="U97" i="63"/>
  <c r="U26" i="63" s="1"/>
  <c r="U98" i="63"/>
  <c r="U27" i="63" s="1"/>
  <c r="AB98" i="63"/>
  <c r="AB27" i="63" s="1"/>
  <c r="AB97" i="63"/>
  <c r="AB26" i="63" s="1"/>
  <c r="K93" i="63"/>
  <c r="K21" i="63" s="1"/>
  <c r="K94" i="63"/>
  <c r="K22" i="63" s="1"/>
  <c r="J102" i="63"/>
  <c r="J32" i="63" s="1"/>
  <c r="J101" i="63"/>
  <c r="J31" i="63" s="1"/>
  <c r="AE98" i="63"/>
  <c r="AE27" i="63" s="1"/>
  <c r="AE97" i="63"/>
  <c r="AE26" i="63" s="1"/>
  <c r="AE101" i="63"/>
  <c r="AE31" i="63" s="1"/>
  <c r="AE102" i="63"/>
  <c r="AE32" i="63" s="1"/>
  <c r="AG102" i="63"/>
  <c r="AG32" i="63" s="1"/>
  <c r="AG101" i="63"/>
  <c r="AG31" i="63" s="1"/>
  <c r="L102" i="63"/>
  <c r="L32" i="63" s="1"/>
  <c r="L101" i="63"/>
  <c r="L31" i="63" s="1"/>
  <c r="AD94" i="63"/>
  <c r="AD22" i="63" s="1"/>
  <c r="AD93" i="63"/>
  <c r="AD21" i="63" s="1"/>
  <c r="AC98" i="63"/>
  <c r="AC27" i="63" s="1"/>
  <c r="AC97" i="63"/>
  <c r="AC26" i="63" s="1"/>
  <c r="M102" i="63"/>
  <c r="M32" i="63" s="1"/>
  <c r="M101" i="63"/>
  <c r="M31" i="63" s="1"/>
  <c r="T98" i="63"/>
  <c r="T27" i="63" s="1"/>
  <c r="T97" i="63"/>
  <c r="T26" i="63" s="1"/>
  <c r="Q102" i="63"/>
  <c r="Q32" i="63" s="1"/>
  <c r="Q101" i="63"/>
  <c r="Q31" i="63" s="1"/>
  <c r="Z93" i="63"/>
  <c r="Z21" i="63" s="1"/>
  <c r="Z94" i="63"/>
  <c r="Z22" i="63" s="1"/>
  <c r="I102" i="63"/>
  <c r="I32" i="63" s="1"/>
  <c r="I101" i="63"/>
  <c r="I31" i="63" s="1"/>
  <c r="AA101" i="63"/>
  <c r="AA31" i="63" s="1"/>
  <c r="AA102" i="63"/>
  <c r="AA32" i="63" s="1"/>
  <c r="S101" i="63"/>
  <c r="S31" i="63" s="1"/>
  <c r="S102" i="63"/>
  <c r="S32" i="63" s="1"/>
  <c r="U102" i="63"/>
  <c r="U32" i="63" s="1"/>
  <c r="U101" i="63"/>
  <c r="U31" i="63" s="1"/>
  <c r="N98" i="63"/>
  <c r="N27" i="63" s="1"/>
  <c r="N97" i="63"/>
  <c r="N26" i="63" s="1"/>
  <c r="W97" i="63"/>
  <c r="W26" i="63" s="1"/>
  <c r="W98" i="63"/>
  <c r="W27" i="63" s="1"/>
  <c r="AG94" i="63"/>
  <c r="AG22" i="63" s="1"/>
  <c r="AG93" i="63"/>
  <c r="AG21" i="63" s="1"/>
  <c r="L98" i="63"/>
  <c r="L27" i="63" s="1"/>
  <c r="L97" i="63"/>
  <c r="L26" i="63" s="1"/>
  <c r="AD101" i="63"/>
  <c r="AD31" i="63" s="1"/>
  <c r="AD102" i="63"/>
  <c r="AD32" i="63" s="1"/>
  <c r="AC102" i="63"/>
  <c r="AC32" i="63" s="1"/>
  <c r="AC101" i="63"/>
  <c r="AC31" i="63" s="1"/>
  <c r="M94" i="63"/>
  <c r="M22" i="63" s="1"/>
  <c r="M93" i="63"/>
  <c r="M21" i="63" s="1"/>
  <c r="T102" i="63"/>
  <c r="T32" i="63" s="1"/>
  <c r="T101" i="63"/>
  <c r="T31" i="63" s="1"/>
  <c r="Q94" i="63"/>
  <c r="Q22" i="63" s="1"/>
  <c r="Q93" i="63"/>
  <c r="Q21" i="63" s="1"/>
  <c r="Z98" i="63"/>
  <c r="Z27" i="63" s="1"/>
  <c r="Z97" i="63"/>
  <c r="Z26" i="63" s="1"/>
  <c r="I94" i="63"/>
  <c r="I22" i="63" s="1"/>
  <c r="I93" i="63"/>
  <c r="I21" i="63" s="1"/>
  <c r="AA94" i="63"/>
  <c r="AA22" i="63" s="1"/>
  <c r="AA93" i="63"/>
  <c r="AA21" i="63" s="1"/>
  <c r="S98" i="63"/>
  <c r="S27" i="63" s="1"/>
  <c r="S97" i="63"/>
  <c r="S26" i="63" s="1"/>
  <c r="U94" i="63"/>
  <c r="U22" i="63" s="1"/>
  <c r="U93" i="63"/>
  <c r="U21" i="63" s="1"/>
  <c r="X97" i="63"/>
  <c r="X26" i="63" s="1"/>
  <c r="X98" i="63"/>
  <c r="X27" i="63" s="1"/>
  <c r="AE94" i="63"/>
  <c r="AE22" i="63" s="1"/>
  <c r="AE93" i="63"/>
  <c r="AE21" i="63" s="1"/>
  <c r="Z103" i="34"/>
  <c r="Z26" i="34" s="1"/>
  <c r="Z104" i="34"/>
  <c r="Z27" i="34" s="1"/>
  <c r="Z102" i="34"/>
  <c r="Z101" i="34"/>
  <c r="L110" i="34"/>
  <c r="L32" i="34" s="1"/>
  <c r="L107" i="34"/>
  <c r="L109" i="34"/>
  <c r="L31" i="34" s="1"/>
  <c r="L108" i="34"/>
  <c r="O108" i="34"/>
  <c r="O109" i="34"/>
  <c r="O31" i="34" s="1"/>
  <c r="O107" i="34"/>
  <c r="O110" i="34"/>
  <c r="O32" i="34" s="1"/>
  <c r="I109" i="34"/>
  <c r="I31" i="34" s="1"/>
  <c r="I108" i="34"/>
  <c r="I110" i="34"/>
  <c r="I32" i="34" s="1"/>
  <c r="I107" i="34"/>
  <c r="U107" i="34"/>
  <c r="U110" i="34"/>
  <c r="U32" i="34" s="1"/>
  <c r="U109" i="34"/>
  <c r="U31" i="34" s="1"/>
  <c r="U108" i="34"/>
  <c r="AG109" i="34"/>
  <c r="AG31" i="34" s="1"/>
  <c r="AG108" i="34"/>
  <c r="AG110" i="34"/>
  <c r="AG32" i="34" s="1"/>
  <c r="AG107" i="34"/>
  <c r="P108" i="34"/>
  <c r="P30" i="34" s="1"/>
  <c r="P109" i="34"/>
  <c r="P31" i="34" s="1"/>
  <c r="P107" i="34"/>
  <c r="P110" i="34"/>
  <c r="N107" i="34"/>
  <c r="N110" i="34"/>
  <c r="N32" i="34" s="1"/>
  <c r="N108" i="34"/>
  <c r="N30" i="34" s="1"/>
  <c r="N109" i="34"/>
  <c r="N31" i="34" s="1"/>
  <c r="Y109" i="34"/>
  <c r="Y31" i="34" s="1"/>
  <c r="Y110" i="34"/>
  <c r="Y32" i="34" s="1"/>
  <c r="Y108" i="34"/>
  <c r="Y107" i="34"/>
  <c r="AE96" i="34"/>
  <c r="AE95" i="34"/>
  <c r="AE98" i="34"/>
  <c r="AE22" i="34" s="1"/>
  <c r="AE97" i="34"/>
  <c r="AE21" i="34" s="1"/>
  <c r="R104" i="34"/>
  <c r="R27" i="34" s="1"/>
  <c r="R103" i="34"/>
  <c r="R26" i="34" s="1"/>
  <c r="R102" i="34"/>
  <c r="R101" i="34"/>
  <c r="M95" i="34"/>
  <c r="M96" i="34"/>
  <c r="M98" i="34"/>
  <c r="M22" i="34" s="1"/>
  <c r="M97" i="34"/>
  <c r="M21" i="34" s="1"/>
  <c r="V95" i="34"/>
  <c r="V19" i="34" s="1"/>
  <c r="V98" i="34"/>
  <c r="V22" i="34" s="1"/>
  <c r="V96" i="34"/>
  <c r="V97" i="34"/>
  <c r="V21" i="34" s="1"/>
  <c r="J97" i="34"/>
  <c r="J21" i="34" s="1"/>
  <c r="J96" i="34"/>
  <c r="J98" i="34"/>
  <c r="J22" i="34" s="1"/>
  <c r="J95" i="34"/>
  <c r="K98" i="34"/>
  <c r="K22" i="34" s="1"/>
  <c r="K97" i="34"/>
  <c r="K96" i="34"/>
  <c r="K20" i="34" s="1"/>
  <c r="K95" i="34"/>
  <c r="AF96" i="34"/>
  <c r="AF97" i="34"/>
  <c r="AF21" i="34" s="1"/>
  <c r="AF95" i="34"/>
  <c r="AF98" i="34"/>
  <c r="AF22" i="34" s="1"/>
  <c r="S98" i="34"/>
  <c r="S22" i="34" s="1"/>
  <c r="S97" i="34"/>
  <c r="S21" i="34" s="1"/>
  <c r="S95" i="34"/>
  <c r="S96" i="34"/>
  <c r="X102" i="34"/>
  <c r="X101" i="34"/>
  <c r="X103" i="34"/>
  <c r="X26" i="34" s="1"/>
  <c r="X104" i="34"/>
  <c r="X27" i="34" s="1"/>
  <c r="T95" i="34"/>
  <c r="T98" i="34"/>
  <c r="T97" i="34"/>
  <c r="T21" i="34" s="1"/>
  <c r="T96" i="34"/>
  <c r="T20" i="34" s="1"/>
  <c r="AD101" i="34"/>
  <c r="AD104" i="34"/>
  <c r="AD27" i="34" s="1"/>
  <c r="AD102" i="34"/>
  <c r="AD25" i="34" s="1"/>
  <c r="AD103" i="34"/>
  <c r="AD26" i="34" s="1"/>
  <c r="J103" i="34"/>
  <c r="J26" i="34" s="1"/>
  <c r="J104" i="34"/>
  <c r="J27" i="34" s="1"/>
  <c r="J102" i="34"/>
  <c r="J101" i="34"/>
  <c r="S110" i="34"/>
  <c r="S32" i="34" s="1"/>
  <c r="S109" i="34"/>
  <c r="S31" i="34" s="1"/>
  <c r="S107" i="34"/>
  <c r="S108" i="34"/>
  <c r="X108" i="34"/>
  <c r="X109" i="34"/>
  <c r="X31" i="34" s="1"/>
  <c r="X107" i="34"/>
  <c r="X110" i="34"/>
  <c r="X32" i="34" s="1"/>
  <c r="T104" i="34"/>
  <c r="T27" i="34" s="1"/>
  <c r="T103" i="34"/>
  <c r="T26" i="34" s="1"/>
  <c r="T101" i="34"/>
  <c r="T102" i="34"/>
  <c r="AD107" i="34"/>
  <c r="AD108" i="34"/>
  <c r="AD110" i="34"/>
  <c r="AD32" i="34" s="1"/>
  <c r="AD109" i="34"/>
  <c r="AD31" i="34" s="1"/>
  <c r="W102" i="34"/>
  <c r="W103" i="34"/>
  <c r="W26" i="34" s="1"/>
  <c r="W101" i="34"/>
  <c r="W104" i="34"/>
  <c r="W27" i="34" s="1"/>
  <c r="AC107" i="34"/>
  <c r="AC108" i="34"/>
  <c r="AC110" i="34"/>
  <c r="AC32" i="34" s="1"/>
  <c r="AC109" i="34"/>
  <c r="AC31" i="34" s="1"/>
  <c r="M107" i="34"/>
  <c r="M110" i="34"/>
  <c r="M32" i="34" s="1"/>
  <c r="M108" i="34"/>
  <c r="M109" i="34"/>
  <c r="M31" i="34" s="1"/>
  <c r="K104" i="34"/>
  <c r="K103" i="34"/>
  <c r="K102" i="34"/>
  <c r="K101" i="34"/>
  <c r="AE108" i="34"/>
  <c r="AE109" i="34"/>
  <c r="AE31" i="34" s="1"/>
  <c r="AE107" i="34"/>
  <c r="AE110" i="34"/>
  <c r="AE32" i="34" s="1"/>
  <c r="AC101" i="34"/>
  <c r="AC102" i="34"/>
  <c r="AC104" i="34"/>
  <c r="AC27" i="34" s="1"/>
  <c r="AC103" i="34"/>
  <c r="AC26" i="34" s="1"/>
  <c r="J109" i="34"/>
  <c r="J31" i="34" s="1"/>
  <c r="J108" i="34"/>
  <c r="J110" i="34"/>
  <c r="J32" i="34" s="1"/>
  <c r="J107" i="34"/>
  <c r="S104" i="34"/>
  <c r="S27" i="34" s="1"/>
  <c r="S101" i="34"/>
  <c r="S103" i="34"/>
  <c r="S26" i="34" s="1"/>
  <c r="S102" i="34"/>
  <c r="X96" i="34"/>
  <c r="X95" i="34"/>
  <c r="X98" i="34"/>
  <c r="X22" i="34" s="1"/>
  <c r="X97" i="34"/>
  <c r="X21" i="34" s="1"/>
  <c r="T107" i="34"/>
  <c r="T110" i="34"/>
  <c r="T32" i="34" s="1"/>
  <c r="T109" i="34"/>
  <c r="T31" i="34" s="1"/>
  <c r="T108" i="34"/>
  <c r="AD96" i="34"/>
  <c r="AD95" i="34"/>
  <c r="AD98" i="34"/>
  <c r="AD22" i="34" s="1"/>
  <c r="AD97" i="34"/>
  <c r="AD21" i="34" s="1"/>
  <c r="AB110" i="34"/>
  <c r="AB107" i="34"/>
  <c r="AB109" i="34"/>
  <c r="AB108" i="34"/>
  <c r="AE102" i="34"/>
  <c r="AE101" i="34"/>
  <c r="AE103" i="34"/>
  <c r="AE26" i="34" s="1"/>
  <c r="AE104" i="34"/>
  <c r="AE27" i="34" s="1"/>
  <c r="R98" i="34"/>
  <c r="R22" i="34" s="1"/>
  <c r="R97" i="34"/>
  <c r="R21" i="34" s="1"/>
  <c r="R96" i="34"/>
  <c r="R95" i="34"/>
  <c r="AF102" i="34"/>
  <c r="AF101" i="34"/>
  <c r="AF104" i="34"/>
  <c r="AF27" i="34" s="1"/>
  <c r="AF103" i="34"/>
  <c r="AF26" i="34" s="1"/>
  <c r="W108" i="34"/>
  <c r="W109" i="34"/>
  <c r="W31" i="34" s="1"/>
  <c r="W107" i="34"/>
  <c r="W110" i="34"/>
  <c r="R109" i="34"/>
  <c r="R31" i="34" s="1"/>
  <c r="R110" i="34"/>
  <c r="R32" i="34" s="1"/>
  <c r="R108" i="34"/>
  <c r="R107" i="34"/>
  <c r="V101" i="34"/>
  <c r="V102" i="34"/>
  <c r="V104" i="34"/>
  <c r="V27" i="34" s="1"/>
  <c r="V103" i="34"/>
  <c r="V26" i="34" s="1"/>
  <c r="AF109" i="34"/>
  <c r="AF108" i="34"/>
  <c r="AF107" i="34"/>
  <c r="AF110" i="34"/>
  <c r="AF32" i="34" s="1"/>
  <c r="Q103" i="34"/>
  <c r="Q26" i="34" s="1"/>
  <c r="Q102" i="34"/>
  <c r="Q101" i="34"/>
  <c r="Q104" i="34"/>
  <c r="Q27" i="34" s="1"/>
  <c r="V107" i="34"/>
  <c r="V110" i="34"/>
  <c r="V109" i="34"/>
  <c r="V31" i="34" s="1"/>
  <c r="V108" i="34"/>
  <c r="M101" i="34"/>
  <c r="M104" i="34"/>
  <c r="M27" i="34" s="1"/>
  <c r="M102" i="34"/>
  <c r="M103" i="34"/>
  <c r="M26" i="34" s="1"/>
  <c r="K110" i="34"/>
  <c r="K109" i="34"/>
  <c r="K31" i="34" s="1"/>
  <c r="K108" i="34"/>
  <c r="K107" i="34"/>
  <c r="AB98" i="34"/>
  <c r="AB95" i="34"/>
  <c r="AB97" i="34"/>
  <c r="AB21" i="34" s="1"/>
  <c r="AB96" i="34"/>
  <c r="Q97" i="34"/>
  <c r="Q21" i="34" s="1"/>
  <c r="Q96" i="34"/>
  <c r="Q98" i="34"/>
  <c r="Q22" i="34" s="1"/>
  <c r="Q95" i="34"/>
  <c r="Y97" i="34"/>
  <c r="Y98" i="34"/>
  <c r="Y22" i="34" s="1"/>
  <c r="Y96" i="34"/>
  <c r="Y95" i="34"/>
  <c r="AA98" i="34"/>
  <c r="AA22" i="34" s="1"/>
  <c r="AA95" i="34"/>
  <c r="AA97" i="34"/>
  <c r="AA21" i="34" s="1"/>
  <c r="AA96" i="34"/>
  <c r="I103" i="34"/>
  <c r="I26" i="34" s="1"/>
  <c r="I104" i="34"/>
  <c r="I102" i="34"/>
  <c r="I101" i="34"/>
  <c r="Z97" i="34"/>
  <c r="Z21" i="34" s="1"/>
  <c r="Z98" i="34"/>
  <c r="Z22" i="34" s="1"/>
  <c r="Z96" i="34"/>
  <c r="Z95" i="34"/>
  <c r="U95" i="34"/>
  <c r="U98" i="34"/>
  <c r="U22" i="34" s="1"/>
  <c r="U97" i="34"/>
  <c r="U21" i="34" s="1"/>
  <c r="U96" i="34"/>
  <c r="AG97" i="34"/>
  <c r="AG21" i="34" s="1"/>
  <c r="AG96" i="34"/>
  <c r="AG98" i="34"/>
  <c r="AG22" i="34" s="1"/>
  <c r="AG95" i="34"/>
  <c r="P96" i="34"/>
  <c r="P95" i="34"/>
  <c r="P97" i="34"/>
  <c r="P21" i="34" s="1"/>
  <c r="P98" i="34"/>
  <c r="N95" i="34"/>
  <c r="N96" i="34"/>
  <c r="N98" i="34"/>
  <c r="N22" i="34" s="1"/>
  <c r="N97" i="34"/>
  <c r="N21" i="34" s="1"/>
  <c r="L98" i="34"/>
  <c r="L97" i="34"/>
  <c r="L21" i="34" s="1"/>
  <c r="L95" i="34"/>
  <c r="L96" i="34"/>
  <c r="O102" i="34"/>
  <c r="O101" i="34"/>
  <c r="O103" i="34"/>
  <c r="O26" i="34" s="1"/>
  <c r="O104" i="34"/>
  <c r="O27" i="34" s="1"/>
  <c r="AA104" i="34"/>
  <c r="AA27" i="34" s="1"/>
  <c r="AA101" i="34"/>
  <c r="AA103" i="34"/>
  <c r="AA26" i="34" s="1"/>
  <c r="AA102" i="34"/>
  <c r="W96" i="34"/>
  <c r="W97" i="34"/>
  <c r="W21" i="34" s="1"/>
  <c r="W95" i="34"/>
  <c r="W98" i="34"/>
  <c r="W22" i="34" s="1"/>
  <c r="AC95" i="34"/>
  <c r="AC98" i="34"/>
  <c r="AC22" i="34" s="1"/>
  <c r="AC96" i="34"/>
  <c r="AC97" i="34"/>
  <c r="AC21" i="34" s="1"/>
  <c r="AB104" i="34"/>
  <c r="AB27" i="34" s="1"/>
  <c r="AB101" i="34"/>
  <c r="AB103" i="34"/>
  <c r="AB26" i="34" s="1"/>
  <c r="AB102" i="34"/>
  <c r="Q109" i="34"/>
  <c r="Q31" i="34" s="1"/>
  <c r="Q110" i="34"/>
  <c r="Q32" i="34" s="1"/>
  <c r="Q108" i="34"/>
  <c r="Q107" i="34"/>
  <c r="Y103" i="34"/>
  <c r="Y26" i="34" s="1"/>
  <c r="Y104" i="34"/>
  <c r="Y27" i="34" s="1"/>
  <c r="Y102" i="34"/>
  <c r="Y101" i="34"/>
  <c r="AA110" i="34"/>
  <c r="AA32" i="34" s="1"/>
  <c r="AA107" i="34"/>
  <c r="AA109" i="34"/>
  <c r="AA31" i="34" s="1"/>
  <c r="AA108" i="34"/>
  <c r="I97" i="34"/>
  <c r="I21" i="34" s="1"/>
  <c r="I96" i="34"/>
  <c r="I95" i="34"/>
  <c r="I98" i="34"/>
  <c r="I22" i="34" s="1"/>
  <c r="Z109" i="34"/>
  <c r="Z31" i="34" s="1"/>
  <c r="Z108" i="34"/>
  <c r="Z107" i="34"/>
  <c r="Z110" i="34"/>
  <c r="U101" i="34"/>
  <c r="U102" i="34"/>
  <c r="U104" i="34"/>
  <c r="U27" i="34" s="1"/>
  <c r="U103" i="34"/>
  <c r="U26" i="34" s="1"/>
  <c r="AG103" i="34"/>
  <c r="AG26" i="34" s="1"/>
  <c r="AG102" i="34"/>
  <c r="AG104" i="34"/>
  <c r="AG27" i="34" s="1"/>
  <c r="AG101" i="34"/>
  <c r="P103" i="34"/>
  <c r="P26" i="34" s="1"/>
  <c r="P102" i="34"/>
  <c r="P101" i="34"/>
  <c r="P104" i="34"/>
  <c r="P27" i="34" s="1"/>
  <c r="N101" i="34"/>
  <c r="N104" i="34"/>
  <c r="N27" i="34" s="1"/>
  <c r="N103" i="34"/>
  <c r="N26" i="34" s="1"/>
  <c r="N102" i="34"/>
  <c r="L104" i="34"/>
  <c r="L27" i="34" s="1"/>
  <c r="L101" i="34"/>
  <c r="L103" i="34"/>
  <c r="L26" i="34" s="1"/>
  <c r="L102" i="34"/>
  <c r="O96" i="34"/>
  <c r="O97" i="34"/>
  <c r="O21" i="34" s="1"/>
  <c r="O95" i="34"/>
  <c r="O98" i="34"/>
  <c r="O22" i="34" s="1"/>
  <c r="L136" i="78"/>
  <c r="G28" i="52"/>
  <c r="N110" i="78"/>
  <c r="M5" i="34"/>
  <c r="W110" i="78"/>
  <c r="V5" i="34"/>
  <c r="V5" i="63"/>
  <c r="L110" i="78"/>
  <c r="K5" i="34"/>
  <c r="AF5" i="34"/>
  <c r="AG110" i="78"/>
  <c r="K5" i="63"/>
  <c r="AF5" i="63"/>
  <c r="O5" i="63"/>
  <c r="P5" i="63"/>
  <c r="R5" i="63"/>
  <c r="W5" i="63"/>
  <c r="Y110" i="78"/>
  <c r="X5" i="34"/>
  <c r="AE110" i="78"/>
  <c r="AD5" i="34"/>
  <c r="AD110" i="78"/>
  <c r="AC5" i="34"/>
  <c r="K110" i="78"/>
  <c r="J5" i="34"/>
  <c r="S5" i="34"/>
  <c r="T110" i="78"/>
  <c r="T5" i="34"/>
  <c r="U110" i="78"/>
  <c r="R5" i="34"/>
  <c r="S110" i="78"/>
  <c r="AB5" i="63"/>
  <c r="N5" i="63"/>
  <c r="Y5" i="63"/>
  <c r="X5" i="63"/>
  <c r="AB5" i="34"/>
  <c r="AC110" i="78"/>
  <c r="Q5" i="34"/>
  <c r="R110" i="78"/>
  <c r="Y5" i="34"/>
  <c r="Z110" i="78"/>
  <c r="V110" i="78"/>
  <c r="U5" i="34"/>
  <c r="Q110" i="78"/>
  <c r="P5" i="34"/>
  <c r="N5" i="34"/>
  <c r="O110" i="78"/>
  <c r="S5" i="63"/>
  <c r="L5" i="34"/>
  <c r="M110" i="78"/>
  <c r="AA5" i="34"/>
  <c r="AB110" i="78"/>
  <c r="L5" i="63"/>
  <c r="I5" i="34"/>
  <c r="J110" i="78"/>
  <c r="AD5" i="63"/>
  <c r="Z5" i="63"/>
  <c r="O5" i="34"/>
  <c r="P110" i="78"/>
  <c r="M5" i="63"/>
  <c r="Q5" i="63"/>
  <c r="I5" i="63"/>
  <c r="AA5" i="63"/>
  <c r="U5" i="63"/>
  <c r="J5" i="63"/>
  <c r="X110" i="78"/>
  <c r="W5" i="34"/>
  <c r="AF110" i="78"/>
  <c r="AE5" i="34"/>
  <c r="Z5" i="34"/>
  <c r="AA110" i="78"/>
  <c r="AC5" i="63"/>
  <c r="AG5" i="34"/>
  <c r="AH110" i="78"/>
  <c r="T5" i="63"/>
  <c r="AE5" i="63"/>
  <c r="AG5" i="63"/>
  <c r="G18" i="11"/>
  <c r="F6" i="68" s="1"/>
  <c r="F80" i="68" s="1"/>
  <c r="I26" i="52"/>
  <c r="I32" i="52" s="1"/>
  <c r="H30" i="52"/>
  <c r="H31" i="52"/>
  <c r="H29" i="52"/>
  <c r="H27" i="52"/>
  <c r="F171" i="7"/>
  <c r="N23" i="63" l="1"/>
  <c r="M28" i="63"/>
  <c r="AE160" i="78"/>
  <c r="U136" i="78"/>
  <c r="AH28" i="34"/>
  <c r="Q184" i="78"/>
  <c r="AH23" i="34"/>
  <c r="J18" i="63"/>
  <c r="J12" i="63" s="1"/>
  <c r="W135" i="78"/>
  <c r="S23" i="63"/>
  <c r="O184" i="78"/>
  <c r="X28" i="63"/>
  <c r="S162" i="78"/>
  <c r="AC28" i="63"/>
  <c r="L28" i="63"/>
  <c r="AD23" i="63"/>
  <c r="R28" i="63"/>
  <c r="AD18" i="63"/>
  <c r="AD12" i="63" s="1"/>
  <c r="AC18" i="63"/>
  <c r="AC12" i="63" s="1"/>
  <c r="D12" i="68"/>
  <c r="U23" i="63"/>
  <c r="O28" i="63"/>
  <c r="S19" i="66"/>
  <c r="W23" i="63"/>
  <c r="AD28" i="63"/>
  <c r="V159" i="78"/>
  <c r="U24" i="34"/>
  <c r="X136" i="78"/>
  <c r="W20" i="34"/>
  <c r="P160" i="78"/>
  <c r="O25" i="34"/>
  <c r="O135" i="78"/>
  <c r="N19" i="34"/>
  <c r="L186" i="78"/>
  <c r="K32" i="34"/>
  <c r="W183" i="78"/>
  <c r="V29" i="34"/>
  <c r="AG185" i="78"/>
  <c r="AF31" i="34"/>
  <c r="AG160" i="78"/>
  <c r="AF25" i="34"/>
  <c r="AF160" i="78"/>
  <c r="AE25" i="34"/>
  <c r="AE136" i="78"/>
  <c r="AD20" i="34"/>
  <c r="Y136" i="78"/>
  <c r="X20" i="34"/>
  <c r="AF184" i="78"/>
  <c r="AE30" i="34"/>
  <c r="N183" i="78"/>
  <c r="M29" i="34"/>
  <c r="X160" i="78"/>
  <c r="W25" i="34"/>
  <c r="AE159" i="78"/>
  <c r="AD24" i="34"/>
  <c r="AD23" i="34" s="1"/>
  <c r="Y160" i="78"/>
  <c r="X25" i="34"/>
  <c r="AG136" i="78"/>
  <c r="AF20" i="34"/>
  <c r="N135" i="78"/>
  <c r="M19" i="34"/>
  <c r="AF136" i="78"/>
  <c r="AE20" i="34"/>
  <c r="O183" i="78"/>
  <c r="N29" i="34"/>
  <c r="N28" i="34" s="1"/>
  <c r="O160" i="78"/>
  <c r="N25" i="34"/>
  <c r="AH159" i="78"/>
  <c r="AG24" i="34"/>
  <c r="AA186" i="78"/>
  <c r="Z32" i="34"/>
  <c r="AB184" i="78"/>
  <c r="AA30" i="34"/>
  <c r="R183" i="78"/>
  <c r="Q29" i="34"/>
  <c r="AB160" i="78"/>
  <c r="AA25" i="34"/>
  <c r="M136" i="78"/>
  <c r="L20" i="34"/>
  <c r="Q138" i="78"/>
  <c r="P22" i="34"/>
  <c r="V136" i="78"/>
  <c r="U20" i="34"/>
  <c r="J159" i="78"/>
  <c r="I24" i="34"/>
  <c r="Z135" i="78"/>
  <c r="Y19" i="34"/>
  <c r="AC136" i="78"/>
  <c r="AB20" i="34"/>
  <c r="X186" i="78"/>
  <c r="W32" i="34"/>
  <c r="S135" i="78"/>
  <c r="R19" i="34"/>
  <c r="AC184" i="78"/>
  <c r="AB30" i="34"/>
  <c r="U184" i="78"/>
  <c r="T30" i="34"/>
  <c r="T160" i="78"/>
  <c r="S25" i="34"/>
  <c r="L159" i="78"/>
  <c r="K24" i="34"/>
  <c r="K159" i="78"/>
  <c r="J24" i="34"/>
  <c r="T136" i="78"/>
  <c r="S20" i="34"/>
  <c r="L135" i="78"/>
  <c r="K19" i="34"/>
  <c r="S159" i="78"/>
  <c r="R24" i="34"/>
  <c r="Z183" i="78"/>
  <c r="Y29" i="34"/>
  <c r="Q186" i="78"/>
  <c r="P32" i="34"/>
  <c r="V184" i="78"/>
  <c r="U30" i="34"/>
  <c r="AA159" i="78"/>
  <c r="Z24" i="34"/>
  <c r="P135" i="78"/>
  <c r="O19" i="34"/>
  <c r="AA183" i="78"/>
  <c r="Z29" i="34"/>
  <c r="R184" i="78"/>
  <c r="Q30" i="34"/>
  <c r="AD136" i="78"/>
  <c r="AC20" i="34"/>
  <c r="M135" i="78"/>
  <c r="L19" i="34"/>
  <c r="J160" i="78"/>
  <c r="I25" i="34"/>
  <c r="Z136" i="78"/>
  <c r="Y20" i="34"/>
  <c r="N160" i="78"/>
  <c r="M25" i="34"/>
  <c r="R159" i="78"/>
  <c r="Q24" i="34"/>
  <c r="X183" i="78"/>
  <c r="W29" i="34"/>
  <c r="S136" i="78"/>
  <c r="R20" i="34"/>
  <c r="AC185" i="78"/>
  <c r="AB31" i="34"/>
  <c r="L160" i="78"/>
  <c r="K25" i="34"/>
  <c r="Y183" i="78"/>
  <c r="X29" i="34"/>
  <c r="K160" i="78"/>
  <c r="J25" i="34"/>
  <c r="T135" i="78"/>
  <c r="S19" i="34"/>
  <c r="W136" i="78"/>
  <c r="V20" i="34"/>
  <c r="V18" i="34" s="1"/>
  <c r="V12" i="34" s="1"/>
  <c r="S160" i="78"/>
  <c r="R25" i="34"/>
  <c r="Z184" i="78"/>
  <c r="Y30" i="34"/>
  <c r="Q183" i="78"/>
  <c r="P29" i="34"/>
  <c r="P183" i="78"/>
  <c r="O29" i="34"/>
  <c r="AA160" i="78"/>
  <c r="Z25" i="34"/>
  <c r="AH160" i="78"/>
  <c r="AG25" i="34"/>
  <c r="AA184" i="78"/>
  <c r="Z30" i="34"/>
  <c r="AB183" i="78"/>
  <c r="AA29" i="34"/>
  <c r="AB159" i="78"/>
  <c r="AA24" i="34"/>
  <c r="Q135" i="78"/>
  <c r="P19" i="34"/>
  <c r="J162" i="78"/>
  <c r="I27" i="34"/>
  <c r="AC135" i="78"/>
  <c r="AB19" i="34"/>
  <c r="R160" i="78"/>
  <c r="Q25" i="34"/>
  <c r="W160" i="78"/>
  <c r="V25" i="34"/>
  <c r="AC183" i="78"/>
  <c r="AB29" i="34"/>
  <c r="T159" i="78"/>
  <c r="S24" i="34"/>
  <c r="AD160" i="78"/>
  <c r="AC25" i="34"/>
  <c r="L161" i="78"/>
  <c r="K26" i="34"/>
  <c r="AD184" i="78"/>
  <c r="AC30" i="34"/>
  <c r="AE184" i="78"/>
  <c r="AD30" i="34"/>
  <c r="U138" i="78"/>
  <c r="T22" i="34"/>
  <c r="L137" i="78"/>
  <c r="K21" i="34"/>
  <c r="P136" i="78"/>
  <c r="O20" i="34"/>
  <c r="O159" i="78"/>
  <c r="N24" i="34"/>
  <c r="AD135" i="78"/>
  <c r="AC19" i="34"/>
  <c r="M138" i="78"/>
  <c r="L22" i="34"/>
  <c r="Q136" i="78"/>
  <c r="P20" i="34"/>
  <c r="V135" i="78"/>
  <c r="U19" i="34"/>
  <c r="Z137" i="78"/>
  <c r="Y21" i="34"/>
  <c r="AC138" i="78"/>
  <c r="AB22" i="34"/>
  <c r="N159" i="78"/>
  <c r="M24" i="34"/>
  <c r="M23" i="34" s="1"/>
  <c r="W159" i="78"/>
  <c r="V24" i="34"/>
  <c r="X184" i="78"/>
  <c r="W30" i="34"/>
  <c r="AC186" i="78"/>
  <c r="AB32" i="34"/>
  <c r="U183" i="78"/>
  <c r="T29" i="34"/>
  <c r="AD159" i="78"/>
  <c r="AC24" i="34"/>
  <c r="L162" i="78"/>
  <c r="K27" i="34"/>
  <c r="AD183" i="78"/>
  <c r="AC29" i="34"/>
  <c r="AE183" i="78"/>
  <c r="AD29" i="34"/>
  <c r="Y184" i="78"/>
  <c r="X30" i="34"/>
  <c r="U135" i="78"/>
  <c r="T19" i="34"/>
  <c r="V183" i="78"/>
  <c r="U29" i="34"/>
  <c r="P184" i="78"/>
  <c r="O30" i="34"/>
  <c r="M160" i="78"/>
  <c r="L25" i="34"/>
  <c r="Z159" i="78"/>
  <c r="Y24" i="34"/>
  <c r="AC160" i="78"/>
  <c r="AB25" i="34"/>
  <c r="AH135" i="78"/>
  <c r="AG19" i="34"/>
  <c r="AA135" i="78"/>
  <c r="Z19" i="34"/>
  <c r="AB136" i="78"/>
  <c r="AA20" i="34"/>
  <c r="R135" i="78"/>
  <c r="Q19" i="34"/>
  <c r="L183" i="78"/>
  <c r="K29" i="34"/>
  <c r="W184" i="78"/>
  <c r="V30" i="34"/>
  <c r="S183" i="78"/>
  <c r="R29" i="34"/>
  <c r="K183" i="78"/>
  <c r="J29" i="34"/>
  <c r="U160" i="78"/>
  <c r="T25" i="34"/>
  <c r="T184" i="78"/>
  <c r="S30" i="34"/>
  <c r="K135" i="78"/>
  <c r="J19" i="34"/>
  <c r="AH183" i="78"/>
  <c r="AG29" i="34"/>
  <c r="J183" i="78"/>
  <c r="I29" i="34"/>
  <c r="M184" i="78"/>
  <c r="L30" i="34"/>
  <c r="Q159" i="78"/>
  <c r="P24" i="34"/>
  <c r="J135" i="78"/>
  <c r="I19" i="34"/>
  <c r="Z160" i="78"/>
  <c r="Y25" i="34"/>
  <c r="X135" i="78"/>
  <c r="W19" i="34"/>
  <c r="AA136" i="78"/>
  <c r="Z20" i="34"/>
  <c r="L184" i="78"/>
  <c r="K30" i="34"/>
  <c r="AG183" i="78"/>
  <c r="AF29" i="34"/>
  <c r="S184" i="78"/>
  <c r="R30" i="34"/>
  <c r="AF183" i="78"/>
  <c r="AE29" i="34"/>
  <c r="N184" i="78"/>
  <c r="M30" i="34"/>
  <c r="X159" i="78"/>
  <c r="W24" i="34"/>
  <c r="U159" i="78"/>
  <c r="T24" i="34"/>
  <c r="T183" i="78"/>
  <c r="S29" i="34"/>
  <c r="AG135" i="78"/>
  <c r="AF19" i="34"/>
  <c r="M159" i="78"/>
  <c r="L24" i="34"/>
  <c r="Q160" i="78"/>
  <c r="P25" i="34"/>
  <c r="V160" i="78"/>
  <c r="U25" i="34"/>
  <c r="J136" i="78"/>
  <c r="I20" i="34"/>
  <c r="AC159" i="78"/>
  <c r="AB24" i="34"/>
  <c r="P159" i="78"/>
  <c r="O24" i="34"/>
  <c r="O136" i="78"/>
  <c r="N20" i="34"/>
  <c r="AH136" i="78"/>
  <c r="AG20" i="34"/>
  <c r="AB135" i="78"/>
  <c r="AA19" i="34"/>
  <c r="R136" i="78"/>
  <c r="Q20" i="34"/>
  <c r="Q18" i="34" s="1"/>
  <c r="Q12" i="34" s="1"/>
  <c r="W186" i="78"/>
  <c r="V32" i="34"/>
  <c r="AG184" i="78"/>
  <c r="AF30" i="34"/>
  <c r="AG159" i="78"/>
  <c r="AF24" i="34"/>
  <c r="AF159" i="78"/>
  <c r="AE24" i="34"/>
  <c r="AE135" i="78"/>
  <c r="AD19" i="34"/>
  <c r="AD18" i="34" s="1"/>
  <c r="Y135" i="78"/>
  <c r="X19" i="34"/>
  <c r="K184" i="78"/>
  <c r="J30" i="34"/>
  <c r="Y159" i="78"/>
  <c r="X24" i="34"/>
  <c r="K136" i="78"/>
  <c r="J20" i="34"/>
  <c r="N136" i="78"/>
  <c r="M20" i="34"/>
  <c r="AF135" i="78"/>
  <c r="AE19" i="34"/>
  <c r="AH184" i="78"/>
  <c r="AG30" i="34"/>
  <c r="J184" i="78"/>
  <c r="I30" i="34"/>
  <c r="M183" i="78"/>
  <c r="L29" i="34"/>
  <c r="N18" i="63"/>
  <c r="N12" i="63" s="1"/>
  <c r="J23" i="63"/>
  <c r="U18" i="63"/>
  <c r="U12" i="63" s="1"/>
  <c r="Q18" i="63"/>
  <c r="Q12" i="63" s="1"/>
  <c r="AC23" i="63"/>
  <c r="AG28" i="63"/>
  <c r="Q23" i="63"/>
  <c r="W18" i="63"/>
  <c r="W12" i="63" s="1"/>
  <c r="Q137" i="78"/>
  <c r="AB185" i="78"/>
  <c r="AB186" i="78"/>
  <c r="T138" i="78"/>
  <c r="S138" i="78"/>
  <c r="S185" i="78"/>
  <c r="S137" i="78"/>
  <c r="V186" i="78"/>
  <c r="Y18" i="63"/>
  <c r="Y12" i="63" s="1"/>
  <c r="X18" i="63"/>
  <c r="X12" i="63" s="1"/>
  <c r="K28" i="63"/>
  <c r="V23" i="63"/>
  <c r="AB28" i="63"/>
  <c r="P23" i="63"/>
  <c r="AE23" i="63"/>
  <c r="Z23" i="63"/>
  <c r="U28" i="63"/>
  <c r="AA28" i="63"/>
  <c r="AA23" i="63"/>
  <c r="K23" i="63"/>
  <c r="R18" i="63"/>
  <c r="R12" i="63" s="1"/>
  <c r="AF18" i="63"/>
  <c r="AF12" i="63" s="1"/>
  <c r="AE18" i="63"/>
  <c r="AE12" i="63" s="1"/>
  <c r="Y28" i="63"/>
  <c r="AA18" i="63"/>
  <c r="AA12" i="63" s="1"/>
  <c r="M18" i="63"/>
  <c r="M12" i="63" s="1"/>
  <c r="Z18" i="63"/>
  <c r="Z12" i="63" s="1"/>
  <c r="T23" i="63"/>
  <c r="Z28" i="63"/>
  <c r="T18" i="63"/>
  <c r="T12" i="63" s="1"/>
  <c r="V28" i="63"/>
  <c r="AB18" i="63"/>
  <c r="AB12" i="63" s="1"/>
  <c r="W28" i="63"/>
  <c r="J28" i="63"/>
  <c r="K18" i="63"/>
  <c r="K12" i="63" s="1"/>
  <c r="X23" i="63"/>
  <c r="V18" i="63"/>
  <c r="V12" i="63" s="1"/>
  <c r="AE28" i="63"/>
  <c r="T28" i="63"/>
  <c r="I18" i="63"/>
  <c r="I12" i="63" s="1"/>
  <c r="AG18" i="63"/>
  <c r="AG12" i="63" s="1"/>
  <c r="Q28" i="63"/>
  <c r="AG23" i="63"/>
  <c r="I23" i="63"/>
  <c r="O23" i="63"/>
  <c r="P18" i="63"/>
  <c r="P12" i="63" s="1"/>
  <c r="AF28" i="63"/>
  <c r="O18" i="63"/>
  <c r="O12" i="63" s="1"/>
  <c r="P28" i="63"/>
  <c r="Y23" i="63"/>
  <c r="N28" i="63"/>
  <c r="L23" i="63"/>
  <c r="L18" i="63"/>
  <c r="L12" i="63" s="1"/>
  <c r="R23" i="63"/>
  <c r="AB23" i="63"/>
  <c r="AF23" i="63"/>
  <c r="S28" i="63"/>
  <c r="I28" i="63"/>
  <c r="S18" i="63"/>
  <c r="S12" i="63" s="1"/>
  <c r="M23" i="63"/>
  <c r="I33" i="34"/>
  <c r="AB33" i="34"/>
  <c r="AA33" i="34"/>
  <c r="AF33" i="34"/>
  <c r="J33" i="34"/>
  <c r="AE33" i="34"/>
  <c r="AD33" i="34"/>
  <c r="M33" i="34"/>
  <c r="O33" i="34"/>
  <c r="N33" i="34"/>
  <c r="T33" i="34"/>
  <c r="K33" i="34"/>
  <c r="L33" i="34"/>
  <c r="Y33" i="34"/>
  <c r="Z33" i="34"/>
  <c r="AF18" i="34"/>
  <c r="U137" i="78"/>
  <c r="Q185" i="78"/>
  <c r="S186" i="78"/>
  <c r="O186" i="78"/>
  <c r="AH185" i="78"/>
  <c r="M186" i="78"/>
  <c r="F83" i="68"/>
  <c r="F81" i="68"/>
  <c r="F14" i="68" s="1"/>
  <c r="F82" i="68"/>
  <c r="K137" i="78"/>
  <c r="P138" i="78"/>
  <c r="X138" i="78"/>
  <c r="Z162" i="78"/>
  <c r="V138" i="78"/>
  <c r="AF162" i="78"/>
  <c r="AD138" i="78"/>
  <c r="H28" i="52"/>
  <c r="M185" i="78"/>
  <c r="P162" i="78"/>
  <c r="V161" i="78"/>
  <c r="O162" i="78"/>
  <c r="W162" i="78"/>
  <c r="X162" i="78"/>
  <c r="K186" i="78"/>
  <c r="N137" i="78"/>
  <c r="O138" i="78"/>
  <c r="AD137" i="78"/>
  <c r="O185" i="78"/>
  <c r="V185" i="78"/>
  <c r="V162" i="78"/>
  <c r="AB161" i="78"/>
  <c r="W185" i="78"/>
  <c r="AG186" i="78"/>
  <c r="Y185" i="78"/>
  <c r="Y162" i="78"/>
  <c r="AG137" i="78"/>
  <c r="Z185" i="78"/>
  <c r="N186" i="78"/>
  <c r="M137" i="78"/>
  <c r="AE161" i="78"/>
  <c r="J185" i="78"/>
  <c r="J137" i="78"/>
  <c r="R185" i="78"/>
  <c r="AA162" i="78"/>
  <c r="AH162" i="78"/>
  <c r="L138" i="78"/>
  <c r="R162" i="78"/>
  <c r="AD186" i="78"/>
  <c r="AB138" i="78"/>
  <c r="K161" i="78"/>
  <c r="AF138" i="78"/>
  <c r="AB162" i="78"/>
  <c r="AA185" i="78"/>
  <c r="M161" i="78"/>
  <c r="AA137" i="78"/>
  <c r="K162" i="78"/>
  <c r="L185" i="78"/>
  <c r="AF137" i="78"/>
  <c r="N185" i="78"/>
  <c r="R161" i="78"/>
  <c r="Q161" i="78"/>
  <c r="AA138" i="78"/>
  <c r="Z138" i="78"/>
  <c r="Y138" i="78"/>
  <c r="AG161" i="78"/>
  <c r="AC161" i="78"/>
  <c r="Q162" i="78"/>
  <c r="AB137" i="78"/>
  <c r="AF161" i="78"/>
  <c r="X185" i="78"/>
  <c r="X161" i="78"/>
  <c r="Y137" i="78"/>
  <c r="AG162" i="78"/>
  <c r="G7" i="78"/>
  <c r="W138" i="78"/>
  <c r="J186" i="78"/>
  <c r="J138" i="78"/>
  <c r="R186" i="78"/>
  <c r="P186" i="78"/>
  <c r="O161" i="78"/>
  <c r="O137" i="78"/>
  <c r="AH137" i="78"/>
  <c r="R137" i="78"/>
  <c r="W161" i="78"/>
  <c r="AD162" i="78"/>
  <c r="Y186" i="78"/>
  <c r="AF186" i="78"/>
  <c r="U185" i="78"/>
  <c r="T161" i="78"/>
  <c r="N162" i="78"/>
  <c r="AD161" i="78"/>
  <c r="U161" i="78"/>
  <c r="T185" i="78"/>
  <c r="P185" i="78"/>
  <c r="AC162" i="78"/>
  <c r="P161" i="78"/>
  <c r="K138" i="78"/>
  <c r="W137" i="78"/>
  <c r="X137" i="78"/>
  <c r="Z161" i="78"/>
  <c r="P137" i="78"/>
  <c r="AH138" i="78"/>
  <c r="R138" i="78"/>
  <c r="AE186" i="78"/>
  <c r="AE138" i="78"/>
  <c r="AG138" i="78"/>
  <c r="V137" i="78"/>
  <c r="AC137" i="78"/>
  <c r="AF185" i="78"/>
  <c r="U186" i="78"/>
  <c r="T162" i="78"/>
  <c r="K185" i="78"/>
  <c r="N161" i="78"/>
  <c r="U162" i="78"/>
  <c r="T186" i="78"/>
  <c r="Y161" i="78"/>
  <c r="T137" i="78"/>
  <c r="S161" i="78"/>
  <c r="AA161" i="78"/>
  <c r="AE162" i="78"/>
  <c r="N138" i="78"/>
  <c r="Z186" i="78"/>
  <c r="AH186" i="78"/>
  <c r="AH161" i="78"/>
  <c r="AD185" i="78"/>
  <c r="M162" i="78"/>
  <c r="J161" i="78"/>
  <c r="AE185" i="78"/>
  <c r="AE137" i="78"/>
  <c r="H18" i="11"/>
  <c r="G6" i="68" s="1"/>
  <c r="G80" i="68" s="1"/>
  <c r="I30" i="52"/>
  <c r="I29" i="52"/>
  <c r="I31" i="52"/>
  <c r="J26" i="52"/>
  <c r="J32" i="52" s="1"/>
  <c r="I27" i="52"/>
  <c r="J18" i="34" l="1"/>
  <c r="P28" i="34"/>
  <c r="P18" i="34"/>
  <c r="P12" i="34" s="1"/>
  <c r="N18" i="34"/>
  <c r="AA18" i="34"/>
  <c r="AA12" i="34" s="1"/>
  <c r="AC18" i="34"/>
  <c r="AC12" i="34" s="1"/>
  <c r="R23" i="34"/>
  <c r="R18" i="34"/>
  <c r="R12" i="34" s="1"/>
  <c r="J28" i="34"/>
  <c r="AC28" i="34"/>
  <c r="T18" i="34"/>
  <c r="T12" i="34" s="1"/>
  <c r="K18" i="34"/>
  <c r="AE18" i="34"/>
  <c r="AE12" i="34" s="1"/>
  <c r="AF23" i="34"/>
  <c r="AG18" i="34"/>
  <c r="AG12" i="34" s="1"/>
  <c r="S18" i="34"/>
  <c r="S12" i="34" s="1"/>
  <c r="Z23" i="34"/>
  <c r="I23" i="34"/>
  <c r="O23" i="34"/>
  <c r="T23" i="34"/>
  <c r="W18" i="34"/>
  <c r="W12" i="34" s="1"/>
  <c r="Z18" i="34"/>
  <c r="Z12" i="34" s="1"/>
  <c r="X28" i="34"/>
  <c r="M28" i="34"/>
  <c r="M18" i="34"/>
  <c r="M12" i="34" s="1"/>
  <c r="I18" i="34"/>
  <c r="I12" i="34" s="1"/>
  <c r="Y23" i="34"/>
  <c r="AE28" i="34"/>
  <c r="P23" i="34"/>
  <c r="U18" i="34"/>
  <c r="U12" i="34" s="1"/>
  <c r="AB18" i="34"/>
  <c r="AB12" i="34" s="1"/>
  <c r="T28" i="34"/>
  <c r="W23" i="34"/>
  <c r="I28" i="34"/>
  <c r="AA23" i="34"/>
  <c r="S28" i="34"/>
  <c r="AG23" i="34"/>
  <c r="AB23" i="34"/>
  <c r="R28" i="34"/>
  <c r="AC23" i="34"/>
  <c r="AA28" i="34"/>
  <c r="X23" i="34"/>
  <c r="K28" i="34"/>
  <c r="U28" i="34"/>
  <c r="W28" i="34"/>
  <c r="Q28" i="34"/>
  <c r="U23" i="34"/>
  <c r="AG28" i="34"/>
  <c r="AE23" i="34"/>
  <c r="L28" i="34"/>
  <c r="V28" i="34"/>
  <c r="L23" i="34"/>
  <c r="V23" i="34"/>
  <c r="N23" i="34"/>
  <c r="AD28" i="34"/>
  <c r="S23" i="34"/>
  <c r="O28" i="34"/>
  <c r="Q23" i="34"/>
  <c r="K23" i="34"/>
  <c r="L18" i="34"/>
  <c r="O18" i="34"/>
  <c r="Y28" i="34"/>
  <c r="J23" i="34"/>
  <c r="AB28" i="34"/>
  <c r="Y18" i="34"/>
  <c r="Y12" i="34" s="1"/>
  <c r="Z28" i="34"/>
  <c r="X18" i="34"/>
  <c r="X12" i="34" s="1"/>
  <c r="AF28" i="34"/>
  <c r="G81" i="78"/>
  <c r="F15" i="68"/>
  <c r="G79" i="78"/>
  <c r="F13" i="68"/>
  <c r="G82" i="78"/>
  <c r="F16" i="68"/>
  <c r="N12" i="34"/>
  <c r="AF12" i="34"/>
  <c r="K12" i="34"/>
  <c r="O12" i="34"/>
  <c r="L12" i="34"/>
  <c r="J12" i="34"/>
  <c r="AD12" i="34"/>
  <c r="G83" i="68"/>
  <c r="G82" i="68"/>
  <c r="G81" i="68"/>
  <c r="G14" i="68" s="1"/>
  <c r="H7" i="78"/>
  <c r="I28" i="52"/>
  <c r="G80" i="78"/>
  <c r="I18" i="11"/>
  <c r="H6" i="68" s="1"/>
  <c r="H80" i="68" s="1"/>
  <c r="J30" i="52"/>
  <c r="J27" i="52"/>
  <c r="J31" i="52"/>
  <c r="J29" i="52"/>
  <c r="K26" i="52"/>
  <c r="K32" i="52" s="1"/>
  <c r="F12" i="68" l="1"/>
  <c r="H82" i="78"/>
  <c r="G16" i="68"/>
  <c r="H81" i="78"/>
  <c r="G15" i="68"/>
  <c r="H79" i="78"/>
  <c r="G13" i="68"/>
  <c r="H83" i="68"/>
  <c r="H82" i="68"/>
  <c r="H81" i="68"/>
  <c r="H14" i="68" s="1"/>
  <c r="I7" i="78"/>
  <c r="J28" i="52"/>
  <c r="H80" i="78"/>
  <c r="J18" i="11"/>
  <c r="I6" i="68" s="1"/>
  <c r="I80" i="68" s="1"/>
  <c r="K29" i="52"/>
  <c r="K27" i="52"/>
  <c r="K30" i="52"/>
  <c r="K31" i="52"/>
  <c r="L26" i="52"/>
  <c r="L32" i="52" s="1"/>
  <c r="G12" i="68" l="1"/>
  <c r="I79" i="78"/>
  <c r="H13" i="68"/>
  <c r="I81" i="78"/>
  <c r="I99" i="78" s="1"/>
  <c r="I17" i="78" s="1"/>
  <c r="H15" i="68"/>
  <c r="I82" i="78"/>
  <c r="I100" i="78" s="1"/>
  <c r="I18" i="78" s="1"/>
  <c r="H16" i="68"/>
  <c r="I81" i="68"/>
  <c r="I14" i="68" s="1"/>
  <c r="I83" i="68"/>
  <c r="I82" i="68"/>
  <c r="J7" i="78"/>
  <c r="K28" i="52"/>
  <c r="I80" i="78"/>
  <c r="K18" i="11"/>
  <c r="J6" i="68" s="1"/>
  <c r="J80" i="68" s="1"/>
  <c r="L29" i="52"/>
  <c r="L30" i="52"/>
  <c r="M26" i="52"/>
  <c r="M32" i="52" s="1"/>
  <c r="L31" i="52"/>
  <c r="L27" i="52"/>
  <c r="E29" i="52"/>
  <c r="E30" i="52"/>
  <c r="F29" i="52"/>
  <c r="F27" i="52"/>
  <c r="F30" i="52"/>
  <c r="F31" i="52"/>
  <c r="E31" i="52"/>
  <c r="I98" i="78" l="1"/>
  <c r="I16" i="78" s="1"/>
  <c r="I97" i="78"/>
  <c r="I15" i="78" s="1"/>
  <c r="H12" i="68"/>
  <c r="J79" i="78"/>
  <c r="I13" i="68"/>
  <c r="J81" i="78"/>
  <c r="J99" i="78" s="1"/>
  <c r="J17" i="78" s="1"/>
  <c r="I15" i="68"/>
  <c r="J82" i="78"/>
  <c r="J100" i="78" s="1"/>
  <c r="J18" i="78" s="1"/>
  <c r="I16" i="68"/>
  <c r="J81" i="68"/>
  <c r="J14" i="68" s="1"/>
  <c r="J82" i="68"/>
  <c r="J83" i="68"/>
  <c r="F18" i="11"/>
  <c r="K7" i="78"/>
  <c r="L28" i="52"/>
  <c r="F28" i="52"/>
  <c r="E28" i="52"/>
  <c r="E6" i="68"/>
  <c r="E80" i="68" s="1"/>
  <c r="L18" i="11"/>
  <c r="K6" i="68" s="1"/>
  <c r="K80" i="68" s="1"/>
  <c r="J80" i="78"/>
  <c r="M27" i="52"/>
  <c r="N26" i="52"/>
  <c r="N32" i="52" s="1"/>
  <c r="M29" i="52"/>
  <c r="M31" i="52"/>
  <c r="M30" i="52"/>
  <c r="I12" i="68" l="1"/>
  <c r="J98" i="78"/>
  <c r="J16" i="78" s="1"/>
  <c r="J97" i="78"/>
  <c r="J15" i="78" s="1"/>
  <c r="K82" i="78"/>
  <c r="K100" i="78" s="1"/>
  <c r="K18" i="78" s="1"/>
  <c r="J16" i="68"/>
  <c r="K79" i="78"/>
  <c r="J13" i="68"/>
  <c r="K81" i="78"/>
  <c r="K99" i="78" s="1"/>
  <c r="K17" i="78" s="1"/>
  <c r="J15" i="68"/>
  <c r="K82" i="68"/>
  <c r="K81" i="68"/>
  <c r="K14" i="68" s="1"/>
  <c r="K83" i="68"/>
  <c r="E83" i="68"/>
  <c r="E82" i="68"/>
  <c r="E81" i="68"/>
  <c r="M28" i="52"/>
  <c r="L7" i="78"/>
  <c r="K13" i="68"/>
  <c r="F7" i="78"/>
  <c r="M18" i="11"/>
  <c r="L6" i="68" s="1"/>
  <c r="L80" i="68" s="1"/>
  <c r="K80" i="78"/>
  <c r="L79" i="78"/>
  <c r="O26" i="52"/>
  <c r="O32" i="52" s="1"/>
  <c r="N31" i="52"/>
  <c r="N27" i="52"/>
  <c r="N18" i="11" s="1"/>
  <c r="M6" i="68" s="1"/>
  <c r="M80" i="68" s="1"/>
  <c r="N30" i="52"/>
  <c r="N29" i="52"/>
  <c r="J12" i="68" l="1"/>
  <c r="K98" i="78"/>
  <c r="K16" i="78" s="1"/>
  <c r="K97" i="78"/>
  <c r="K15" i="78" s="1"/>
  <c r="F82" i="78"/>
  <c r="E16" i="68"/>
  <c r="L82" i="78"/>
  <c r="L100" i="78" s="1"/>
  <c r="L18" i="78" s="1"/>
  <c r="K16" i="68"/>
  <c r="F80" i="78"/>
  <c r="E14" i="68"/>
  <c r="F81" i="78"/>
  <c r="E15" i="68"/>
  <c r="F79" i="78"/>
  <c r="E13" i="68"/>
  <c r="L81" i="78"/>
  <c r="L99" i="78" s="1"/>
  <c r="L17" i="78" s="1"/>
  <c r="K15" i="68"/>
  <c r="L97" i="78"/>
  <c r="L15" i="78" s="1"/>
  <c r="L83" i="68"/>
  <c r="L16" i="68" s="1"/>
  <c r="L82" i="68"/>
  <c r="L81" i="68"/>
  <c r="L14" i="68" s="1"/>
  <c r="M83" i="68"/>
  <c r="M82" i="68"/>
  <c r="M81" i="68"/>
  <c r="M14" i="68" s="1"/>
  <c r="N7" i="78"/>
  <c r="M7" i="78"/>
  <c r="N28" i="52"/>
  <c r="L80" i="78"/>
  <c r="O31" i="52"/>
  <c r="O27" i="52"/>
  <c r="O18" i="11" s="1"/>
  <c r="N6" i="68" s="1"/>
  <c r="N80" i="68" s="1"/>
  <c r="O29" i="52"/>
  <c r="P26" i="52"/>
  <c r="P32" i="52" s="1"/>
  <c r="O30" i="52"/>
  <c r="K12" i="68" l="1"/>
  <c r="E12" i="68"/>
  <c r="L98" i="78"/>
  <c r="L16" i="78" s="1"/>
  <c r="N79" i="78"/>
  <c r="M13" i="68"/>
  <c r="N81" i="78"/>
  <c r="N99" i="78" s="1"/>
  <c r="N17" i="78" s="1"/>
  <c r="M15" i="68"/>
  <c r="M79" i="78"/>
  <c r="L13" i="68"/>
  <c r="N82" i="78"/>
  <c r="N100" i="78" s="1"/>
  <c r="N18" i="78" s="1"/>
  <c r="M16" i="68"/>
  <c r="M82" i="78"/>
  <c r="M100" i="78" s="1"/>
  <c r="M18" i="78" s="1"/>
  <c r="M81" i="78"/>
  <c r="M99" i="78" s="1"/>
  <c r="M17" i="78" s="1"/>
  <c r="L15" i="68"/>
  <c r="N97" i="78"/>
  <c r="N15" i="78" s="1"/>
  <c r="N83" i="68"/>
  <c r="N82" i="68"/>
  <c r="N81" i="68"/>
  <c r="N14" i="68" s="1"/>
  <c r="O28" i="52"/>
  <c r="O7" i="78"/>
  <c r="N80" i="78"/>
  <c r="M80" i="78"/>
  <c r="P31" i="52"/>
  <c r="P27" i="52"/>
  <c r="P18" i="11" s="1"/>
  <c r="O6" i="68" s="1"/>
  <c r="O80" i="68" s="1"/>
  <c r="P29" i="52"/>
  <c r="Q26" i="52"/>
  <c r="Q32" i="52" s="1"/>
  <c r="P30" i="52"/>
  <c r="L12" i="68" l="1"/>
  <c r="M12" i="68"/>
  <c r="N98" i="78"/>
  <c r="N16" i="78" s="1"/>
  <c r="M98" i="78"/>
  <c r="M16" i="78" s="1"/>
  <c r="M97" i="78"/>
  <c r="M15" i="78" s="1"/>
  <c r="O79" i="78"/>
  <c r="N13" i="68"/>
  <c r="O81" i="78"/>
  <c r="O99" i="78" s="1"/>
  <c r="O17" i="78" s="1"/>
  <c r="N15" i="68"/>
  <c r="O82" i="78"/>
  <c r="O100" i="78" s="1"/>
  <c r="O18" i="78" s="1"/>
  <c r="N16" i="68"/>
  <c r="O83" i="68"/>
  <c r="O82" i="68"/>
  <c r="O81" i="68"/>
  <c r="O14" i="68" s="1"/>
  <c r="P7" i="78"/>
  <c r="P28" i="52"/>
  <c r="O80" i="78"/>
  <c r="Q30" i="52"/>
  <c r="Q31" i="52"/>
  <c r="R26" i="52"/>
  <c r="R32" i="52" s="1"/>
  <c r="Q27" i="52"/>
  <c r="Q18" i="11" s="1"/>
  <c r="P6" i="68" s="1"/>
  <c r="P80" i="68" s="1"/>
  <c r="Q29" i="52"/>
  <c r="O97" i="78" l="1"/>
  <c r="O15" i="78" s="1"/>
  <c r="O98" i="78"/>
  <c r="O16" i="78" s="1"/>
  <c r="N12" i="68"/>
  <c r="P79" i="78"/>
  <c r="O13" i="68"/>
  <c r="P81" i="78"/>
  <c r="P99" i="78" s="1"/>
  <c r="P17" i="78" s="1"/>
  <c r="O15" i="68"/>
  <c r="P82" i="78"/>
  <c r="P100" i="78" s="1"/>
  <c r="P18" i="78" s="1"/>
  <c r="O16" i="68"/>
  <c r="P82" i="68"/>
  <c r="P83" i="68"/>
  <c r="P81" i="68"/>
  <c r="P14" i="68" s="1"/>
  <c r="Q7" i="78"/>
  <c r="Q28" i="52"/>
  <c r="P80" i="78"/>
  <c r="R30" i="52"/>
  <c r="R29" i="52"/>
  <c r="R31" i="52"/>
  <c r="R27" i="52"/>
  <c r="R18" i="11" s="1"/>
  <c r="Q6" i="68" s="1"/>
  <c r="Q80" i="68" s="1"/>
  <c r="S26" i="52"/>
  <c r="S32" i="52" s="1"/>
  <c r="O12" i="68" l="1"/>
  <c r="P97" i="78"/>
  <c r="P15" i="78" s="1"/>
  <c r="P98" i="78"/>
  <c r="P16" i="78" s="1"/>
  <c r="Q79" i="78"/>
  <c r="P13" i="68"/>
  <c r="Q81" i="78"/>
  <c r="Q99" i="78" s="1"/>
  <c r="Q17" i="78" s="1"/>
  <c r="P15" i="68"/>
  <c r="Q82" i="78"/>
  <c r="Q100" i="78" s="1"/>
  <c r="Q18" i="78" s="1"/>
  <c r="P16" i="68"/>
  <c r="Q81" i="68"/>
  <c r="Q14" i="68" s="1"/>
  <c r="Q83" i="68"/>
  <c r="Q82" i="68"/>
  <c r="R28" i="52"/>
  <c r="R7" i="78"/>
  <c r="Q80" i="78"/>
  <c r="S29" i="52"/>
  <c r="T26" i="52"/>
  <c r="T32" i="52" s="1"/>
  <c r="S27" i="52"/>
  <c r="S18" i="11" s="1"/>
  <c r="R6" i="68" s="1"/>
  <c r="R80" i="68" s="1"/>
  <c r="S30" i="52"/>
  <c r="S31" i="52"/>
  <c r="P12" i="68" l="1"/>
  <c r="Q97" i="78"/>
  <c r="Q15" i="78" s="1"/>
  <c r="Q98" i="78"/>
  <c r="Q16" i="78" s="1"/>
  <c r="R82" i="78"/>
  <c r="R100" i="78" s="1"/>
  <c r="R18" i="78" s="1"/>
  <c r="Q16" i="68"/>
  <c r="R79" i="78"/>
  <c r="R97" i="78" s="1"/>
  <c r="R15" i="78" s="1"/>
  <c r="Q13" i="68"/>
  <c r="R81" i="78"/>
  <c r="R99" i="78" s="1"/>
  <c r="R17" i="78" s="1"/>
  <c r="Q15" i="68"/>
  <c r="R81" i="68"/>
  <c r="R14" i="68" s="1"/>
  <c r="R83" i="68"/>
  <c r="R82" i="68"/>
  <c r="S7" i="78"/>
  <c r="S28" i="52"/>
  <c r="R80" i="78"/>
  <c r="T29" i="52"/>
  <c r="T27" i="52"/>
  <c r="T18" i="11" s="1"/>
  <c r="S6" i="68" s="1"/>
  <c r="S80" i="68" s="1"/>
  <c r="T30" i="52"/>
  <c r="U26" i="52"/>
  <c r="U32" i="52" s="1"/>
  <c r="T31" i="52"/>
  <c r="Q12" i="68" l="1"/>
  <c r="R98" i="78"/>
  <c r="R16" i="78" s="1"/>
  <c r="S81" i="78"/>
  <c r="S99" i="78" s="1"/>
  <c r="S17" i="78" s="1"/>
  <c r="R15" i="68"/>
  <c r="S82" i="78"/>
  <c r="S100" i="78" s="1"/>
  <c r="S18" i="78" s="1"/>
  <c r="R16" i="68"/>
  <c r="S79" i="78"/>
  <c r="R13" i="68"/>
  <c r="S82" i="68"/>
  <c r="S81" i="68"/>
  <c r="S14" i="68" s="1"/>
  <c r="S83" i="68"/>
  <c r="T7" i="78"/>
  <c r="T28" i="52"/>
  <c r="S80" i="78"/>
  <c r="U30" i="52"/>
  <c r="V26" i="52"/>
  <c r="V32" i="52" s="1"/>
  <c r="U31" i="52"/>
  <c r="U29" i="52"/>
  <c r="U27" i="52"/>
  <c r="R12" i="68" l="1"/>
  <c r="S98" i="78"/>
  <c r="S16" i="78" s="1"/>
  <c r="S97" i="78"/>
  <c r="S15" i="78" s="1"/>
  <c r="T82" i="78"/>
  <c r="T100" i="78" s="1"/>
  <c r="T18" i="78" s="1"/>
  <c r="S16" i="68"/>
  <c r="T79" i="78"/>
  <c r="S13" i="68"/>
  <c r="T81" i="78"/>
  <c r="T99" i="78" s="1"/>
  <c r="T17" i="78" s="1"/>
  <c r="S15" i="68"/>
  <c r="U28" i="52"/>
  <c r="U18" i="11"/>
  <c r="T6" i="68" s="1"/>
  <c r="T80" i="68" s="1"/>
  <c r="T80" i="78"/>
  <c r="V30" i="52"/>
  <c r="W26" i="52"/>
  <c r="W32" i="52" s="1"/>
  <c r="V29" i="52"/>
  <c r="V31" i="52"/>
  <c r="V27" i="52"/>
  <c r="S12" i="68" l="1"/>
  <c r="T98" i="78"/>
  <c r="T16" i="78" s="1"/>
  <c r="T97" i="78"/>
  <c r="T15" i="78" s="1"/>
  <c r="T82" i="68"/>
  <c r="T81" i="68"/>
  <c r="T14" i="68" s="1"/>
  <c r="T83" i="68"/>
  <c r="V28" i="52"/>
  <c r="U7" i="78"/>
  <c r="V18" i="11"/>
  <c r="U6" i="68" s="1"/>
  <c r="U80" i="68" s="1"/>
  <c r="W27" i="52"/>
  <c r="W29" i="52"/>
  <c r="W30" i="52"/>
  <c r="W31" i="52"/>
  <c r="X26" i="52"/>
  <c r="X32" i="52" s="1"/>
  <c r="U79" i="78" l="1"/>
  <c r="T13" i="68"/>
  <c r="U82" i="78"/>
  <c r="U100" i="78" s="1"/>
  <c r="U18" i="78" s="1"/>
  <c r="T16" i="68"/>
  <c r="U81" i="78"/>
  <c r="U99" i="78" s="1"/>
  <c r="U17" i="78" s="1"/>
  <c r="T15" i="68"/>
  <c r="U97" i="78"/>
  <c r="U15" i="78" s="1"/>
  <c r="U83" i="68"/>
  <c r="U82" i="68"/>
  <c r="U81" i="68"/>
  <c r="U14" i="68" s="1"/>
  <c r="V7" i="78"/>
  <c r="W28" i="52"/>
  <c r="W18" i="11"/>
  <c r="V6" i="68" s="1"/>
  <c r="V80" i="68" s="1"/>
  <c r="U80" i="78"/>
  <c r="X31" i="52"/>
  <c r="X27" i="52"/>
  <c r="X29" i="52"/>
  <c r="Y26" i="52"/>
  <c r="Y32" i="52" s="1"/>
  <c r="X30" i="52"/>
  <c r="T12" i="68" l="1"/>
  <c r="U98" i="78"/>
  <c r="U16" i="78" s="1"/>
  <c r="V81" i="78"/>
  <c r="V99" i="78" s="1"/>
  <c r="V17" i="78" s="1"/>
  <c r="U15" i="68"/>
  <c r="V82" i="78"/>
  <c r="V100" i="78" s="1"/>
  <c r="V18" i="78" s="1"/>
  <c r="U16" i="68"/>
  <c r="V79" i="78"/>
  <c r="U13" i="68"/>
  <c r="V81" i="68"/>
  <c r="V14" i="68" s="1"/>
  <c r="V83" i="68"/>
  <c r="V82" i="68"/>
  <c r="X28" i="52"/>
  <c r="W7" i="78"/>
  <c r="V80" i="78"/>
  <c r="X18" i="11"/>
  <c r="W6" i="68" s="1"/>
  <c r="W80" i="68" s="1"/>
  <c r="Y31" i="52"/>
  <c r="Z26" i="52"/>
  <c r="Z32" i="52" s="1"/>
  <c r="Y27" i="52"/>
  <c r="Y29" i="52"/>
  <c r="Y30" i="52"/>
  <c r="U12" i="68" l="1"/>
  <c r="V98" i="78"/>
  <c r="V16" i="78" s="1"/>
  <c r="V97" i="78"/>
  <c r="V15" i="78" s="1"/>
  <c r="W81" i="78"/>
  <c r="W99" i="78" s="1"/>
  <c r="W17" i="78" s="1"/>
  <c r="V15" i="68"/>
  <c r="W79" i="78"/>
  <c r="V13" i="68"/>
  <c r="W82" i="78"/>
  <c r="W100" i="78" s="1"/>
  <c r="W18" i="78" s="1"/>
  <c r="V16" i="68"/>
  <c r="W83" i="68"/>
  <c r="W82" i="68"/>
  <c r="W81" i="68"/>
  <c r="W14" i="68" s="1"/>
  <c r="X7" i="78"/>
  <c r="Y28" i="52"/>
  <c r="W80" i="78"/>
  <c r="Y18" i="11"/>
  <c r="X6" i="68" s="1"/>
  <c r="X80" i="68" s="1"/>
  <c r="Z30" i="52"/>
  <c r="Z27" i="52"/>
  <c r="Z29" i="52"/>
  <c r="Z31" i="52"/>
  <c r="AA26" i="52"/>
  <c r="AA32" i="52" s="1"/>
  <c r="V12" i="68" l="1"/>
  <c r="W97" i="78"/>
  <c r="W15" i="78" s="1"/>
  <c r="W98" i="78"/>
  <c r="W16" i="78" s="1"/>
  <c r="X79" i="78"/>
  <c r="X97" i="78" s="1"/>
  <c r="X15" i="78" s="1"/>
  <c r="W13" i="68"/>
  <c r="X81" i="78"/>
  <c r="X99" i="78" s="1"/>
  <c r="X17" i="78" s="1"/>
  <c r="W15" i="68"/>
  <c r="X82" i="78"/>
  <c r="X100" i="78" s="1"/>
  <c r="X18" i="78" s="1"/>
  <c r="W16" i="68"/>
  <c r="X81" i="68"/>
  <c r="X14" i="68" s="1"/>
  <c r="X83" i="68"/>
  <c r="X82" i="68"/>
  <c r="Y7" i="78"/>
  <c r="Z28" i="52"/>
  <c r="X80" i="78"/>
  <c r="Z18" i="11"/>
  <c r="Y6" i="68" s="1"/>
  <c r="Y80" i="68" s="1"/>
  <c r="AA29" i="52"/>
  <c r="AB26" i="52"/>
  <c r="AB32" i="52" s="1"/>
  <c r="AA30" i="52"/>
  <c r="AA31" i="52"/>
  <c r="AA27" i="52"/>
  <c r="F10" i="7"/>
  <c r="D4" i="6"/>
  <c r="W12" i="68" l="1"/>
  <c r="X98" i="78"/>
  <c r="X16" i="78" s="1"/>
  <c r="Y81" i="78"/>
  <c r="Y99" i="78" s="1"/>
  <c r="Y17" i="78" s="1"/>
  <c r="X15" i="68"/>
  <c r="Y82" i="78"/>
  <c r="Y100" i="78" s="1"/>
  <c r="Y18" i="78" s="1"/>
  <c r="X16" i="68"/>
  <c r="Y79" i="78"/>
  <c r="X13" i="68"/>
  <c r="X12" i="68" s="1"/>
  <c r="Y81" i="68"/>
  <c r="Y14" i="68" s="1"/>
  <c r="Y83" i="68"/>
  <c r="Y82" i="68"/>
  <c r="AA28" i="52"/>
  <c r="Z7" i="78"/>
  <c r="AA18" i="11"/>
  <c r="Z6" i="68" s="1"/>
  <c r="Z80" i="68" s="1"/>
  <c r="Y80" i="78"/>
  <c r="AB30" i="52"/>
  <c r="AB31" i="52"/>
  <c r="AB29" i="52"/>
  <c r="AC26" i="52"/>
  <c r="AC32" i="52" s="1"/>
  <c r="AB27" i="52"/>
  <c r="F7" i="7"/>
  <c r="G10" i="7"/>
  <c r="G7" i="7" s="1"/>
  <c r="Y97" i="78" l="1"/>
  <c r="Y15" i="78" s="1"/>
  <c r="Y98" i="78"/>
  <c r="Y16" i="78" s="1"/>
  <c r="Z79" i="78"/>
  <c r="Z97" i="78" s="1"/>
  <c r="Z15" i="78" s="1"/>
  <c r="Y13" i="68"/>
  <c r="Z81" i="78"/>
  <c r="Z99" i="78" s="1"/>
  <c r="Z17" i="78" s="1"/>
  <c r="Y15" i="68"/>
  <c r="Z82" i="78"/>
  <c r="Z100" i="78" s="1"/>
  <c r="Z18" i="78" s="1"/>
  <c r="Y16" i="68"/>
  <c r="Z81" i="68"/>
  <c r="Z14" i="68" s="1"/>
  <c r="Z83" i="68"/>
  <c r="Z82" i="68"/>
  <c r="AB28" i="52"/>
  <c r="AA7" i="78"/>
  <c r="Z80" i="78"/>
  <c r="AB18" i="11"/>
  <c r="AA6" i="68" s="1"/>
  <c r="AA80" i="68" s="1"/>
  <c r="AC27" i="52"/>
  <c r="AD26" i="52"/>
  <c r="AD32" i="52" s="1"/>
  <c r="AC29" i="52"/>
  <c r="AC31" i="52"/>
  <c r="AC30" i="52"/>
  <c r="H10" i="7"/>
  <c r="H7" i="7" s="1"/>
  <c r="Y12" i="68" l="1"/>
  <c r="Z98" i="78"/>
  <c r="Z16" i="78" s="1"/>
  <c r="AA79" i="78"/>
  <c r="Z13" i="68"/>
  <c r="AA82" i="78"/>
  <c r="AA100" i="78" s="1"/>
  <c r="AA18" i="78" s="1"/>
  <c r="Z16" i="68"/>
  <c r="AA81" i="78"/>
  <c r="AA99" i="78" s="1"/>
  <c r="AA17" i="78" s="1"/>
  <c r="Z15" i="68"/>
  <c r="AA82" i="68"/>
  <c r="AA81" i="68"/>
  <c r="AA14" i="68" s="1"/>
  <c r="AA83" i="68"/>
  <c r="AC28" i="52"/>
  <c r="AB7" i="78"/>
  <c r="AA80" i="78"/>
  <c r="AC18" i="11"/>
  <c r="AB6" i="68" s="1"/>
  <c r="AB80" i="68" s="1"/>
  <c r="AD29" i="52"/>
  <c r="AD30" i="52"/>
  <c r="AD31" i="52"/>
  <c r="AE26" i="52"/>
  <c r="AE32" i="52" s="1"/>
  <c r="AD27" i="52"/>
  <c r="I10" i="7"/>
  <c r="I7" i="7" s="1"/>
  <c r="Z12" i="68" l="1"/>
  <c r="AA97" i="78"/>
  <c r="AA15" i="78" s="1"/>
  <c r="AA98" i="78"/>
  <c r="AA16" i="78" s="1"/>
  <c r="AB79" i="78"/>
  <c r="AA13" i="68"/>
  <c r="AB82" i="78"/>
  <c r="AB100" i="78" s="1"/>
  <c r="AB18" i="78" s="1"/>
  <c r="AA16" i="68"/>
  <c r="AB81" i="78"/>
  <c r="AB99" i="78" s="1"/>
  <c r="AB17" i="78" s="1"/>
  <c r="AA15" i="68"/>
  <c r="AB82" i="68"/>
  <c r="AB81" i="68"/>
  <c r="AB14" i="68" s="1"/>
  <c r="AB83" i="68"/>
  <c r="AC7" i="78"/>
  <c r="AD28" i="52"/>
  <c r="AB80" i="78"/>
  <c r="AD18" i="11"/>
  <c r="AC6" i="68" s="1"/>
  <c r="AC80" i="68" s="1"/>
  <c r="AF26" i="52"/>
  <c r="AF32" i="52" s="1"/>
  <c r="AE30" i="52"/>
  <c r="AE27" i="52"/>
  <c r="AE31" i="52"/>
  <c r="AE29" i="52"/>
  <c r="J10" i="7"/>
  <c r="J7" i="7" s="1"/>
  <c r="AA12" i="68" l="1"/>
  <c r="AB97" i="78"/>
  <c r="AB15" i="78" s="1"/>
  <c r="AB98" i="78"/>
  <c r="AB16" i="78" s="1"/>
  <c r="AC79" i="78"/>
  <c r="AC97" i="78" s="1"/>
  <c r="AC15" i="78" s="1"/>
  <c r="AB13" i="68"/>
  <c r="AC82" i="78"/>
  <c r="AC100" i="78" s="1"/>
  <c r="AC18" i="78" s="1"/>
  <c r="AB16" i="68"/>
  <c r="AC81" i="78"/>
  <c r="AC99" i="78" s="1"/>
  <c r="AC17" i="78" s="1"/>
  <c r="AB15" i="68"/>
  <c r="AC83" i="68"/>
  <c r="AC82" i="68"/>
  <c r="AC81" i="68"/>
  <c r="AC14" i="68" s="1"/>
  <c r="AD7" i="78"/>
  <c r="AE28" i="52"/>
  <c r="AC80" i="78"/>
  <c r="AE18" i="11"/>
  <c r="AD6" i="68" s="1"/>
  <c r="AD80" i="68" s="1"/>
  <c r="AG26" i="52"/>
  <c r="AG32" i="52" s="1"/>
  <c r="AF27" i="52"/>
  <c r="AF31" i="52"/>
  <c r="AF30" i="52"/>
  <c r="AF29" i="52"/>
  <c r="K10" i="7"/>
  <c r="K7" i="7" s="1"/>
  <c r="AB12" i="68" l="1"/>
  <c r="AC98" i="78"/>
  <c r="AC16" i="78" s="1"/>
  <c r="AD79" i="78"/>
  <c r="AC13" i="68"/>
  <c r="AD81" i="78"/>
  <c r="AD99" i="78" s="1"/>
  <c r="AD17" i="78" s="1"/>
  <c r="AC15" i="68"/>
  <c r="AD82" i="78"/>
  <c r="AD100" i="78" s="1"/>
  <c r="AD18" i="78" s="1"/>
  <c r="AC16" i="68"/>
  <c r="AD83" i="68"/>
  <c r="AD81" i="68"/>
  <c r="AD14" i="68" s="1"/>
  <c r="AD82" i="68"/>
  <c r="AF28" i="52"/>
  <c r="AE7" i="78"/>
  <c r="AD80" i="78"/>
  <c r="AF18" i="11"/>
  <c r="AE6" i="68" s="1"/>
  <c r="AE80" i="68" s="1"/>
  <c r="AG29" i="52"/>
  <c r="AH26" i="52"/>
  <c r="AG27" i="52"/>
  <c r="AG31" i="52"/>
  <c r="AG30" i="52"/>
  <c r="L10" i="7"/>
  <c r="L7" i="7" s="1"/>
  <c r="AC12" i="68" l="1"/>
  <c r="AD97" i="78"/>
  <c r="AD15" i="78" s="1"/>
  <c r="AD98" i="78"/>
  <c r="AD16" i="78" s="1"/>
  <c r="AE79" i="78"/>
  <c r="AD13" i="68"/>
  <c r="AE81" i="78"/>
  <c r="AE99" i="78" s="1"/>
  <c r="AE17" i="78" s="1"/>
  <c r="AD15" i="68"/>
  <c r="AE82" i="78"/>
  <c r="AE100" i="78" s="1"/>
  <c r="AE18" i="78" s="1"/>
  <c r="AD16" i="68"/>
  <c r="AE83" i="68"/>
  <c r="AE82" i="68"/>
  <c r="AE81" i="68"/>
  <c r="AE14" i="68" s="1"/>
  <c r="AG28" i="52"/>
  <c r="AF7" i="78"/>
  <c r="AI26" i="52"/>
  <c r="AI32" i="52" s="1"/>
  <c r="D32" i="52" s="1"/>
  <c r="AH32" i="52"/>
  <c r="AE80" i="78"/>
  <c r="AG18" i="11"/>
  <c r="AF6" i="68" s="1"/>
  <c r="AF80" i="68" s="1"/>
  <c r="AH27" i="52"/>
  <c r="AH30" i="52"/>
  <c r="AH31" i="52"/>
  <c r="AH29" i="52"/>
  <c r="M10" i="7"/>
  <c r="M7" i="7" s="1"/>
  <c r="AD12" i="68" l="1"/>
  <c r="AE97" i="78"/>
  <c r="AE15" i="78" s="1"/>
  <c r="AE98" i="78"/>
  <c r="AE16" i="78" s="1"/>
  <c r="AF79" i="78"/>
  <c r="AE13" i="68"/>
  <c r="AF81" i="78"/>
  <c r="AF99" i="78" s="1"/>
  <c r="AF17" i="78" s="1"/>
  <c r="AE15" i="68"/>
  <c r="AF82" i="78"/>
  <c r="AF100" i="78" s="1"/>
  <c r="AF18" i="78" s="1"/>
  <c r="AE16" i="68"/>
  <c r="AF82" i="68"/>
  <c r="AF83" i="68"/>
  <c r="AF81" i="68"/>
  <c r="AF14" i="68" s="1"/>
  <c r="AH28" i="52"/>
  <c r="AI31" i="52"/>
  <c r="D31" i="52" s="1"/>
  <c r="AI30" i="52"/>
  <c r="D30" i="52" s="1"/>
  <c r="AI29" i="52"/>
  <c r="AI27" i="52"/>
  <c r="D27" i="52" s="1"/>
  <c r="AG7" i="78"/>
  <c r="AH18" i="11"/>
  <c r="AG6" i="68" s="1"/>
  <c r="AG80" i="68" s="1"/>
  <c r="AF80" i="78"/>
  <c r="N10" i="7"/>
  <c r="N7" i="7" s="1"/>
  <c r="AF98" i="78" l="1"/>
  <c r="AF16" i="78" s="1"/>
  <c r="AF97" i="78"/>
  <c r="AF15" i="78" s="1"/>
  <c r="AG81" i="78"/>
  <c r="AG99" i="78" s="1"/>
  <c r="AG17" i="78" s="1"/>
  <c r="AF15" i="68"/>
  <c r="AE12" i="68"/>
  <c r="AG79" i="78"/>
  <c r="AF13" i="68"/>
  <c r="AG82" i="78"/>
  <c r="AG100" i="78" s="1"/>
  <c r="AG18" i="78" s="1"/>
  <c r="AF16" i="68"/>
  <c r="AG81" i="68"/>
  <c r="AG14" i="68" s="1"/>
  <c r="AG83" i="68"/>
  <c r="AG82" i="68"/>
  <c r="AI28" i="52"/>
  <c r="D28" i="52" s="1"/>
  <c r="D29" i="52"/>
  <c r="AI18" i="11"/>
  <c r="AH6" i="68" s="1"/>
  <c r="AH80" i="68" s="1"/>
  <c r="AH7" i="78"/>
  <c r="AG80" i="78"/>
  <c r="O10" i="7"/>
  <c r="O7" i="7" s="1"/>
  <c r="AF12" i="68" l="1"/>
  <c r="AG97" i="78"/>
  <c r="AG15" i="78" s="1"/>
  <c r="AG98" i="78"/>
  <c r="AG16" i="78" s="1"/>
  <c r="AH81" i="78"/>
  <c r="AH99" i="78" s="1"/>
  <c r="AH17" i="78" s="1"/>
  <c r="AG15" i="68"/>
  <c r="AH82" i="78"/>
  <c r="AH100" i="78" s="1"/>
  <c r="AH18" i="78" s="1"/>
  <c r="AG16" i="68"/>
  <c r="AH79" i="78"/>
  <c r="AH97" i="78" s="1"/>
  <c r="AH15" i="78" s="1"/>
  <c r="AG13" i="68"/>
  <c r="AI7" i="78"/>
  <c r="AH83" i="68"/>
  <c r="AH81" i="68"/>
  <c r="AH82" i="68"/>
  <c r="AH80" i="78"/>
  <c r="P10" i="7"/>
  <c r="P7" i="7" s="1"/>
  <c r="AG12" i="68" l="1"/>
  <c r="AH98" i="78"/>
  <c r="AH16" i="78" s="1"/>
  <c r="AI79" i="78"/>
  <c r="AI97" i="78" s="1"/>
  <c r="AI15" i="78" s="1"/>
  <c r="AH13" i="68"/>
  <c r="AI81" i="78"/>
  <c r="AI99" i="78" s="1"/>
  <c r="AI17" i="78" s="1"/>
  <c r="AH15" i="68"/>
  <c r="AI80" i="78"/>
  <c r="AH14" i="68"/>
  <c r="AI82" i="78"/>
  <c r="AI100" i="78" s="1"/>
  <c r="AI18" i="78" s="1"/>
  <c r="AH16" i="68"/>
  <c r="Q10" i="7"/>
  <c r="Q7" i="7" s="1"/>
  <c r="AH12" i="68" l="1"/>
  <c r="C36" i="68" s="1"/>
  <c r="AI98" i="78"/>
  <c r="AI16" i="78" s="1"/>
  <c r="AI14" i="78" s="1"/>
  <c r="R10" i="7"/>
  <c r="R7" i="7" s="1"/>
  <c r="S10" i="7" l="1"/>
  <c r="T10" i="7" l="1"/>
  <c r="S7" i="7"/>
  <c r="U10" i="7" l="1"/>
  <c r="T7" i="7"/>
  <c r="V10" i="7" l="1"/>
  <c r="U7" i="7"/>
  <c r="H8" i="32"/>
  <c r="G8" i="32"/>
  <c r="F8" i="32"/>
  <c r="E8" i="32"/>
  <c r="D8" i="32"/>
  <c r="W10" i="7" l="1"/>
  <c r="V7" i="7"/>
  <c r="D9" i="32"/>
  <c r="X10" i="7" l="1"/>
  <c r="W7" i="7"/>
  <c r="E15" i="59"/>
  <c r="D26" i="32"/>
  <c r="D27" i="32"/>
  <c r="D28" i="32"/>
  <c r="D25" i="32"/>
  <c r="G9" i="32"/>
  <c r="E9" i="32"/>
  <c r="E28" i="32" s="1"/>
  <c r="H9" i="32"/>
  <c r="F9" i="32"/>
  <c r="E19" i="59" l="1"/>
  <c r="D8" i="66" s="1"/>
  <c r="D94" i="66" s="1"/>
  <c r="E22" i="58"/>
  <c r="E21" i="58"/>
  <c r="D7" i="63"/>
  <c r="Y10" i="7"/>
  <c r="X7" i="7"/>
  <c r="E15" i="32"/>
  <c r="F28" i="32"/>
  <c r="D15" i="66" l="1"/>
  <c r="D97" i="66"/>
  <c r="D18" i="66" s="1"/>
  <c r="D96" i="66"/>
  <c r="D17" i="66" s="1"/>
  <c r="D95" i="66"/>
  <c r="D16" i="66" s="1"/>
  <c r="D7" i="66"/>
  <c r="D94" i="63"/>
  <c r="D22" i="63" s="1"/>
  <c r="D93" i="63"/>
  <c r="D21" i="63" s="1"/>
  <c r="D5" i="63"/>
  <c r="E20" i="59"/>
  <c r="D9" i="66" s="1"/>
  <c r="E21" i="59"/>
  <c r="D10" i="66" s="1"/>
  <c r="E21" i="32"/>
  <c r="D7" i="34" s="1"/>
  <c r="E17" i="59"/>
  <c r="D8" i="63"/>
  <c r="D97" i="63" s="1"/>
  <c r="D9" i="63"/>
  <c r="E143" i="78"/>
  <c r="E142" i="78"/>
  <c r="E141" i="78"/>
  <c r="Z10" i="7"/>
  <c r="Y7" i="7"/>
  <c r="G28" i="32"/>
  <c r="E144" i="78" l="1"/>
  <c r="D14" i="66"/>
  <c r="D13" i="66" s="1"/>
  <c r="D106" i="66"/>
  <c r="D107" i="66"/>
  <c r="D109" i="66"/>
  <c r="D108" i="66"/>
  <c r="D18" i="63"/>
  <c r="D12" i="63" s="1"/>
  <c r="D5" i="34"/>
  <c r="D101" i="66"/>
  <c r="D21" i="66" s="1"/>
  <c r="D102" i="66"/>
  <c r="D103" i="66"/>
  <c r="D100" i="66"/>
  <c r="D98" i="63"/>
  <c r="D27" i="63" s="1"/>
  <c r="D26" i="63"/>
  <c r="D102" i="63"/>
  <c r="D32" i="63" s="1"/>
  <c r="D101" i="63"/>
  <c r="D31" i="63" s="1"/>
  <c r="D97" i="34"/>
  <c r="D98" i="34"/>
  <c r="D95" i="34"/>
  <c r="D96" i="34"/>
  <c r="E23" i="32"/>
  <c r="D9" i="34" s="1"/>
  <c r="E22" i="32"/>
  <c r="D8" i="34" s="1"/>
  <c r="E18" i="32"/>
  <c r="AA10" i="7"/>
  <c r="Z7" i="7"/>
  <c r="H28" i="32"/>
  <c r="D28" i="63" l="1"/>
  <c r="E137" i="78"/>
  <c r="D21" i="34"/>
  <c r="E191" i="78"/>
  <c r="D27" i="66"/>
  <c r="E166" i="78"/>
  <c r="E136" i="78"/>
  <c r="D20" i="34"/>
  <c r="E192" i="78"/>
  <c r="D28" i="66"/>
  <c r="E168" i="78"/>
  <c r="D23" i="66"/>
  <c r="E190" i="78"/>
  <c r="D26" i="66"/>
  <c r="E138" i="78"/>
  <c r="D22" i="34"/>
  <c r="E167" i="78"/>
  <c r="D22" i="66"/>
  <c r="E165" i="78"/>
  <c r="D20" i="66"/>
  <c r="E135" i="78"/>
  <c r="D19" i="34"/>
  <c r="E189" i="78"/>
  <c r="D25" i="66"/>
  <c r="D23" i="63"/>
  <c r="D102" i="34"/>
  <c r="D103" i="34"/>
  <c r="D104" i="34"/>
  <c r="D101" i="34"/>
  <c r="D108" i="34"/>
  <c r="D109" i="34"/>
  <c r="D110" i="34"/>
  <c r="D107" i="34"/>
  <c r="AB10" i="7"/>
  <c r="AA7" i="7"/>
  <c r="D24" i="66" l="1"/>
  <c r="D19" i="66"/>
  <c r="E184" i="78"/>
  <c r="D30" i="34"/>
  <c r="E162" i="78"/>
  <c r="D27" i="34"/>
  <c r="E161" i="78"/>
  <c r="D26" i="34"/>
  <c r="D18" i="34"/>
  <c r="E160" i="78"/>
  <c r="D25" i="34"/>
  <c r="E186" i="78"/>
  <c r="D32" i="34"/>
  <c r="E185" i="78"/>
  <c r="D31" i="34"/>
  <c r="E159" i="78"/>
  <c r="D24" i="34"/>
  <c r="E183" i="78"/>
  <c r="D29" i="34"/>
  <c r="AC10" i="7"/>
  <c r="AB7" i="7"/>
  <c r="D13" i="6"/>
  <c r="D11" i="11" s="1"/>
  <c r="D28" i="34" l="1"/>
  <c r="D23" i="34"/>
  <c r="AD10" i="7"/>
  <c r="AC7" i="7"/>
  <c r="D7" i="11"/>
  <c r="AE10" i="7" l="1"/>
  <c r="AD7" i="7"/>
  <c r="AF10" i="7" l="1"/>
  <c r="AE7" i="7"/>
  <c r="AG10" i="7" l="1"/>
  <c r="AF7" i="7"/>
  <c r="D50" i="34"/>
  <c r="AH10" i="7" l="1"/>
  <c r="AG7" i="7"/>
  <c r="D58" i="34"/>
  <c r="D57" i="34"/>
  <c r="D85" i="34" s="1"/>
  <c r="D59" i="34"/>
  <c r="D60" i="34"/>
  <c r="D88" i="34" s="1"/>
  <c r="E50" i="34"/>
  <c r="E88" i="78" l="1"/>
  <c r="E100" i="78" s="1"/>
  <c r="E18" i="78" s="1"/>
  <c r="D17" i="34"/>
  <c r="D14" i="34"/>
  <c r="D87" i="34"/>
  <c r="D16" i="34" s="1"/>
  <c r="D86" i="34"/>
  <c r="D15" i="34" s="1"/>
  <c r="AH7" i="7"/>
  <c r="AI10" i="7"/>
  <c r="AI7" i="7" s="1"/>
  <c r="E57" i="34"/>
  <c r="E60" i="34"/>
  <c r="E88" i="34" s="1"/>
  <c r="E59" i="34"/>
  <c r="E58" i="34"/>
  <c r="D56" i="34"/>
  <c r="F50" i="34"/>
  <c r="F88" i="78" l="1"/>
  <c r="F100" i="78" s="1"/>
  <c r="F18" i="78" s="1"/>
  <c r="E17" i="34"/>
  <c r="D13" i="34"/>
  <c r="E86" i="78"/>
  <c r="E98" i="78" s="1"/>
  <c r="E16" i="78" s="1"/>
  <c r="E87" i="78"/>
  <c r="E99" i="78" s="1"/>
  <c r="E17" i="78" s="1"/>
  <c r="E85" i="78"/>
  <c r="E97" i="78" s="1"/>
  <c r="E15" i="78" s="1"/>
  <c r="E87" i="34"/>
  <c r="E16" i="34" s="1"/>
  <c r="E86" i="34"/>
  <c r="E15" i="34" s="1"/>
  <c r="E85" i="34"/>
  <c r="E14" i="34" s="1"/>
  <c r="E56" i="34"/>
  <c r="F58" i="34"/>
  <c r="F59" i="34"/>
  <c r="F60" i="34"/>
  <c r="F88" i="34" s="1"/>
  <c r="F57" i="34"/>
  <c r="G50" i="34"/>
  <c r="G88" i="78" l="1"/>
  <c r="F17" i="34"/>
  <c r="G100" i="78"/>
  <c r="G18" i="78" s="1"/>
  <c r="F85" i="78"/>
  <c r="F97" i="78" s="1"/>
  <c r="F15" i="78" s="1"/>
  <c r="F87" i="78"/>
  <c r="F99" i="78" s="1"/>
  <c r="F17" i="78" s="1"/>
  <c r="F86" i="78"/>
  <c r="F98" i="78" s="1"/>
  <c r="F16" i="78" s="1"/>
  <c r="F85" i="34"/>
  <c r="E13" i="34"/>
  <c r="F87" i="34"/>
  <c r="F16" i="34" s="1"/>
  <c r="F86" i="34"/>
  <c r="F15" i="34" s="1"/>
  <c r="F56" i="34"/>
  <c r="G59" i="34"/>
  <c r="G57" i="34"/>
  <c r="G58" i="34"/>
  <c r="G60" i="34"/>
  <c r="G88" i="34" s="1"/>
  <c r="H88" i="78" l="1"/>
  <c r="G17" i="34"/>
  <c r="G85" i="78"/>
  <c r="G97" i="78" s="1"/>
  <c r="G15" i="78" s="1"/>
  <c r="F14" i="34"/>
  <c r="H100" i="78"/>
  <c r="H18" i="78" s="1"/>
  <c r="G86" i="78"/>
  <c r="G98" i="78" s="1"/>
  <c r="G16" i="78" s="1"/>
  <c r="G87" i="78"/>
  <c r="G99" i="78" s="1"/>
  <c r="G17" i="78" s="1"/>
  <c r="G86" i="34"/>
  <c r="G15" i="34" s="1"/>
  <c r="G87" i="34"/>
  <c r="G16" i="34" s="1"/>
  <c r="G85" i="34"/>
  <c r="G14" i="34" s="1"/>
  <c r="F13" i="34"/>
  <c r="G56" i="34"/>
  <c r="F15" i="59"/>
  <c r="F20" i="58"/>
  <c r="E26" i="32"/>
  <c r="H87" i="78" l="1"/>
  <c r="H99" i="78" s="1"/>
  <c r="H17" i="78" s="1"/>
  <c r="H86" i="78"/>
  <c r="H98" i="78" s="1"/>
  <c r="H16" i="78" s="1"/>
  <c r="H85" i="78"/>
  <c r="H97" i="78" s="1"/>
  <c r="H15" i="78" s="1"/>
  <c r="G13" i="34"/>
  <c r="F19" i="59"/>
  <c r="E8" i="66" s="1"/>
  <c r="E94" i="66" s="1"/>
  <c r="F17" i="58"/>
  <c r="F22" i="58"/>
  <c r="E7" i="63"/>
  <c r="F21" i="58"/>
  <c r="F15" i="32"/>
  <c r="E25" i="32"/>
  <c r="E97" i="66" l="1"/>
  <c r="E96" i="66"/>
  <c r="E17" i="66" s="1"/>
  <c r="E95" i="66"/>
  <c r="E16" i="66" s="1"/>
  <c r="C42" i="34"/>
  <c r="E94" i="63"/>
  <c r="E22" i="63" s="1"/>
  <c r="E93" i="63"/>
  <c r="E21" i="63" s="1"/>
  <c r="E5" i="63"/>
  <c r="F21" i="59"/>
  <c r="E10" i="66" s="1"/>
  <c r="F20" i="59"/>
  <c r="E9" i="66" s="1"/>
  <c r="F21" i="32"/>
  <c r="F23" i="32" s="1"/>
  <c r="F17" i="59"/>
  <c r="E8" i="63"/>
  <c r="E9" i="63"/>
  <c r="E7" i="66"/>
  <c r="E27" i="32"/>
  <c r="F143" i="78" l="1"/>
  <c r="F141" i="78"/>
  <c r="E15" i="66"/>
  <c r="F142" i="78"/>
  <c r="F144" i="78"/>
  <c r="E18" i="66"/>
  <c r="E108" i="66"/>
  <c r="E106" i="66"/>
  <c r="E109" i="66"/>
  <c r="E107" i="66"/>
  <c r="E100" i="66"/>
  <c r="E20" i="66" s="1"/>
  <c r="E103" i="66"/>
  <c r="E102" i="66"/>
  <c r="E22" i="66" s="1"/>
  <c r="E101" i="66"/>
  <c r="E18" i="63"/>
  <c r="E12" i="63" s="1"/>
  <c r="F116" i="78"/>
  <c r="E97" i="63"/>
  <c r="E26" i="63" s="1"/>
  <c r="E98" i="63"/>
  <c r="E27" i="63" s="1"/>
  <c r="E102" i="63"/>
  <c r="E32" i="63" s="1"/>
  <c r="E101" i="63"/>
  <c r="E31" i="63" s="1"/>
  <c r="E7" i="34"/>
  <c r="F18" i="32"/>
  <c r="E9" i="34"/>
  <c r="F22" i="32"/>
  <c r="G20" i="58"/>
  <c r="G15" i="59"/>
  <c r="F26" i="32"/>
  <c r="F25" i="32"/>
  <c r="F165" i="78" l="1"/>
  <c r="E28" i="63"/>
  <c r="F167" i="78"/>
  <c r="F192" i="78"/>
  <c r="E28" i="66"/>
  <c r="F189" i="78"/>
  <c r="E25" i="66"/>
  <c r="F191" i="78"/>
  <c r="E27" i="66"/>
  <c r="F166" i="78"/>
  <c r="E21" i="66"/>
  <c r="F168" i="78"/>
  <c r="E23" i="66"/>
  <c r="F190" i="78"/>
  <c r="E26" i="66"/>
  <c r="E14" i="66"/>
  <c r="E13" i="66" s="1"/>
  <c r="E23" i="63"/>
  <c r="E107" i="34"/>
  <c r="E108" i="34"/>
  <c r="E110" i="34"/>
  <c r="E109" i="34"/>
  <c r="E95" i="34"/>
  <c r="E96" i="34"/>
  <c r="E98" i="34"/>
  <c r="E97" i="34"/>
  <c r="E5" i="34"/>
  <c r="F110" i="78"/>
  <c r="E8" i="34"/>
  <c r="G19" i="59"/>
  <c r="F8" i="66" s="1"/>
  <c r="F94" i="66" s="1"/>
  <c r="G17" i="58"/>
  <c r="F7" i="63"/>
  <c r="G22" i="58"/>
  <c r="G21" i="58"/>
  <c r="G15" i="32"/>
  <c r="F27" i="32"/>
  <c r="E24" i="66" l="1"/>
  <c r="E19" i="66"/>
  <c r="F137" i="78"/>
  <c r="E21" i="34"/>
  <c r="F136" i="78"/>
  <c r="E20" i="34"/>
  <c r="F135" i="78"/>
  <c r="E19" i="34"/>
  <c r="F185" i="78"/>
  <c r="E31" i="34"/>
  <c r="F184" i="78"/>
  <c r="E30" i="34"/>
  <c r="F138" i="78"/>
  <c r="E22" i="34"/>
  <c r="F186" i="78"/>
  <c r="E32" i="34"/>
  <c r="F183" i="78"/>
  <c r="E29" i="34"/>
  <c r="F96" i="66"/>
  <c r="F17" i="66" s="1"/>
  <c r="F95" i="66"/>
  <c r="F16" i="66" s="1"/>
  <c r="F97" i="66"/>
  <c r="F18" i="66" s="1"/>
  <c r="E33" i="34"/>
  <c r="F94" i="63"/>
  <c r="F22" i="63" s="1"/>
  <c r="F93" i="63"/>
  <c r="F21" i="63" s="1"/>
  <c r="E101" i="34"/>
  <c r="E104" i="34"/>
  <c r="E102" i="34"/>
  <c r="E103" i="34"/>
  <c r="F5" i="63"/>
  <c r="G17" i="59"/>
  <c r="G21" i="32"/>
  <c r="G23" i="32" s="1"/>
  <c r="G20" i="59"/>
  <c r="F9" i="66" s="1"/>
  <c r="G21" i="59"/>
  <c r="F10" i="66" s="1"/>
  <c r="F8" i="63"/>
  <c r="F9" i="63"/>
  <c r="F7" i="66"/>
  <c r="G143" i="78"/>
  <c r="G142" i="78"/>
  <c r="H20" i="58"/>
  <c r="H15" i="59"/>
  <c r="I20" i="58"/>
  <c r="I17" i="58" s="1"/>
  <c r="I15" i="59"/>
  <c r="I19" i="59" s="1"/>
  <c r="G26" i="32"/>
  <c r="H26" i="32"/>
  <c r="G144" i="78" l="1"/>
  <c r="E18" i="34"/>
  <c r="E28" i="34"/>
  <c r="G141" i="78"/>
  <c r="F15" i="66"/>
  <c r="F161" i="78"/>
  <c r="E26" i="34"/>
  <c r="F162" i="78"/>
  <c r="E27" i="34"/>
  <c r="F160" i="78"/>
  <c r="E25" i="34"/>
  <c r="F159" i="78"/>
  <c r="E24" i="34"/>
  <c r="E12" i="34"/>
  <c r="F107" i="66"/>
  <c r="F109" i="66"/>
  <c r="F108" i="66"/>
  <c r="F106" i="66"/>
  <c r="F103" i="66"/>
  <c r="F23" i="66" s="1"/>
  <c r="F101" i="66"/>
  <c r="F21" i="66" s="1"/>
  <c r="F102" i="66"/>
  <c r="F22" i="66" s="1"/>
  <c r="F100" i="66"/>
  <c r="F20" i="66" s="1"/>
  <c r="I17" i="59"/>
  <c r="H8" i="66"/>
  <c r="H94" i="66" s="1"/>
  <c r="F18" i="63"/>
  <c r="F12" i="63" s="1"/>
  <c r="G116" i="78"/>
  <c r="F101" i="63"/>
  <c r="F31" i="63" s="1"/>
  <c r="F102" i="63"/>
  <c r="F32" i="63" s="1"/>
  <c r="F98" i="63"/>
  <c r="F27" i="63" s="1"/>
  <c r="F97" i="63"/>
  <c r="F26" i="63" s="1"/>
  <c r="F7" i="34"/>
  <c r="G22" i="32"/>
  <c r="F8" i="34" s="1"/>
  <c r="F9" i="34"/>
  <c r="G18" i="32"/>
  <c r="H19" i="59"/>
  <c r="H17" i="58"/>
  <c r="I21" i="59"/>
  <c r="H10" i="66" s="1"/>
  <c r="I20" i="59"/>
  <c r="H9" i="66" s="1"/>
  <c r="G7" i="63"/>
  <c r="H22" i="58"/>
  <c r="H21" i="58"/>
  <c r="H7" i="63"/>
  <c r="I22" i="58"/>
  <c r="H9" i="63" s="1"/>
  <c r="I21" i="58"/>
  <c r="H8" i="63" s="1"/>
  <c r="G110" i="78"/>
  <c r="I15" i="32"/>
  <c r="I21" i="32" s="1"/>
  <c r="I18" i="32" s="1"/>
  <c r="H15" i="32"/>
  <c r="H25" i="32"/>
  <c r="H27" i="32"/>
  <c r="G25" i="32"/>
  <c r="E23" i="34" l="1"/>
  <c r="G189" i="78"/>
  <c r="F25" i="66"/>
  <c r="G191" i="78"/>
  <c r="F27" i="66"/>
  <c r="G192" i="78"/>
  <c r="F28" i="66"/>
  <c r="G190" i="78"/>
  <c r="F26" i="66"/>
  <c r="F19" i="66"/>
  <c r="H109" i="66"/>
  <c r="H107" i="66"/>
  <c r="H108" i="66"/>
  <c r="H106" i="66"/>
  <c r="H101" i="66"/>
  <c r="H21" i="66" s="1"/>
  <c r="H103" i="66"/>
  <c r="H23" i="66" s="1"/>
  <c r="H100" i="66"/>
  <c r="H102" i="66"/>
  <c r="H21" i="59"/>
  <c r="G10" i="66" s="1"/>
  <c r="G8" i="66"/>
  <c r="H95" i="66"/>
  <c r="H96" i="66"/>
  <c r="H97" i="66"/>
  <c r="H18" i="66" s="1"/>
  <c r="F14" i="66"/>
  <c r="F13" i="66" s="1"/>
  <c r="F23" i="63"/>
  <c r="F28" i="63"/>
  <c r="F5" i="34"/>
  <c r="G93" i="63"/>
  <c r="G21" i="63" s="1"/>
  <c r="G94" i="63"/>
  <c r="G22" i="63" s="1"/>
  <c r="H94" i="63"/>
  <c r="H22" i="63" s="1"/>
  <c r="H93" i="63"/>
  <c r="H21" i="63" s="1"/>
  <c r="H97" i="63"/>
  <c r="H26" i="63" s="1"/>
  <c r="H98" i="63"/>
  <c r="H27" i="63" s="1"/>
  <c r="H102" i="63"/>
  <c r="H32" i="63" s="1"/>
  <c r="H101" i="63"/>
  <c r="H31" i="63" s="1"/>
  <c r="F107" i="34"/>
  <c r="F110" i="34"/>
  <c r="F108" i="34"/>
  <c r="F109" i="34"/>
  <c r="F102" i="34"/>
  <c r="F101" i="34"/>
  <c r="F104" i="34"/>
  <c r="F103" i="34"/>
  <c r="F95" i="34"/>
  <c r="F98" i="34"/>
  <c r="F97" i="34"/>
  <c r="F96" i="34"/>
  <c r="H5" i="63"/>
  <c r="G5" i="63"/>
  <c r="H20" i="59"/>
  <c r="H21" i="32"/>
  <c r="H23" i="32" s="1"/>
  <c r="H17" i="59"/>
  <c r="G165" i="78"/>
  <c r="G167" i="78"/>
  <c r="G166" i="78"/>
  <c r="G168" i="78"/>
  <c r="G8" i="63"/>
  <c r="G9" i="63"/>
  <c r="I23" i="32"/>
  <c r="H9" i="34" s="1"/>
  <c r="I22" i="32"/>
  <c r="H8" i="34" s="1"/>
  <c r="H7" i="66"/>
  <c r="H7" i="34"/>
  <c r="G27" i="32"/>
  <c r="G7" i="66" l="1"/>
  <c r="G94" i="66"/>
  <c r="F24" i="66"/>
  <c r="I168" i="78"/>
  <c r="G160" i="78"/>
  <c r="F25" i="34"/>
  <c r="G137" i="78"/>
  <c r="F21" i="34"/>
  <c r="G184" i="78"/>
  <c r="F30" i="34"/>
  <c r="I143" i="78"/>
  <c r="H17" i="66"/>
  <c r="I189" i="78"/>
  <c r="H25" i="66"/>
  <c r="I166" i="78"/>
  <c r="G138" i="78"/>
  <c r="F22" i="34"/>
  <c r="G186" i="78"/>
  <c r="F32" i="34"/>
  <c r="I142" i="78"/>
  <c r="H16" i="66"/>
  <c r="I191" i="78"/>
  <c r="H27" i="66"/>
  <c r="G135" i="78"/>
  <c r="F19" i="34"/>
  <c r="G183" i="78"/>
  <c r="F29" i="34"/>
  <c r="I190" i="78"/>
  <c r="H26" i="66"/>
  <c r="G136" i="78"/>
  <c r="F20" i="34"/>
  <c r="I192" i="78"/>
  <c r="H28" i="66"/>
  <c r="G161" i="78"/>
  <c r="F26" i="34"/>
  <c r="G162" i="78"/>
  <c r="F27" i="34"/>
  <c r="I167" i="78"/>
  <c r="H22" i="66"/>
  <c r="I141" i="78"/>
  <c r="H15" i="66"/>
  <c r="G185" i="78"/>
  <c r="F31" i="34"/>
  <c r="I144" i="78"/>
  <c r="G159" i="78"/>
  <c r="F24" i="34"/>
  <c r="I165" i="78"/>
  <c r="H20" i="66"/>
  <c r="H19" i="66" s="1"/>
  <c r="G97" i="66"/>
  <c r="G96" i="66"/>
  <c r="G95" i="66"/>
  <c r="G9" i="66"/>
  <c r="G107" i="66"/>
  <c r="G106" i="66"/>
  <c r="G108" i="66"/>
  <c r="G109" i="66"/>
  <c r="H23" i="63"/>
  <c r="G18" i="63"/>
  <c r="H28" i="63"/>
  <c r="H18" i="63"/>
  <c r="H12" i="63" s="1"/>
  <c r="F33" i="34"/>
  <c r="I116" i="78"/>
  <c r="G98" i="63"/>
  <c r="G27" i="63" s="1"/>
  <c r="G97" i="63"/>
  <c r="G26" i="63" s="1"/>
  <c r="G101" i="63"/>
  <c r="G31" i="63" s="1"/>
  <c r="G102" i="63"/>
  <c r="G32" i="63" s="1"/>
  <c r="H96" i="34"/>
  <c r="H97" i="34"/>
  <c r="H95" i="34"/>
  <c r="H98" i="34"/>
  <c r="H109" i="34"/>
  <c r="H108" i="34"/>
  <c r="H107" i="34"/>
  <c r="H110" i="34"/>
  <c r="H102" i="34"/>
  <c r="H103" i="34"/>
  <c r="H101" i="34"/>
  <c r="H104" i="34"/>
  <c r="G7" i="34"/>
  <c r="H5" i="34"/>
  <c r="H22" i="32"/>
  <c r="G8" i="34" s="1"/>
  <c r="G9" i="34"/>
  <c r="H18" i="32"/>
  <c r="I110" i="78"/>
  <c r="H110" i="78"/>
  <c r="F18" i="34" l="1"/>
  <c r="F12" i="34"/>
  <c r="F28" i="34"/>
  <c r="F23" i="34"/>
  <c r="H24" i="66"/>
  <c r="I185" i="78"/>
  <c r="H31" i="34"/>
  <c r="H143" i="78"/>
  <c r="G17" i="66"/>
  <c r="I138" i="78"/>
  <c r="H22" i="34"/>
  <c r="H144" i="78"/>
  <c r="G18" i="66"/>
  <c r="H192" i="78"/>
  <c r="G28" i="66"/>
  <c r="I161" i="78"/>
  <c r="H26" i="34"/>
  <c r="I137" i="78"/>
  <c r="H21" i="34"/>
  <c r="H191" i="78"/>
  <c r="G27" i="66"/>
  <c r="I162" i="78"/>
  <c r="H27" i="34"/>
  <c r="I159" i="78"/>
  <c r="H24" i="34"/>
  <c r="I135" i="78"/>
  <c r="H19" i="34"/>
  <c r="I160" i="78"/>
  <c r="H25" i="34"/>
  <c r="I136" i="78"/>
  <c r="H20" i="34"/>
  <c r="H189" i="78"/>
  <c r="G25" i="66"/>
  <c r="I186" i="78"/>
  <c r="H32" i="34"/>
  <c r="H190" i="78"/>
  <c r="G26" i="66"/>
  <c r="I183" i="78"/>
  <c r="H29" i="34"/>
  <c r="H141" i="78"/>
  <c r="G15" i="66"/>
  <c r="I184" i="78"/>
  <c r="H30" i="34"/>
  <c r="H142" i="78"/>
  <c r="G16" i="66"/>
  <c r="G103" i="66"/>
  <c r="G101" i="66"/>
  <c r="G102" i="66"/>
  <c r="G100" i="66"/>
  <c r="H14" i="66"/>
  <c r="H13" i="66" s="1"/>
  <c r="G28" i="63"/>
  <c r="C45" i="63" s="1"/>
  <c r="G23" i="63"/>
  <c r="C44" i="63" s="1"/>
  <c r="G12" i="63"/>
  <c r="C41" i="63" s="1"/>
  <c r="C43" i="63"/>
  <c r="H33" i="34"/>
  <c r="H116" i="78"/>
  <c r="G96" i="34"/>
  <c r="G95" i="34"/>
  <c r="G97" i="34"/>
  <c r="G98" i="34"/>
  <c r="G102" i="34"/>
  <c r="G101" i="34"/>
  <c r="G104" i="34"/>
  <c r="G103" i="34"/>
  <c r="G108" i="34"/>
  <c r="G107" i="34"/>
  <c r="G109" i="34"/>
  <c r="G110" i="34"/>
  <c r="G5" i="34"/>
  <c r="E13" i="11"/>
  <c r="E8" i="11"/>
  <c r="G4" i="11"/>
  <c r="F8" i="11" s="1"/>
  <c r="H28" i="34" l="1"/>
  <c r="H18" i="34"/>
  <c r="H12" i="34" s="1"/>
  <c r="G14" i="66"/>
  <c r="G13" i="66" s="1"/>
  <c r="H23" i="34"/>
  <c r="G24" i="66"/>
  <c r="C40" i="66" s="1"/>
  <c r="C37" i="66"/>
  <c r="H165" i="78"/>
  <c r="G20" i="66"/>
  <c r="H161" i="78"/>
  <c r="G26" i="34"/>
  <c r="H138" i="78"/>
  <c r="G22" i="34"/>
  <c r="H167" i="78"/>
  <c r="G22" i="66"/>
  <c r="H166" i="78"/>
  <c r="G21" i="66"/>
  <c r="H185" i="78"/>
  <c r="G31" i="34"/>
  <c r="H168" i="78"/>
  <c r="G23" i="66"/>
  <c r="H162" i="78"/>
  <c r="G27" i="34"/>
  <c r="H159" i="78"/>
  <c r="G24" i="34"/>
  <c r="H160" i="78"/>
  <c r="G25" i="34"/>
  <c r="H186" i="78"/>
  <c r="G32" i="34"/>
  <c r="H137" i="78"/>
  <c r="G21" i="34"/>
  <c r="H183" i="78"/>
  <c r="G29" i="34"/>
  <c r="H135" i="78"/>
  <c r="G19" i="34"/>
  <c r="H184" i="78"/>
  <c r="G30" i="34"/>
  <c r="H136" i="78"/>
  <c r="G20" i="34"/>
  <c r="C38" i="66"/>
  <c r="G33" i="34"/>
  <c r="E15" i="11"/>
  <c r="E19" i="11" s="1"/>
  <c r="H4" i="11"/>
  <c r="G8" i="11" s="1"/>
  <c r="G9" i="11" s="1"/>
  <c r="G24" i="11" s="1"/>
  <c r="F9" i="11"/>
  <c r="F24" i="11" s="1"/>
  <c r="E9" i="11"/>
  <c r="E24" i="11" s="1"/>
  <c r="G23" i="34" l="1"/>
  <c r="C44" i="34" s="1"/>
  <c r="G18" i="34"/>
  <c r="G19" i="66"/>
  <c r="C39" i="66" s="1"/>
  <c r="G28" i="34"/>
  <c r="C45" i="34" s="1"/>
  <c r="G12" i="34"/>
  <c r="C43" i="34"/>
  <c r="E21" i="11"/>
  <c r="I4" i="11"/>
  <c r="H8" i="11" s="1"/>
  <c r="G23" i="11"/>
  <c r="F23" i="11"/>
  <c r="G25" i="11"/>
  <c r="J4" i="11"/>
  <c r="F25" i="11"/>
  <c r="E25" i="11"/>
  <c r="D25" i="11" s="1"/>
  <c r="E23" i="11"/>
  <c r="D23" i="11" s="1"/>
  <c r="E20" i="11" l="1"/>
  <c r="D8" i="68" s="1"/>
  <c r="E9" i="78" s="1"/>
  <c r="D7" i="68"/>
  <c r="D9" i="68"/>
  <c r="E10" i="78" s="1"/>
  <c r="E17" i="11"/>
  <c r="K4" i="11"/>
  <c r="L4" i="11" s="1"/>
  <c r="M4" i="11" s="1"/>
  <c r="N4" i="11" s="1"/>
  <c r="O4" i="11" s="1"/>
  <c r="P4" i="11" s="1"/>
  <c r="Q4" i="11" s="1"/>
  <c r="R4" i="11" s="1"/>
  <c r="S4" i="11" s="1"/>
  <c r="T4" i="11" s="1"/>
  <c r="U4" i="11" s="1"/>
  <c r="V4" i="11" s="1"/>
  <c r="W4" i="11" s="1"/>
  <c r="X4" i="11" s="1"/>
  <c r="Y4" i="11" s="1"/>
  <c r="Z4" i="11" s="1"/>
  <c r="AA4" i="11" s="1"/>
  <c r="AB4" i="11" s="1"/>
  <c r="AC4" i="11" s="1"/>
  <c r="AD4" i="11" s="1"/>
  <c r="AE4" i="11" s="1"/>
  <c r="AF4" i="11" s="1"/>
  <c r="AG4" i="11" s="1"/>
  <c r="AH4" i="11" s="1"/>
  <c r="AI4" i="11" s="1"/>
  <c r="I8" i="11"/>
  <c r="H9" i="11"/>
  <c r="H25" i="11" s="1"/>
  <c r="D92" i="68" l="1"/>
  <c r="D95" i="68"/>
  <c r="D93" i="68"/>
  <c r="D94" i="68"/>
  <c r="D5" i="68"/>
  <c r="E6" i="78" s="1"/>
  <c r="D105" i="68"/>
  <c r="D106" i="68"/>
  <c r="D30" i="68" s="1"/>
  <c r="D107" i="68"/>
  <c r="D104" i="68"/>
  <c r="E8" i="78"/>
  <c r="D101" i="68"/>
  <c r="D98" i="68"/>
  <c r="D23" i="68" s="1"/>
  <c r="D100" i="68"/>
  <c r="D99" i="68"/>
  <c r="H24" i="11"/>
  <c r="H23" i="11"/>
  <c r="I9" i="11"/>
  <c r="I24" i="11" s="1"/>
  <c r="E179" i="78" l="1"/>
  <c r="E197" i="78" s="1"/>
  <c r="E32" i="78" s="1"/>
  <c r="E202" i="78"/>
  <c r="E40" i="78" s="1"/>
  <c r="E154" i="78"/>
  <c r="E172" i="78" s="1"/>
  <c r="E26" i="78" s="1"/>
  <c r="D24" i="68"/>
  <c r="E180" i="78"/>
  <c r="E198" i="78" s="1"/>
  <c r="E33" i="78" s="1"/>
  <c r="D31" i="68"/>
  <c r="E155" i="78"/>
  <c r="E173" i="78" s="1"/>
  <c r="E27" i="78" s="1"/>
  <c r="D25" i="68"/>
  <c r="E156" i="78"/>
  <c r="E174" i="78" s="1"/>
  <c r="E28" i="78" s="1"/>
  <c r="D26" i="68"/>
  <c r="E130" i="78"/>
  <c r="D19" i="68"/>
  <c r="E178" i="78"/>
  <c r="E196" i="78" s="1"/>
  <c r="E31" i="78" s="1"/>
  <c r="D29" i="68"/>
  <c r="E132" i="78"/>
  <c r="E150" i="78" s="1"/>
  <c r="E23" i="78" s="1"/>
  <c r="D21" i="68"/>
  <c r="E131" i="78"/>
  <c r="E149" i="78" s="1"/>
  <c r="E22" i="78" s="1"/>
  <c r="D20" i="68"/>
  <c r="E177" i="78"/>
  <c r="E195" i="78" s="1"/>
  <c r="E30" i="78" s="1"/>
  <c r="D28" i="68"/>
  <c r="E153" i="78"/>
  <c r="E171" i="78" s="1"/>
  <c r="E25" i="78" s="1"/>
  <c r="E129" i="78"/>
  <c r="D18" i="68"/>
  <c r="E203" i="78"/>
  <c r="E41" i="78" s="1"/>
  <c r="E204" i="78"/>
  <c r="E42" i="78" s="1"/>
  <c r="E205" i="78"/>
  <c r="E43" i="78" s="1"/>
  <c r="D24" i="11"/>
  <c r="I23" i="11"/>
  <c r="I25" i="11"/>
  <c r="E24" i="78" l="1"/>
  <c r="D22" i="68"/>
  <c r="E39" i="78"/>
  <c r="E147" i="78"/>
  <c r="E20" i="78" s="1"/>
  <c r="E148" i="78"/>
  <c r="E21" i="78" s="1"/>
  <c r="E29" i="78"/>
  <c r="D27" i="68"/>
  <c r="D17" i="68"/>
  <c r="D11" i="68" s="1"/>
  <c r="E14" i="78"/>
  <c r="F13" i="11"/>
  <c r="G8" i="7"/>
  <c r="E19" i="78" l="1"/>
  <c r="F15" i="11"/>
  <c r="F19" i="11" s="1"/>
  <c r="F17" i="11" s="1"/>
  <c r="G186" i="7"/>
  <c r="E7" i="68" l="1"/>
  <c r="F21" i="11"/>
  <c r="E9" i="68" s="1"/>
  <c r="F20" i="11"/>
  <c r="E8" i="68" s="1"/>
  <c r="F9" i="78" s="1"/>
  <c r="H8" i="7"/>
  <c r="G13" i="11"/>
  <c r="F8" i="78" l="1"/>
  <c r="E95" i="68"/>
  <c r="E94" i="68"/>
  <c r="E93" i="68"/>
  <c r="E92" i="68"/>
  <c r="F10" i="78"/>
  <c r="E5" i="68"/>
  <c r="F6" i="78" s="1"/>
  <c r="F202" i="78" s="1"/>
  <c r="F40" i="78" s="1"/>
  <c r="E101" i="68"/>
  <c r="E100" i="68"/>
  <c r="E98" i="68"/>
  <c r="E99" i="68"/>
  <c r="E105" i="68"/>
  <c r="E104" i="68"/>
  <c r="E107" i="68"/>
  <c r="E106" i="68"/>
  <c r="G15" i="11"/>
  <c r="G19" i="11" s="1"/>
  <c r="G17" i="11" s="1"/>
  <c r="H186" i="7"/>
  <c r="F122" i="78"/>
  <c r="F35" i="78" s="1"/>
  <c r="F34" i="78" s="1"/>
  <c r="F156" i="78" l="1"/>
  <c r="F174" i="78" s="1"/>
  <c r="F28" i="78" s="1"/>
  <c r="E26" i="68"/>
  <c r="F129" i="78"/>
  <c r="E18" i="68"/>
  <c r="F153" i="78"/>
  <c r="F171" i="78" s="1"/>
  <c r="F25" i="78" s="1"/>
  <c r="E23" i="68"/>
  <c r="F179" i="78"/>
  <c r="F197" i="78" s="1"/>
  <c r="F32" i="78" s="1"/>
  <c r="E30" i="68"/>
  <c r="F178" i="78"/>
  <c r="F196" i="78" s="1"/>
  <c r="F31" i="78" s="1"/>
  <c r="E29" i="68"/>
  <c r="F132" i="78"/>
  <c r="F150" i="78" s="1"/>
  <c r="F23" i="78" s="1"/>
  <c r="E21" i="68"/>
  <c r="F155" i="78"/>
  <c r="F173" i="78" s="1"/>
  <c r="F27" i="78" s="1"/>
  <c r="E25" i="68"/>
  <c r="F180" i="78"/>
  <c r="F198" i="78" s="1"/>
  <c r="F33" i="78" s="1"/>
  <c r="E31" i="68"/>
  <c r="F154" i="78"/>
  <c r="F172" i="78" s="1"/>
  <c r="F26" i="78" s="1"/>
  <c r="E24" i="68"/>
  <c r="F130" i="78"/>
  <c r="E19" i="68"/>
  <c r="F131" i="78"/>
  <c r="F149" i="78" s="1"/>
  <c r="F22" i="78" s="1"/>
  <c r="E20" i="68"/>
  <c r="F177" i="78"/>
  <c r="F195" i="78" s="1"/>
  <c r="F30" i="78" s="1"/>
  <c r="E28" i="68"/>
  <c r="F205" i="78"/>
  <c r="F43" i="78" s="1"/>
  <c r="F203" i="78"/>
  <c r="F41" i="78" s="1"/>
  <c r="F204" i="78"/>
  <c r="F42" i="78" s="1"/>
  <c r="F7" i="68"/>
  <c r="G21" i="11"/>
  <c r="F9" i="68" s="1"/>
  <c r="G20" i="11"/>
  <c r="F8" i="68" s="1"/>
  <c r="G9" i="78" s="1"/>
  <c r="I8" i="7"/>
  <c r="H13" i="11"/>
  <c r="G8" i="78" l="1"/>
  <c r="F95" i="68"/>
  <c r="F94" i="68"/>
  <c r="F93" i="68"/>
  <c r="F92" i="68"/>
  <c r="F29" i="78"/>
  <c r="E27" i="68"/>
  <c r="E17" i="68"/>
  <c r="E11" i="68" s="1"/>
  <c r="F39" i="78"/>
  <c r="F147" i="78"/>
  <c r="F20" i="78" s="1"/>
  <c r="F148" i="78"/>
  <c r="F21" i="78" s="1"/>
  <c r="E22" i="68"/>
  <c r="G10" i="78"/>
  <c r="F14" i="78"/>
  <c r="F24" i="78"/>
  <c r="F5" i="68"/>
  <c r="F106" i="68"/>
  <c r="F105" i="68"/>
  <c r="F104" i="68"/>
  <c r="F107" i="68"/>
  <c r="F101" i="68"/>
  <c r="F100" i="68"/>
  <c r="F98" i="68"/>
  <c r="F99" i="68"/>
  <c r="H15" i="11"/>
  <c r="H19" i="11" s="1"/>
  <c r="G122" i="78"/>
  <c r="G35" i="78" s="1"/>
  <c r="G34" i="78" s="1"/>
  <c r="I186" i="7"/>
  <c r="F19" i="78" l="1"/>
  <c r="F13" i="78" s="1"/>
  <c r="G153" i="78"/>
  <c r="G171" i="78" s="1"/>
  <c r="G25" i="78" s="1"/>
  <c r="F23" i="68"/>
  <c r="G132" i="78"/>
  <c r="G150" i="78" s="1"/>
  <c r="G23" i="78" s="1"/>
  <c r="F21" i="68"/>
  <c r="G178" i="78"/>
  <c r="G196" i="78" s="1"/>
  <c r="G31" i="78" s="1"/>
  <c r="F29" i="68"/>
  <c r="G179" i="78"/>
  <c r="G197" i="78" s="1"/>
  <c r="G32" i="78" s="1"/>
  <c r="F30" i="68"/>
  <c r="G155" i="78"/>
  <c r="G173" i="78" s="1"/>
  <c r="G27" i="78" s="1"/>
  <c r="F25" i="68"/>
  <c r="G156" i="78"/>
  <c r="G174" i="78" s="1"/>
  <c r="G28" i="78" s="1"/>
  <c r="F26" i="68"/>
  <c r="G177" i="78"/>
  <c r="G195" i="78" s="1"/>
  <c r="G30" i="78" s="1"/>
  <c r="F28" i="68"/>
  <c r="G130" i="78"/>
  <c r="F19" i="68"/>
  <c r="G131" i="78"/>
  <c r="G149" i="78" s="1"/>
  <c r="G22" i="78" s="1"/>
  <c r="F20" i="68"/>
  <c r="G154" i="78"/>
  <c r="G172" i="78" s="1"/>
  <c r="G26" i="78" s="1"/>
  <c r="F24" i="68"/>
  <c r="G129" i="78"/>
  <c r="F18" i="68"/>
  <c r="G180" i="78"/>
  <c r="G198" i="78" s="1"/>
  <c r="G33" i="78" s="1"/>
  <c r="F31" i="68"/>
  <c r="G6" i="78"/>
  <c r="G202" i="78" s="1"/>
  <c r="G40" i="78" s="1"/>
  <c r="H21" i="11"/>
  <c r="G9" i="68" s="1"/>
  <c r="G7" i="68"/>
  <c r="H20" i="11"/>
  <c r="G8" i="68" s="1"/>
  <c r="H9" i="78" s="1"/>
  <c r="H17" i="11"/>
  <c r="J8" i="7"/>
  <c r="I13" i="11"/>
  <c r="I15" i="11" s="1"/>
  <c r="H8" i="78" l="1"/>
  <c r="G95" i="68"/>
  <c r="G94" i="68"/>
  <c r="G93" i="68"/>
  <c r="G92" i="68"/>
  <c r="F17" i="68"/>
  <c r="F11" i="68" s="1"/>
  <c r="G148" i="78"/>
  <c r="G21" i="78" s="1"/>
  <c r="G147" i="78"/>
  <c r="G20" i="78" s="1"/>
  <c r="F27" i="68"/>
  <c r="F22" i="68"/>
  <c r="G29" i="78"/>
  <c r="H10" i="78"/>
  <c r="G205" i="78"/>
  <c r="G43" i="78" s="1"/>
  <c r="G203" i="78"/>
  <c r="G41" i="78" s="1"/>
  <c r="G204" i="78"/>
  <c r="G42" i="78" s="1"/>
  <c r="G14" i="78"/>
  <c r="G24" i="78"/>
  <c r="G5" i="68"/>
  <c r="H6" i="78" s="1"/>
  <c r="G98" i="68"/>
  <c r="G101" i="68"/>
  <c r="G100" i="68"/>
  <c r="G99" i="68"/>
  <c r="G106" i="68"/>
  <c r="G105" i="68"/>
  <c r="G107" i="68"/>
  <c r="G104" i="68"/>
  <c r="I19" i="11"/>
  <c r="I20" i="11" s="1"/>
  <c r="H8" i="68" s="1"/>
  <c r="I9" i="78" s="1"/>
  <c r="H122" i="78"/>
  <c r="H35" i="78" s="1"/>
  <c r="H34" i="78" s="1"/>
  <c r="J186" i="7"/>
  <c r="G19" i="78" l="1"/>
  <c r="G13" i="78" s="1"/>
  <c r="G39" i="78"/>
  <c r="H154" i="78"/>
  <c r="H172" i="78" s="1"/>
  <c r="H26" i="78" s="1"/>
  <c r="G24" i="68"/>
  <c r="H132" i="78"/>
  <c r="H150" i="78" s="1"/>
  <c r="H23" i="78" s="1"/>
  <c r="G21" i="68"/>
  <c r="H129" i="78"/>
  <c r="G18" i="68"/>
  <c r="H177" i="78"/>
  <c r="H195" i="78" s="1"/>
  <c r="H30" i="78" s="1"/>
  <c r="G28" i="68"/>
  <c r="H155" i="78"/>
  <c r="H173" i="78" s="1"/>
  <c r="H27" i="78" s="1"/>
  <c r="G25" i="68"/>
  <c r="H179" i="78"/>
  <c r="H197" i="78" s="1"/>
  <c r="H32" i="78" s="1"/>
  <c r="G30" i="68"/>
  <c r="H130" i="78"/>
  <c r="G19" i="68"/>
  <c r="H131" i="78"/>
  <c r="H149" i="78" s="1"/>
  <c r="H22" i="78" s="1"/>
  <c r="G20" i="68"/>
  <c r="H180" i="78"/>
  <c r="H198" i="78" s="1"/>
  <c r="H33" i="78" s="1"/>
  <c r="G31" i="68"/>
  <c r="H156" i="78"/>
  <c r="H174" i="78" s="1"/>
  <c r="H28" i="78" s="1"/>
  <c r="G26" i="68"/>
  <c r="H178" i="78"/>
  <c r="H196" i="78" s="1"/>
  <c r="H31" i="78" s="1"/>
  <c r="G29" i="68"/>
  <c r="H153" i="78"/>
  <c r="H171" i="78" s="1"/>
  <c r="H25" i="78" s="1"/>
  <c r="G23" i="68"/>
  <c r="H205" i="78"/>
  <c r="H43" i="78" s="1"/>
  <c r="H98" i="68"/>
  <c r="H23" i="68" s="1"/>
  <c r="H101" i="68"/>
  <c r="H99" i="68"/>
  <c r="H100" i="68"/>
  <c r="H202" i="78"/>
  <c r="H40" i="78" s="1"/>
  <c r="H7" i="68"/>
  <c r="I17" i="11"/>
  <c r="I21" i="11"/>
  <c r="H9" i="68" s="1"/>
  <c r="H203" i="78"/>
  <c r="H41" i="78" s="1"/>
  <c r="H204" i="78"/>
  <c r="H42" i="78" s="1"/>
  <c r="K8" i="7"/>
  <c r="J13" i="11"/>
  <c r="J15" i="11" s="1"/>
  <c r="J19" i="11" s="1"/>
  <c r="H39" i="78" l="1"/>
  <c r="I8" i="78"/>
  <c r="H95" i="68"/>
  <c r="H94" i="68"/>
  <c r="H93" i="68"/>
  <c r="H92" i="68"/>
  <c r="G22" i="68"/>
  <c r="G17" i="68"/>
  <c r="G11" i="68" s="1"/>
  <c r="G27" i="68"/>
  <c r="H29" i="78"/>
  <c r="H148" i="78"/>
  <c r="H21" i="78" s="1"/>
  <c r="H147" i="78"/>
  <c r="H20" i="78" s="1"/>
  <c r="I10" i="78"/>
  <c r="I155" i="78"/>
  <c r="I173" i="78" s="1"/>
  <c r="I27" i="78" s="1"/>
  <c r="H25" i="68"/>
  <c r="I154" i="78"/>
  <c r="I172" i="78" s="1"/>
  <c r="I26" i="78" s="1"/>
  <c r="H24" i="68"/>
  <c r="I156" i="78"/>
  <c r="I174" i="78" s="1"/>
  <c r="I28" i="78" s="1"/>
  <c r="H26" i="68"/>
  <c r="H14" i="78"/>
  <c r="H24" i="78"/>
  <c r="H5" i="68"/>
  <c r="I6" i="78" s="1"/>
  <c r="H107" i="68"/>
  <c r="H106" i="68"/>
  <c r="H105" i="68"/>
  <c r="H104" i="68"/>
  <c r="I153" i="78"/>
  <c r="I171" i="78" s="1"/>
  <c r="I25" i="78" s="1"/>
  <c r="I122" i="78"/>
  <c r="I35" i="78" s="1"/>
  <c r="I34" i="78" s="1"/>
  <c r="J17" i="11"/>
  <c r="J21" i="11"/>
  <c r="I9" i="68" s="1"/>
  <c r="J10" i="78" s="1"/>
  <c r="I7" i="68"/>
  <c r="J20" i="11"/>
  <c r="I8" i="68" s="1"/>
  <c r="J9" i="78" s="1"/>
  <c r="K186" i="7"/>
  <c r="H19" i="78" l="1"/>
  <c r="H13" i="78" s="1"/>
  <c r="J8" i="78"/>
  <c r="I95" i="68"/>
  <c r="I94" i="68"/>
  <c r="I93" i="68"/>
  <c r="I92" i="68"/>
  <c r="H22" i="68"/>
  <c r="I180" i="78"/>
  <c r="I198" i="78" s="1"/>
  <c r="I33" i="78" s="1"/>
  <c r="H31" i="68"/>
  <c r="I131" i="78"/>
  <c r="I149" i="78" s="1"/>
  <c r="I22" i="78" s="1"/>
  <c r="H20" i="68"/>
  <c r="I130" i="78"/>
  <c r="H19" i="68"/>
  <c r="I129" i="78"/>
  <c r="H18" i="68"/>
  <c r="I132" i="78"/>
  <c r="I150" i="78" s="1"/>
  <c r="I23" i="78" s="1"/>
  <c r="H21" i="68"/>
  <c r="I177" i="78"/>
  <c r="I195" i="78" s="1"/>
  <c r="I30" i="78" s="1"/>
  <c r="H28" i="68"/>
  <c r="I178" i="78"/>
  <c r="I196" i="78" s="1"/>
  <c r="I31" i="78" s="1"/>
  <c r="H29" i="68"/>
  <c r="I179" i="78"/>
  <c r="I197" i="78" s="1"/>
  <c r="I32" i="78" s="1"/>
  <c r="H30" i="68"/>
  <c r="I202" i="78"/>
  <c r="I40" i="78" s="1"/>
  <c r="I5" i="68"/>
  <c r="J6" i="78" s="1"/>
  <c r="I99" i="68"/>
  <c r="I100" i="68"/>
  <c r="I98" i="68"/>
  <c r="I23" i="68" s="1"/>
  <c r="I101" i="68"/>
  <c r="I107" i="68"/>
  <c r="I106" i="68"/>
  <c r="I105" i="68"/>
  <c r="I104" i="68"/>
  <c r="I28" i="68" s="1"/>
  <c r="I203" i="78"/>
  <c r="I41" i="78" s="1"/>
  <c r="I205" i="78"/>
  <c r="I43" i="78" s="1"/>
  <c r="I204" i="78"/>
  <c r="I42" i="78" s="1"/>
  <c r="L8" i="7"/>
  <c r="K13" i="11"/>
  <c r="K15" i="11" s="1"/>
  <c r="K19" i="11" s="1"/>
  <c r="H17" i="68" l="1"/>
  <c r="H11" i="68" s="1"/>
  <c r="I39" i="78"/>
  <c r="I148" i="78"/>
  <c r="I21" i="78" s="1"/>
  <c r="I147" i="78"/>
  <c r="I20" i="78" s="1"/>
  <c r="I19" i="78" s="1"/>
  <c r="H27" i="68"/>
  <c r="I29" i="78"/>
  <c r="J154" i="78"/>
  <c r="J172" i="78" s="1"/>
  <c r="J26" i="78" s="1"/>
  <c r="I24" i="68"/>
  <c r="J179" i="78"/>
  <c r="J197" i="78" s="1"/>
  <c r="J32" i="78" s="1"/>
  <c r="I30" i="68"/>
  <c r="J132" i="78"/>
  <c r="J150" i="78" s="1"/>
  <c r="J23" i="78" s="1"/>
  <c r="I21" i="68"/>
  <c r="J178" i="78"/>
  <c r="J196" i="78" s="1"/>
  <c r="J31" i="78" s="1"/>
  <c r="I29" i="68"/>
  <c r="J180" i="78"/>
  <c r="J198" i="78" s="1"/>
  <c r="J33" i="78" s="1"/>
  <c r="I31" i="68"/>
  <c r="J129" i="78"/>
  <c r="I18" i="68"/>
  <c r="J156" i="78"/>
  <c r="J174" i="78" s="1"/>
  <c r="J28" i="78" s="1"/>
  <c r="I26" i="68"/>
  <c r="J131" i="78"/>
  <c r="J149" i="78" s="1"/>
  <c r="J22" i="78" s="1"/>
  <c r="I20" i="68"/>
  <c r="J130" i="78"/>
  <c r="I19" i="68"/>
  <c r="J155" i="78"/>
  <c r="J173" i="78" s="1"/>
  <c r="J27" i="78" s="1"/>
  <c r="I25" i="68"/>
  <c r="I24" i="78"/>
  <c r="I14" i="78"/>
  <c r="J122" i="78"/>
  <c r="J35" i="78" s="1"/>
  <c r="J34" i="78" s="1"/>
  <c r="J153" i="78"/>
  <c r="J171" i="78" s="1"/>
  <c r="J25" i="78" s="1"/>
  <c r="J177" i="78"/>
  <c r="J195" i="78" s="1"/>
  <c r="J30" i="78" s="1"/>
  <c r="K17" i="11"/>
  <c r="J7" i="68"/>
  <c r="K21" i="11"/>
  <c r="J9" i="68" s="1"/>
  <c r="K10" i="78" s="1"/>
  <c r="K20" i="11"/>
  <c r="J8" i="68" s="1"/>
  <c r="K9" i="78" s="1"/>
  <c r="J205" i="78"/>
  <c r="J43" i="78" s="1"/>
  <c r="J202" i="78"/>
  <c r="J40" i="78" s="1"/>
  <c r="J203" i="78"/>
  <c r="J41" i="78" s="1"/>
  <c r="J204" i="78"/>
  <c r="J42" i="78" s="1"/>
  <c r="L186" i="7"/>
  <c r="K8" i="78" l="1"/>
  <c r="J92" i="68"/>
  <c r="J95" i="68"/>
  <c r="J94" i="68"/>
  <c r="J93" i="68"/>
  <c r="I13" i="78"/>
  <c r="I17" i="68"/>
  <c r="I11" i="68" s="1"/>
  <c r="J39" i="78"/>
  <c r="J148" i="78"/>
  <c r="J21" i="78" s="1"/>
  <c r="J147" i="78"/>
  <c r="J20" i="78" s="1"/>
  <c r="I22" i="68"/>
  <c r="J29" i="78"/>
  <c r="I27" i="68"/>
  <c r="J24" i="78"/>
  <c r="J14" i="78"/>
  <c r="J5" i="68"/>
  <c r="K6" i="78" s="1"/>
  <c r="J107" i="68"/>
  <c r="J106" i="68"/>
  <c r="J105" i="68"/>
  <c r="J104" i="68"/>
  <c r="J28" i="68" s="1"/>
  <c r="J99" i="68"/>
  <c r="J98" i="68"/>
  <c r="J23" i="68" s="1"/>
  <c r="J101" i="68"/>
  <c r="J100" i="68"/>
  <c r="M8" i="7"/>
  <c r="M186" i="7" s="1"/>
  <c r="L13" i="11"/>
  <c r="L15" i="11" s="1"/>
  <c r="L19" i="11" s="1"/>
  <c r="J19" i="78" l="1"/>
  <c r="J13" i="78" s="1"/>
  <c r="K132" i="78"/>
  <c r="K150" i="78" s="1"/>
  <c r="K23" i="78" s="1"/>
  <c r="J21" i="68"/>
  <c r="K129" i="78"/>
  <c r="J18" i="68"/>
  <c r="K178" i="78"/>
  <c r="K196" i="78" s="1"/>
  <c r="K31" i="78" s="1"/>
  <c r="J29" i="68"/>
  <c r="K179" i="78"/>
  <c r="K197" i="78" s="1"/>
  <c r="K32" i="78" s="1"/>
  <c r="J30" i="68"/>
  <c r="K180" i="78"/>
  <c r="K198" i="78" s="1"/>
  <c r="K33" i="78" s="1"/>
  <c r="J31" i="68"/>
  <c r="K155" i="78"/>
  <c r="K173" i="78" s="1"/>
  <c r="K27" i="78" s="1"/>
  <c r="J25" i="68"/>
  <c r="K156" i="78"/>
  <c r="K174" i="78" s="1"/>
  <c r="K28" i="78" s="1"/>
  <c r="J26" i="68"/>
  <c r="K154" i="78"/>
  <c r="K172" i="78" s="1"/>
  <c r="K26" i="78" s="1"/>
  <c r="J24" i="68"/>
  <c r="K131" i="78"/>
  <c r="K149" i="78" s="1"/>
  <c r="K22" i="78" s="1"/>
  <c r="J20" i="68"/>
  <c r="K130" i="78"/>
  <c r="J19" i="68"/>
  <c r="K204" i="78"/>
  <c r="K42" i="78" s="1"/>
  <c r="K205" i="78"/>
  <c r="K43" i="78" s="1"/>
  <c r="K203" i="78"/>
  <c r="K41" i="78" s="1"/>
  <c r="K202" i="78"/>
  <c r="K40" i="78" s="1"/>
  <c r="K153" i="78"/>
  <c r="K171" i="78" s="1"/>
  <c r="K25" i="78" s="1"/>
  <c r="K177" i="78"/>
  <c r="K195" i="78" s="1"/>
  <c r="K30" i="78" s="1"/>
  <c r="K122" i="78"/>
  <c r="K35" i="78" s="1"/>
  <c r="K34" i="78" s="1"/>
  <c r="K7" i="68"/>
  <c r="L20" i="11"/>
  <c r="K8" i="68" s="1"/>
  <c r="L9" i="78" s="1"/>
  <c r="L21" i="11"/>
  <c r="K9" i="68" s="1"/>
  <c r="L10" i="78" s="1"/>
  <c r="L17" i="11"/>
  <c r="N8" i="7"/>
  <c r="N186" i="7" s="1"/>
  <c r="M13" i="11"/>
  <c r="M15" i="11" s="1"/>
  <c r="M19" i="11" s="1"/>
  <c r="L8" i="78" l="1"/>
  <c r="K92" i="68"/>
  <c r="K95" i="68"/>
  <c r="K94" i="68"/>
  <c r="K93" i="68"/>
  <c r="K39" i="78"/>
  <c r="J17" i="68"/>
  <c r="J11" i="68" s="1"/>
  <c r="J22" i="68"/>
  <c r="J27" i="68"/>
  <c r="K148" i="78"/>
  <c r="K21" i="78" s="1"/>
  <c r="K147" i="78"/>
  <c r="K20" i="78" s="1"/>
  <c r="K29" i="78"/>
  <c r="K14" i="78"/>
  <c r="K24" i="78"/>
  <c r="K5" i="68"/>
  <c r="L6" i="78" s="1"/>
  <c r="K104" i="68"/>
  <c r="K28" i="68" s="1"/>
  <c r="K105" i="68"/>
  <c r="K107" i="68"/>
  <c r="K106" i="68"/>
  <c r="K100" i="68"/>
  <c r="K99" i="68"/>
  <c r="K101" i="68"/>
  <c r="K98" i="68"/>
  <c r="K23" i="68" s="1"/>
  <c r="O8" i="7"/>
  <c r="O186" i="7" s="1"/>
  <c r="N13" i="11"/>
  <c r="N15" i="11" s="1"/>
  <c r="N19" i="11" s="1"/>
  <c r="M21" i="11"/>
  <c r="L9" i="68" s="1"/>
  <c r="M10" i="78" s="1"/>
  <c r="M17" i="11"/>
  <c r="L7" i="68"/>
  <c r="M20" i="11"/>
  <c r="L8" i="68" s="1"/>
  <c r="M9" i="78" s="1"/>
  <c r="M8" i="78" l="1"/>
  <c r="L95" i="68"/>
  <c r="L94" i="68"/>
  <c r="L93" i="68"/>
  <c r="L92" i="68"/>
  <c r="K19" i="78"/>
  <c r="K13" i="78" s="1"/>
  <c r="L130" i="78"/>
  <c r="K19" i="68"/>
  <c r="L178" i="78"/>
  <c r="L196" i="78" s="1"/>
  <c r="L31" i="78" s="1"/>
  <c r="K29" i="68"/>
  <c r="L155" i="78"/>
  <c r="L173" i="78" s="1"/>
  <c r="L27" i="78" s="1"/>
  <c r="K25" i="68"/>
  <c r="L132" i="78"/>
  <c r="L150" i="78" s="1"/>
  <c r="L23" i="78" s="1"/>
  <c r="K21" i="68"/>
  <c r="L129" i="78"/>
  <c r="K18" i="68"/>
  <c r="L179" i="78"/>
  <c r="L197" i="78" s="1"/>
  <c r="L32" i="78" s="1"/>
  <c r="K30" i="68"/>
  <c r="L180" i="78"/>
  <c r="L198" i="78" s="1"/>
  <c r="L33" i="78" s="1"/>
  <c r="K31" i="68"/>
  <c r="L156" i="78"/>
  <c r="L174" i="78" s="1"/>
  <c r="L28" i="78" s="1"/>
  <c r="K26" i="68"/>
  <c r="L154" i="78"/>
  <c r="L172" i="78" s="1"/>
  <c r="L26" i="78" s="1"/>
  <c r="K24" i="68"/>
  <c r="L131" i="78"/>
  <c r="L149" i="78" s="1"/>
  <c r="L22" i="78" s="1"/>
  <c r="K20" i="68"/>
  <c r="L5" i="68"/>
  <c r="M6" i="78" s="1"/>
  <c r="L101" i="68"/>
  <c r="L100" i="68"/>
  <c r="L99" i="68"/>
  <c r="L98" i="68"/>
  <c r="L23" i="68" s="1"/>
  <c r="L104" i="68"/>
  <c r="L28" i="68" s="1"/>
  <c r="L105" i="68"/>
  <c r="L107" i="68"/>
  <c r="L106" i="68"/>
  <c r="L153" i="78"/>
  <c r="L171" i="78" s="1"/>
  <c r="L25" i="78" s="1"/>
  <c r="L122" i="78"/>
  <c r="L35" i="78" s="1"/>
  <c r="L34" i="78" s="1"/>
  <c r="L177" i="78"/>
  <c r="L195" i="78" s="1"/>
  <c r="L30" i="78" s="1"/>
  <c r="N21" i="11"/>
  <c r="M9" i="68" s="1"/>
  <c r="N10" i="78" s="1"/>
  <c r="M7" i="68"/>
  <c r="N20" i="11"/>
  <c r="M8" i="68" s="1"/>
  <c r="N9" i="78" s="1"/>
  <c r="N17" i="11"/>
  <c r="L203" i="78"/>
  <c r="L41" i="78" s="1"/>
  <c r="L204" i="78"/>
  <c r="L42" i="78" s="1"/>
  <c r="L205" i="78"/>
  <c r="L43" i="78" s="1"/>
  <c r="L202" i="78"/>
  <c r="L40" i="78" s="1"/>
  <c r="P8" i="7"/>
  <c r="P186" i="7" s="1"/>
  <c r="O13" i="11"/>
  <c r="O15" i="11" s="1"/>
  <c r="O19" i="11" s="1"/>
  <c r="N8" i="78" l="1"/>
  <c r="M94" i="68"/>
  <c r="M93" i="68"/>
  <c r="M95" i="68"/>
  <c r="M92" i="68"/>
  <c r="K27" i="68"/>
  <c r="K22" i="68"/>
  <c r="K17" i="68"/>
  <c r="K11" i="68" s="1"/>
  <c r="L39" i="78"/>
  <c r="L147" i="78"/>
  <c r="L20" i="78" s="1"/>
  <c r="L148" i="78"/>
  <c r="L21" i="78" s="1"/>
  <c r="L29" i="78"/>
  <c r="M178" i="78"/>
  <c r="M196" i="78" s="1"/>
  <c r="M31" i="78" s="1"/>
  <c r="L29" i="68"/>
  <c r="M131" i="78"/>
  <c r="M149" i="78" s="1"/>
  <c r="M22" i="78" s="1"/>
  <c r="L20" i="68"/>
  <c r="M155" i="78"/>
  <c r="M173" i="78" s="1"/>
  <c r="M27" i="78" s="1"/>
  <c r="L25" i="68"/>
  <c r="M129" i="78"/>
  <c r="L18" i="68"/>
  <c r="M132" i="78"/>
  <c r="M150" i="78" s="1"/>
  <c r="M23" i="78" s="1"/>
  <c r="L21" i="68"/>
  <c r="M156" i="78"/>
  <c r="M174" i="78" s="1"/>
  <c r="M28" i="78" s="1"/>
  <c r="L26" i="68"/>
  <c r="M154" i="78"/>
  <c r="M172" i="78" s="1"/>
  <c r="M26" i="78" s="1"/>
  <c r="L24" i="68"/>
  <c r="M179" i="78"/>
  <c r="M197" i="78" s="1"/>
  <c r="M32" i="78" s="1"/>
  <c r="L30" i="68"/>
  <c r="M130" i="78"/>
  <c r="L19" i="68"/>
  <c r="M180" i="78"/>
  <c r="M198" i="78" s="1"/>
  <c r="M33" i="78" s="1"/>
  <c r="L31" i="68"/>
  <c r="L24" i="78"/>
  <c r="L14" i="78"/>
  <c r="M5" i="68"/>
  <c r="N6" i="78" s="1"/>
  <c r="M101" i="68"/>
  <c r="M100" i="68"/>
  <c r="M99" i="68"/>
  <c r="M98" i="68"/>
  <c r="M23" i="68" s="1"/>
  <c r="M105" i="68"/>
  <c r="M104" i="68"/>
  <c r="M28" i="68" s="1"/>
  <c r="M106" i="68"/>
  <c r="M107" i="68"/>
  <c r="M205" i="78"/>
  <c r="M43" i="78" s="1"/>
  <c r="M202" i="78"/>
  <c r="M40" i="78" s="1"/>
  <c r="M203" i="78"/>
  <c r="M41" i="78" s="1"/>
  <c r="M204" i="78"/>
  <c r="M42" i="78" s="1"/>
  <c r="O21" i="11"/>
  <c r="N9" i="68" s="1"/>
  <c r="O10" i="78" s="1"/>
  <c r="N7" i="68"/>
  <c r="O17" i="11"/>
  <c r="O20" i="11"/>
  <c r="N8" i="68" s="1"/>
  <c r="O9" i="78" s="1"/>
  <c r="M177" i="78"/>
  <c r="M195" i="78" s="1"/>
  <c r="M30" i="78" s="1"/>
  <c r="M122" i="78"/>
  <c r="M35" i="78" s="1"/>
  <c r="M34" i="78" s="1"/>
  <c r="M153" i="78"/>
  <c r="M171" i="78" s="1"/>
  <c r="M25" i="78" s="1"/>
  <c r="Q8" i="7"/>
  <c r="Q186" i="7" s="1"/>
  <c r="P13" i="11"/>
  <c r="P15" i="11" s="1"/>
  <c r="P19" i="11" s="1"/>
  <c r="O8" i="78" l="1"/>
  <c r="N92" i="68"/>
  <c r="N95" i="68"/>
  <c r="N94" i="68"/>
  <c r="N93" i="68"/>
  <c r="M39" i="78"/>
  <c r="L17" i="68"/>
  <c r="L11" i="68" s="1"/>
  <c r="L19" i="78"/>
  <c r="L13" i="78" s="1"/>
  <c r="M29" i="78"/>
  <c r="M147" i="78"/>
  <c r="M20" i="78" s="1"/>
  <c r="M148" i="78"/>
  <c r="M21" i="78" s="1"/>
  <c r="M24" i="78"/>
  <c r="L22" i="68"/>
  <c r="L27" i="68"/>
  <c r="N130" i="78"/>
  <c r="M19" i="68"/>
  <c r="N154" i="78"/>
  <c r="N172" i="78" s="1"/>
  <c r="N26" i="78" s="1"/>
  <c r="M24" i="68"/>
  <c r="N180" i="78"/>
  <c r="N198" i="78" s="1"/>
  <c r="N33" i="78" s="1"/>
  <c r="M31" i="68"/>
  <c r="N155" i="78"/>
  <c r="N173" i="78" s="1"/>
  <c r="N27" i="78" s="1"/>
  <c r="M25" i="68"/>
  <c r="N179" i="78"/>
  <c r="N197" i="78" s="1"/>
  <c r="N32" i="78" s="1"/>
  <c r="M30" i="68"/>
  <c r="N131" i="78"/>
  <c r="N149" i="78" s="1"/>
  <c r="N22" i="78" s="1"/>
  <c r="M20" i="68"/>
  <c r="N132" i="78"/>
  <c r="N150" i="78" s="1"/>
  <c r="N23" i="78" s="1"/>
  <c r="M21" i="68"/>
  <c r="N156" i="78"/>
  <c r="N174" i="78" s="1"/>
  <c r="N28" i="78" s="1"/>
  <c r="M26" i="68"/>
  <c r="N178" i="78"/>
  <c r="N196" i="78" s="1"/>
  <c r="N31" i="78" s="1"/>
  <c r="M29" i="68"/>
  <c r="N129" i="78"/>
  <c r="M18" i="68"/>
  <c r="M14" i="78"/>
  <c r="N5" i="68"/>
  <c r="O6" i="78" s="1"/>
  <c r="N101" i="68"/>
  <c r="N98" i="68"/>
  <c r="N23" i="68" s="1"/>
  <c r="N100" i="68"/>
  <c r="N99" i="68"/>
  <c r="N105" i="68"/>
  <c r="N104" i="68"/>
  <c r="N28" i="68" s="1"/>
  <c r="N106" i="68"/>
  <c r="N107" i="68"/>
  <c r="N153" i="78"/>
  <c r="N171" i="78" s="1"/>
  <c r="N25" i="78" s="1"/>
  <c r="N177" i="78"/>
  <c r="N195" i="78" s="1"/>
  <c r="N30" i="78" s="1"/>
  <c r="N122" i="78"/>
  <c r="N35" i="78" s="1"/>
  <c r="N34" i="78" s="1"/>
  <c r="N202" i="78"/>
  <c r="N40" i="78" s="1"/>
  <c r="N203" i="78"/>
  <c r="N41" i="78" s="1"/>
  <c r="N204" i="78"/>
  <c r="N42" i="78" s="1"/>
  <c r="N205" i="78"/>
  <c r="N43" i="78" s="1"/>
  <c r="P17" i="11"/>
  <c r="P21" i="11"/>
  <c r="O9" i="68" s="1"/>
  <c r="P10" i="78" s="1"/>
  <c r="P20" i="11"/>
  <c r="O8" i="68" s="1"/>
  <c r="P9" i="78" s="1"/>
  <c r="O7" i="68"/>
  <c r="Q13" i="11"/>
  <c r="Q15" i="11" s="1"/>
  <c r="Q19" i="11" s="1"/>
  <c r="R8" i="7"/>
  <c r="R186" i="7" s="1"/>
  <c r="P8" i="78" l="1"/>
  <c r="O92" i="68"/>
  <c r="O94" i="68"/>
  <c r="O95" i="68"/>
  <c r="O93" i="68"/>
  <c r="M17" i="68"/>
  <c r="M11" i="68" s="1"/>
  <c r="N39" i="78"/>
  <c r="N148" i="78"/>
  <c r="N21" i="78" s="1"/>
  <c r="M19" i="78"/>
  <c r="M13" i="78" s="1"/>
  <c r="N147" i="78"/>
  <c r="N20" i="78" s="1"/>
  <c r="N29" i="78"/>
  <c r="M27" i="68"/>
  <c r="M22" i="68"/>
  <c r="O131" i="78"/>
  <c r="O149" i="78" s="1"/>
  <c r="O22" i="78" s="1"/>
  <c r="N20" i="68"/>
  <c r="O154" i="78"/>
  <c r="O172" i="78" s="1"/>
  <c r="O26" i="78" s="1"/>
  <c r="N24" i="68"/>
  <c r="O129" i="78"/>
  <c r="N18" i="68"/>
  <c r="O156" i="78"/>
  <c r="O174" i="78" s="1"/>
  <c r="O28" i="78" s="1"/>
  <c r="N26" i="68"/>
  <c r="O155" i="78"/>
  <c r="O173" i="78" s="1"/>
  <c r="O27" i="78" s="1"/>
  <c r="N25" i="68"/>
  <c r="O179" i="78"/>
  <c r="O197" i="78" s="1"/>
  <c r="O32" i="78" s="1"/>
  <c r="N30" i="68"/>
  <c r="O178" i="78"/>
  <c r="O196" i="78" s="1"/>
  <c r="O31" i="78" s="1"/>
  <c r="N29" i="68"/>
  <c r="O180" i="78"/>
  <c r="O198" i="78" s="1"/>
  <c r="O33" i="78" s="1"/>
  <c r="N31" i="68"/>
  <c r="O130" i="78"/>
  <c r="N19" i="68"/>
  <c r="O132" i="78"/>
  <c r="O150" i="78" s="1"/>
  <c r="O23" i="78" s="1"/>
  <c r="N21" i="68"/>
  <c r="N24" i="78"/>
  <c r="N14" i="78"/>
  <c r="O5" i="68"/>
  <c r="P6" i="78" s="1"/>
  <c r="O106" i="68"/>
  <c r="O105" i="68"/>
  <c r="O104" i="68"/>
  <c r="O28" i="68" s="1"/>
  <c r="O107" i="68"/>
  <c r="O98" i="68"/>
  <c r="O23" i="68" s="1"/>
  <c r="O101" i="68"/>
  <c r="O100" i="68"/>
  <c r="O99" i="68"/>
  <c r="R13" i="11"/>
  <c r="R15" i="11" s="1"/>
  <c r="R19" i="11" s="1"/>
  <c r="S8" i="7"/>
  <c r="S186" i="7" s="1"/>
  <c r="O177" i="78"/>
  <c r="O195" i="78" s="1"/>
  <c r="O30" i="78" s="1"/>
  <c r="O153" i="78"/>
  <c r="O171" i="78" s="1"/>
  <c r="O25" i="78" s="1"/>
  <c r="O122" i="78"/>
  <c r="O35" i="78" s="1"/>
  <c r="O34" i="78" s="1"/>
  <c r="Q20" i="11"/>
  <c r="P8" i="68" s="1"/>
  <c r="Q9" i="78" s="1"/>
  <c r="Q21" i="11"/>
  <c r="P9" i="68" s="1"/>
  <c r="Q10" i="78" s="1"/>
  <c r="Q17" i="11"/>
  <c r="P7" i="68"/>
  <c r="O202" i="78"/>
  <c r="O40" i="78" s="1"/>
  <c r="O204" i="78"/>
  <c r="O42" i="78" s="1"/>
  <c r="O205" i="78"/>
  <c r="O43" i="78" s="1"/>
  <c r="O203" i="78"/>
  <c r="O41" i="78" s="1"/>
  <c r="N19" i="78" l="1"/>
  <c r="N13" i="78" s="1"/>
  <c r="Q8" i="78"/>
  <c r="P92" i="68"/>
  <c r="P95" i="68"/>
  <c r="P94" i="68"/>
  <c r="P93" i="68"/>
  <c r="N27" i="68"/>
  <c r="N17" i="68"/>
  <c r="N11" i="68" s="1"/>
  <c r="O39" i="78"/>
  <c r="O147" i="78"/>
  <c r="O20" i="78" s="1"/>
  <c r="O148" i="78"/>
  <c r="O21" i="78" s="1"/>
  <c r="O29" i="78"/>
  <c r="N22" i="68"/>
  <c r="P180" i="78"/>
  <c r="P198" i="78" s="1"/>
  <c r="P33" i="78" s="1"/>
  <c r="O31" i="68"/>
  <c r="P154" i="78"/>
  <c r="P172" i="78" s="1"/>
  <c r="P26" i="78" s="1"/>
  <c r="O24" i="68"/>
  <c r="P129" i="78"/>
  <c r="O18" i="68"/>
  <c r="P179" i="78"/>
  <c r="P197" i="78" s="1"/>
  <c r="P32" i="78" s="1"/>
  <c r="O30" i="68"/>
  <c r="P156" i="78"/>
  <c r="P174" i="78" s="1"/>
  <c r="P28" i="78" s="1"/>
  <c r="O26" i="68"/>
  <c r="P130" i="78"/>
  <c r="O19" i="68"/>
  <c r="P155" i="78"/>
  <c r="P173" i="78" s="1"/>
  <c r="P27" i="78" s="1"/>
  <c r="O25" i="68"/>
  <c r="P131" i="78"/>
  <c r="P149" i="78" s="1"/>
  <c r="P22" i="78" s="1"/>
  <c r="O20" i="68"/>
  <c r="P178" i="78"/>
  <c r="P196" i="78" s="1"/>
  <c r="P31" i="78" s="1"/>
  <c r="O29" i="68"/>
  <c r="P132" i="78"/>
  <c r="P150" i="78" s="1"/>
  <c r="P23" i="78" s="1"/>
  <c r="O21" i="68"/>
  <c r="O24" i="78"/>
  <c r="O14" i="78"/>
  <c r="P5" i="68"/>
  <c r="Q6" i="78" s="1"/>
  <c r="P106" i="68"/>
  <c r="P105" i="68"/>
  <c r="P107" i="68"/>
  <c r="P104" i="68"/>
  <c r="P28" i="68" s="1"/>
  <c r="P98" i="68"/>
  <c r="P23" i="68" s="1"/>
  <c r="P99" i="68"/>
  <c r="P101" i="68"/>
  <c r="P100" i="68"/>
  <c r="P153" i="78"/>
  <c r="P171" i="78" s="1"/>
  <c r="P25" i="78" s="1"/>
  <c r="P177" i="78"/>
  <c r="P195" i="78" s="1"/>
  <c r="P30" i="78" s="1"/>
  <c r="P122" i="78"/>
  <c r="P35" i="78" s="1"/>
  <c r="P34" i="78" s="1"/>
  <c r="T8" i="7"/>
  <c r="T186" i="7" s="1"/>
  <c r="S13" i="11"/>
  <c r="S15" i="11" s="1"/>
  <c r="S19" i="11" s="1"/>
  <c r="P202" i="78"/>
  <c r="P40" i="78" s="1"/>
  <c r="P205" i="78"/>
  <c r="P43" i="78" s="1"/>
  <c r="P204" i="78"/>
  <c r="P42" i="78" s="1"/>
  <c r="P203" i="78"/>
  <c r="P41" i="78" s="1"/>
  <c r="Q7" i="68"/>
  <c r="R21" i="11"/>
  <c r="Q9" i="68" s="1"/>
  <c r="R10" i="78" s="1"/>
  <c r="R17" i="11"/>
  <c r="R20" i="11"/>
  <c r="Q8" i="68" s="1"/>
  <c r="R9" i="78" s="1"/>
  <c r="R8" i="78" l="1"/>
  <c r="Q93" i="68"/>
  <c r="Q95" i="68"/>
  <c r="Q92" i="68"/>
  <c r="Q94" i="68"/>
  <c r="O19" i="78"/>
  <c r="O13" i="78" s="1"/>
  <c r="O17" i="68"/>
  <c r="O11" i="68" s="1"/>
  <c r="O22" i="68"/>
  <c r="P39" i="78"/>
  <c r="P147" i="78"/>
  <c r="P20" i="78" s="1"/>
  <c r="P29" i="78"/>
  <c r="P148" i="78"/>
  <c r="P21" i="78" s="1"/>
  <c r="P19" i="78" s="1"/>
  <c r="O27" i="68"/>
  <c r="P24" i="78"/>
  <c r="Q131" i="78"/>
  <c r="Q149" i="78" s="1"/>
  <c r="Q22" i="78" s="1"/>
  <c r="P20" i="68"/>
  <c r="Q130" i="78"/>
  <c r="P19" i="68"/>
  <c r="Q180" i="78"/>
  <c r="Q198" i="78" s="1"/>
  <c r="Q33" i="78" s="1"/>
  <c r="P31" i="68"/>
  <c r="Q178" i="78"/>
  <c r="Q196" i="78" s="1"/>
  <c r="Q31" i="78" s="1"/>
  <c r="P29" i="68"/>
  <c r="Q155" i="78"/>
  <c r="Q173" i="78" s="1"/>
  <c r="Q27" i="78" s="1"/>
  <c r="P25" i="68"/>
  <c r="Q156" i="78"/>
  <c r="Q174" i="78" s="1"/>
  <c r="Q28" i="78" s="1"/>
  <c r="P26" i="68"/>
  <c r="Q179" i="78"/>
  <c r="Q197" i="78" s="1"/>
  <c r="Q32" i="78" s="1"/>
  <c r="P30" i="68"/>
  <c r="Q132" i="78"/>
  <c r="Q150" i="78" s="1"/>
  <c r="Q23" i="78" s="1"/>
  <c r="P21" i="68"/>
  <c r="Q154" i="78"/>
  <c r="Q172" i="78" s="1"/>
  <c r="Q26" i="78" s="1"/>
  <c r="P24" i="68"/>
  <c r="Q129" i="78"/>
  <c r="P18" i="68"/>
  <c r="P14" i="78"/>
  <c r="Q5" i="68"/>
  <c r="R6" i="78" s="1"/>
  <c r="Q107" i="68"/>
  <c r="Q106" i="68"/>
  <c r="Q105" i="68"/>
  <c r="Q104" i="68"/>
  <c r="Q28" i="68" s="1"/>
  <c r="Q99" i="68"/>
  <c r="Q100" i="68"/>
  <c r="Q98" i="68"/>
  <c r="Q23" i="68" s="1"/>
  <c r="Q101" i="68"/>
  <c r="Q177" i="78"/>
  <c r="Q195" i="78" s="1"/>
  <c r="Q30" i="78" s="1"/>
  <c r="Q153" i="78"/>
  <c r="Q171" i="78" s="1"/>
  <c r="Q25" i="78" s="1"/>
  <c r="Q122" i="78"/>
  <c r="Q35" i="78" s="1"/>
  <c r="Q34" i="78" s="1"/>
  <c r="S21" i="11"/>
  <c r="R9" i="68" s="1"/>
  <c r="S10" i="78" s="1"/>
  <c r="R7" i="68"/>
  <c r="S17" i="11"/>
  <c r="S20" i="11"/>
  <c r="R8" i="68" s="1"/>
  <c r="S9" i="78" s="1"/>
  <c r="U8" i="7"/>
  <c r="U186" i="7" s="1"/>
  <c r="T13" i="11"/>
  <c r="T15" i="11" s="1"/>
  <c r="T19" i="11" s="1"/>
  <c r="Q205" i="78"/>
  <c r="Q43" i="78" s="1"/>
  <c r="Q203" i="78"/>
  <c r="Q41" i="78" s="1"/>
  <c r="Q202" i="78"/>
  <c r="Q40" i="78" s="1"/>
  <c r="Q204" i="78"/>
  <c r="Q42" i="78" s="1"/>
  <c r="S8" i="78" l="1"/>
  <c r="R93" i="68"/>
  <c r="R92" i="68"/>
  <c r="R95" i="68"/>
  <c r="R94" i="68"/>
  <c r="P22" i="68"/>
  <c r="P17" i="68"/>
  <c r="P11" i="68" s="1"/>
  <c r="P13" i="78"/>
  <c r="Q39" i="78"/>
  <c r="Q147" i="78"/>
  <c r="Q20" i="78" s="1"/>
  <c r="Q148" i="78"/>
  <c r="Q21" i="78" s="1"/>
  <c r="P27" i="68"/>
  <c r="Q29" i="78"/>
  <c r="R154" i="78"/>
  <c r="R172" i="78" s="1"/>
  <c r="R26" i="78" s="1"/>
  <c r="Q24" i="68"/>
  <c r="R132" i="78"/>
  <c r="R150" i="78" s="1"/>
  <c r="R23" i="78" s="1"/>
  <c r="Q21" i="68"/>
  <c r="R180" i="78"/>
  <c r="R198" i="78" s="1"/>
  <c r="R33" i="78" s="1"/>
  <c r="Q31" i="68"/>
  <c r="R131" i="78"/>
  <c r="R149" i="78" s="1"/>
  <c r="R22" i="78" s="1"/>
  <c r="Q20" i="68"/>
  <c r="R130" i="78"/>
  <c r="Q19" i="68"/>
  <c r="R179" i="78"/>
  <c r="R197" i="78" s="1"/>
  <c r="R32" i="78" s="1"/>
  <c r="Q30" i="68"/>
  <c r="R156" i="78"/>
  <c r="R174" i="78" s="1"/>
  <c r="R28" i="78" s="1"/>
  <c r="Q26" i="68"/>
  <c r="R178" i="78"/>
  <c r="R196" i="78" s="1"/>
  <c r="R31" i="78" s="1"/>
  <c r="Q29" i="68"/>
  <c r="R129" i="78"/>
  <c r="Q18" i="68"/>
  <c r="R155" i="78"/>
  <c r="R173" i="78" s="1"/>
  <c r="R27" i="78" s="1"/>
  <c r="Q25" i="68"/>
  <c r="Q24" i="78"/>
  <c r="Q14" i="78"/>
  <c r="R5" i="68"/>
  <c r="S6" i="78" s="1"/>
  <c r="R99" i="68"/>
  <c r="R100" i="68"/>
  <c r="R98" i="68"/>
  <c r="R23" i="68" s="1"/>
  <c r="R101" i="68"/>
  <c r="R107" i="68"/>
  <c r="R106" i="68"/>
  <c r="R104" i="68"/>
  <c r="R28" i="68" s="1"/>
  <c r="R105" i="68"/>
  <c r="V8" i="7"/>
  <c r="V186" i="7" s="1"/>
  <c r="U13" i="11"/>
  <c r="U15" i="11" s="1"/>
  <c r="U19" i="11" s="1"/>
  <c r="R202" i="78"/>
  <c r="R40" i="78" s="1"/>
  <c r="R203" i="78"/>
  <c r="R41" i="78" s="1"/>
  <c r="R204" i="78"/>
  <c r="R42" i="78" s="1"/>
  <c r="R205" i="78"/>
  <c r="R43" i="78" s="1"/>
  <c r="R122" i="78"/>
  <c r="R35" i="78" s="1"/>
  <c r="R34" i="78" s="1"/>
  <c r="R153" i="78"/>
  <c r="R171" i="78" s="1"/>
  <c r="R25" i="78" s="1"/>
  <c r="R177" i="78"/>
  <c r="R195" i="78" s="1"/>
  <c r="R30" i="78" s="1"/>
  <c r="T20" i="11"/>
  <c r="S8" i="68" s="1"/>
  <c r="T9" i="78" s="1"/>
  <c r="T21" i="11"/>
  <c r="S9" i="68" s="1"/>
  <c r="T10" i="78" s="1"/>
  <c r="S7" i="68"/>
  <c r="T17" i="11"/>
  <c r="T8" i="78" l="1"/>
  <c r="S94" i="68"/>
  <c r="S95" i="68"/>
  <c r="S93" i="68"/>
  <c r="S92" i="68"/>
  <c r="Q19" i="78"/>
  <c r="Q13" i="78" s="1"/>
  <c r="Q22" i="68"/>
  <c r="R39" i="78"/>
  <c r="R147" i="78"/>
  <c r="R20" i="78" s="1"/>
  <c r="R148" i="78"/>
  <c r="R21" i="78" s="1"/>
  <c r="R29" i="78"/>
  <c r="Q17" i="68"/>
  <c r="Q11" i="68" s="1"/>
  <c r="Q27" i="68"/>
  <c r="S129" i="78"/>
  <c r="R18" i="68"/>
  <c r="S178" i="78"/>
  <c r="S196" i="78" s="1"/>
  <c r="S31" i="78" s="1"/>
  <c r="R29" i="68"/>
  <c r="S156" i="78"/>
  <c r="S174" i="78" s="1"/>
  <c r="S28" i="78" s="1"/>
  <c r="R26" i="68"/>
  <c r="S155" i="78"/>
  <c r="S173" i="78" s="1"/>
  <c r="S27" i="78" s="1"/>
  <c r="R25" i="68"/>
  <c r="S179" i="78"/>
  <c r="S197" i="78" s="1"/>
  <c r="S32" i="78" s="1"/>
  <c r="R30" i="68"/>
  <c r="S154" i="78"/>
  <c r="S172" i="78" s="1"/>
  <c r="S26" i="78" s="1"/>
  <c r="R24" i="68"/>
  <c r="S180" i="78"/>
  <c r="S198" i="78" s="1"/>
  <c r="S33" i="78" s="1"/>
  <c r="R31" i="68"/>
  <c r="S132" i="78"/>
  <c r="S150" i="78" s="1"/>
  <c r="S23" i="78" s="1"/>
  <c r="R21" i="68"/>
  <c r="S131" i="78"/>
  <c r="S149" i="78" s="1"/>
  <c r="S22" i="78" s="1"/>
  <c r="R20" i="68"/>
  <c r="S130" i="78"/>
  <c r="R19" i="68"/>
  <c r="R24" i="78"/>
  <c r="R14" i="78"/>
  <c r="S5" i="68"/>
  <c r="T6" i="78" s="1"/>
  <c r="S104" i="68"/>
  <c r="S28" i="68" s="1"/>
  <c r="S105" i="68"/>
  <c r="S107" i="68"/>
  <c r="S106" i="68"/>
  <c r="S100" i="68"/>
  <c r="S99" i="68"/>
  <c r="S101" i="68"/>
  <c r="S98" i="68"/>
  <c r="S23" i="68" s="1"/>
  <c r="V13" i="11"/>
  <c r="V15" i="11" s="1"/>
  <c r="V19" i="11" s="1"/>
  <c r="W8" i="7"/>
  <c r="W186" i="7" s="1"/>
  <c r="S122" i="78"/>
  <c r="S35" i="78" s="1"/>
  <c r="S34" i="78" s="1"/>
  <c r="S177" i="78"/>
  <c r="S195" i="78" s="1"/>
  <c r="S30" i="78" s="1"/>
  <c r="S153" i="78"/>
  <c r="S171" i="78" s="1"/>
  <c r="S25" i="78" s="1"/>
  <c r="U20" i="11"/>
  <c r="T8" i="68" s="1"/>
  <c r="U9" i="78" s="1"/>
  <c r="U17" i="11"/>
  <c r="T7" i="68"/>
  <c r="U21" i="11"/>
  <c r="T9" i="68" s="1"/>
  <c r="U10" i="78" s="1"/>
  <c r="S205" i="78"/>
  <c r="S43" i="78" s="1"/>
  <c r="S202" i="78"/>
  <c r="S40" i="78" s="1"/>
  <c r="S204" i="78"/>
  <c r="S42" i="78" s="1"/>
  <c r="S203" i="78"/>
  <c r="S41" i="78" s="1"/>
  <c r="U8" i="78" l="1"/>
  <c r="T94" i="68"/>
  <c r="T93" i="68"/>
  <c r="T92" i="68"/>
  <c r="T95" i="68"/>
  <c r="S39" i="78"/>
  <c r="S29" i="78"/>
  <c r="S148" i="78"/>
  <c r="S21" i="78" s="1"/>
  <c r="S147" i="78"/>
  <c r="S20" i="78" s="1"/>
  <c r="R19" i="78"/>
  <c r="R13" i="78" s="1"/>
  <c r="R17" i="68"/>
  <c r="R11" i="68" s="1"/>
  <c r="R27" i="68"/>
  <c r="R22" i="68"/>
  <c r="T129" i="78"/>
  <c r="S18" i="68"/>
  <c r="T130" i="78"/>
  <c r="S19" i="68"/>
  <c r="T156" i="78"/>
  <c r="T174" i="78" s="1"/>
  <c r="T28" i="78" s="1"/>
  <c r="S26" i="68"/>
  <c r="T132" i="78"/>
  <c r="T150" i="78" s="1"/>
  <c r="T23" i="78" s="1"/>
  <c r="S21" i="68"/>
  <c r="T154" i="78"/>
  <c r="T172" i="78" s="1"/>
  <c r="T26" i="78" s="1"/>
  <c r="S24" i="68"/>
  <c r="T155" i="78"/>
  <c r="T173" i="78" s="1"/>
  <c r="T27" i="78" s="1"/>
  <c r="S25" i="68"/>
  <c r="T179" i="78"/>
  <c r="T197" i="78" s="1"/>
  <c r="T32" i="78" s="1"/>
  <c r="S30" i="68"/>
  <c r="T180" i="78"/>
  <c r="T198" i="78" s="1"/>
  <c r="T33" i="78" s="1"/>
  <c r="S31" i="68"/>
  <c r="T131" i="78"/>
  <c r="T149" i="78" s="1"/>
  <c r="T22" i="78" s="1"/>
  <c r="S20" i="68"/>
  <c r="T178" i="78"/>
  <c r="T196" i="78" s="1"/>
  <c r="T31" i="78" s="1"/>
  <c r="S29" i="68"/>
  <c r="S24" i="78"/>
  <c r="S14" i="78"/>
  <c r="T5" i="68"/>
  <c r="U6" i="78" s="1"/>
  <c r="T100" i="68"/>
  <c r="T99" i="68"/>
  <c r="T98" i="68"/>
  <c r="T23" i="68" s="1"/>
  <c r="T101" i="68"/>
  <c r="T104" i="68"/>
  <c r="T28" i="68" s="1"/>
  <c r="T107" i="68"/>
  <c r="T105" i="68"/>
  <c r="T106" i="68"/>
  <c r="T153" i="78"/>
  <c r="T171" i="78" s="1"/>
  <c r="T25" i="78" s="1"/>
  <c r="T177" i="78"/>
  <c r="T195" i="78" s="1"/>
  <c r="T30" i="78" s="1"/>
  <c r="T122" i="78"/>
  <c r="T35" i="78" s="1"/>
  <c r="T34" i="78" s="1"/>
  <c r="T204" i="78"/>
  <c r="T42" i="78" s="1"/>
  <c r="T205" i="78"/>
  <c r="T43" i="78" s="1"/>
  <c r="T202" i="78"/>
  <c r="T40" i="78" s="1"/>
  <c r="T203" i="78"/>
  <c r="T41" i="78" s="1"/>
  <c r="X8" i="7"/>
  <c r="X186" i="7" s="1"/>
  <c r="W13" i="11"/>
  <c r="W15" i="11" s="1"/>
  <c r="W19" i="11" s="1"/>
  <c r="U7" i="68"/>
  <c r="V20" i="11"/>
  <c r="U8" i="68" s="1"/>
  <c r="V17" i="11"/>
  <c r="V21" i="11"/>
  <c r="U9" i="68" s="1"/>
  <c r="S19" i="78" l="1"/>
  <c r="S13" i="78" s="1"/>
  <c r="U95" i="68"/>
  <c r="U94" i="68"/>
  <c r="U93" i="68"/>
  <c r="U92" i="68"/>
  <c r="S22" i="68"/>
  <c r="T39" i="78"/>
  <c r="T29" i="78"/>
  <c r="T147" i="78"/>
  <c r="T20" i="78" s="1"/>
  <c r="T148" i="78"/>
  <c r="T21" i="78" s="1"/>
  <c r="S17" i="68"/>
  <c r="S11" i="68" s="1"/>
  <c r="S27" i="68"/>
  <c r="U129" i="78"/>
  <c r="T18" i="68"/>
  <c r="U178" i="78"/>
  <c r="U196" i="78" s="1"/>
  <c r="U31" i="78" s="1"/>
  <c r="T29" i="68"/>
  <c r="U131" i="78"/>
  <c r="U149" i="78" s="1"/>
  <c r="U22" i="78" s="1"/>
  <c r="T20" i="68"/>
  <c r="U130" i="78"/>
  <c r="T19" i="68"/>
  <c r="U155" i="78"/>
  <c r="U173" i="78" s="1"/>
  <c r="U27" i="78" s="1"/>
  <c r="T25" i="68"/>
  <c r="U179" i="78"/>
  <c r="U197" i="78" s="1"/>
  <c r="U32" i="78" s="1"/>
  <c r="T30" i="68"/>
  <c r="U132" i="78"/>
  <c r="U150" i="78" s="1"/>
  <c r="U23" i="78" s="1"/>
  <c r="T21" i="68"/>
  <c r="U180" i="78"/>
  <c r="U198" i="78" s="1"/>
  <c r="U33" i="78" s="1"/>
  <c r="T31" i="68"/>
  <c r="U156" i="78"/>
  <c r="U174" i="78" s="1"/>
  <c r="U28" i="78" s="1"/>
  <c r="T26" i="68"/>
  <c r="U154" i="78"/>
  <c r="U172" i="78" s="1"/>
  <c r="U26" i="78" s="1"/>
  <c r="T24" i="68"/>
  <c r="V8" i="78"/>
  <c r="V10" i="78"/>
  <c r="V9" i="78"/>
  <c r="T14" i="78"/>
  <c r="T24" i="78"/>
  <c r="U5" i="68"/>
  <c r="V6" i="78" s="1"/>
  <c r="U101" i="68"/>
  <c r="U100" i="68"/>
  <c r="U99" i="68"/>
  <c r="U98" i="68"/>
  <c r="U23" i="68" s="1"/>
  <c r="U105" i="68"/>
  <c r="U104" i="68"/>
  <c r="U28" i="68" s="1"/>
  <c r="U107" i="68"/>
  <c r="U106" i="68"/>
  <c r="Y8" i="7"/>
  <c r="Y186" i="7" s="1"/>
  <c r="X13" i="11"/>
  <c r="X15" i="11" s="1"/>
  <c r="X19" i="11" s="1"/>
  <c r="U205" i="78"/>
  <c r="U43" i="78" s="1"/>
  <c r="U202" i="78"/>
  <c r="U40" i="78" s="1"/>
  <c r="U203" i="78"/>
  <c r="U41" i="78" s="1"/>
  <c r="U204" i="78"/>
  <c r="U42" i="78" s="1"/>
  <c r="V7" i="68"/>
  <c r="W17" i="11"/>
  <c r="W21" i="11"/>
  <c r="V9" i="68" s="1"/>
  <c r="W10" i="78" s="1"/>
  <c r="W20" i="11"/>
  <c r="V8" i="68" s="1"/>
  <c r="W9" i="78" s="1"/>
  <c r="U122" i="78"/>
  <c r="U35" i="78" s="1"/>
  <c r="U34" i="78" s="1"/>
  <c r="U177" i="78"/>
  <c r="U195" i="78" s="1"/>
  <c r="U30" i="78" s="1"/>
  <c r="U153" i="78"/>
  <c r="U171" i="78" s="1"/>
  <c r="U25" i="78" s="1"/>
  <c r="T22" i="68" l="1"/>
  <c r="W8" i="78"/>
  <c r="V95" i="68"/>
  <c r="V94" i="68"/>
  <c r="V93" i="68"/>
  <c r="V92" i="68"/>
  <c r="U39" i="78"/>
  <c r="T19" i="78"/>
  <c r="T13" i="78" s="1"/>
  <c r="T27" i="68"/>
  <c r="T17" i="68"/>
  <c r="T11" i="68" s="1"/>
  <c r="U148" i="78"/>
  <c r="U21" i="78" s="1"/>
  <c r="U147" i="78"/>
  <c r="U20" i="78" s="1"/>
  <c r="U29" i="78"/>
  <c r="V178" i="78"/>
  <c r="V196" i="78" s="1"/>
  <c r="V31" i="78" s="1"/>
  <c r="U29" i="68"/>
  <c r="V132" i="78"/>
  <c r="V150" i="78" s="1"/>
  <c r="V23" i="78" s="1"/>
  <c r="U21" i="68"/>
  <c r="V131" i="78"/>
  <c r="V149" i="78" s="1"/>
  <c r="V22" i="78" s="1"/>
  <c r="U20" i="68"/>
  <c r="V130" i="78"/>
  <c r="U19" i="68"/>
  <c r="V156" i="78"/>
  <c r="V174" i="78" s="1"/>
  <c r="V28" i="78" s="1"/>
  <c r="U26" i="68"/>
  <c r="V129" i="78"/>
  <c r="U18" i="68"/>
  <c r="V179" i="78"/>
  <c r="V197" i="78" s="1"/>
  <c r="V32" i="78" s="1"/>
  <c r="U30" i="68"/>
  <c r="V154" i="78"/>
  <c r="V172" i="78" s="1"/>
  <c r="V26" i="78" s="1"/>
  <c r="U24" i="68"/>
  <c r="V180" i="78"/>
  <c r="V198" i="78" s="1"/>
  <c r="V33" i="78" s="1"/>
  <c r="U31" i="68"/>
  <c r="V155" i="78"/>
  <c r="V173" i="78" s="1"/>
  <c r="V27" i="78" s="1"/>
  <c r="U25" i="68"/>
  <c r="U24" i="78"/>
  <c r="U14" i="78"/>
  <c r="V5" i="68"/>
  <c r="W6" i="78" s="1"/>
  <c r="V105" i="68"/>
  <c r="V104" i="68"/>
  <c r="V28" i="68" s="1"/>
  <c r="V107" i="68"/>
  <c r="V106" i="68"/>
  <c r="V98" i="68"/>
  <c r="V23" i="68" s="1"/>
  <c r="V101" i="68"/>
  <c r="V100" i="68"/>
  <c r="V99" i="68"/>
  <c r="V202" i="78"/>
  <c r="V40" i="78" s="1"/>
  <c r="V204" i="78"/>
  <c r="V42" i="78" s="1"/>
  <c r="V205" i="78"/>
  <c r="V43" i="78" s="1"/>
  <c r="V203" i="78"/>
  <c r="V41" i="78" s="1"/>
  <c r="X17" i="11"/>
  <c r="X20" i="11"/>
  <c r="W8" i="68" s="1"/>
  <c r="X21" i="11"/>
  <c r="W9" i="68" s="1"/>
  <c r="X10" i="78" s="1"/>
  <c r="W7" i="68"/>
  <c r="V177" i="78"/>
  <c r="V195" i="78" s="1"/>
  <c r="V30" i="78" s="1"/>
  <c r="V153" i="78"/>
  <c r="V171" i="78" s="1"/>
  <c r="V25" i="78" s="1"/>
  <c r="V122" i="78"/>
  <c r="V35" i="78" s="1"/>
  <c r="V34" i="78" s="1"/>
  <c r="Z8" i="7"/>
  <c r="Y13" i="11"/>
  <c r="Y15" i="11" s="1"/>
  <c r="Y19" i="11" s="1"/>
  <c r="U19" i="78" l="1"/>
  <c r="U13" i="78" s="1"/>
  <c r="V39" i="78"/>
  <c r="X8" i="78"/>
  <c r="W95" i="68"/>
  <c r="W94" i="68"/>
  <c r="W93" i="68"/>
  <c r="W92" i="68"/>
  <c r="U27" i="68"/>
  <c r="U17" i="68"/>
  <c r="U11" i="68" s="1"/>
  <c r="V148" i="78"/>
  <c r="V21" i="78" s="1"/>
  <c r="V147" i="78"/>
  <c r="V20" i="78" s="1"/>
  <c r="U22" i="68"/>
  <c r="W130" i="78"/>
  <c r="V19" i="68"/>
  <c r="W131" i="78"/>
  <c r="W149" i="78" s="1"/>
  <c r="W22" i="78" s="1"/>
  <c r="V20" i="68"/>
  <c r="W179" i="78"/>
  <c r="W197" i="78" s="1"/>
  <c r="W32" i="78" s="1"/>
  <c r="V30" i="68"/>
  <c r="W180" i="78"/>
  <c r="W198" i="78" s="1"/>
  <c r="W33" i="78" s="1"/>
  <c r="V31" i="68"/>
  <c r="W155" i="78"/>
  <c r="W173" i="78" s="1"/>
  <c r="W27" i="78" s="1"/>
  <c r="V25" i="68"/>
  <c r="W129" i="78"/>
  <c r="V18" i="68"/>
  <c r="W178" i="78"/>
  <c r="W196" i="78" s="1"/>
  <c r="W31" i="78" s="1"/>
  <c r="V29" i="68"/>
  <c r="W154" i="78"/>
  <c r="W172" i="78" s="1"/>
  <c r="W26" i="78" s="1"/>
  <c r="V24" i="68"/>
  <c r="W156" i="78"/>
  <c r="W174" i="78" s="1"/>
  <c r="W28" i="78" s="1"/>
  <c r="V26" i="68"/>
  <c r="W132" i="78"/>
  <c r="W150" i="78" s="1"/>
  <c r="W23" i="78" s="1"/>
  <c r="V21" i="68"/>
  <c r="V29" i="78"/>
  <c r="X9" i="78"/>
  <c r="V14" i="78"/>
  <c r="V24" i="78"/>
  <c r="W5" i="68"/>
  <c r="X6" i="78" s="1"/>
  <c r="W98" i="68"/>
  <c r="W23" i="68" s="1"/>
  <c r="W101" i="68"/>
  <c r="W99" i="68"/>
  <c r="W100" i="68"/>
  <c r="W106" i="68"/>
  <c r="W105" i="68"/>
  <c r="W104" i="68"/>
  <c r="W28" i="68" s="1"/>
  <c r="W107" i="68"/>
  <c r="Z186" i="7"/>
  <c r="Z13" i="11" s="1"/>
  <c r="Z15" i="11" s="1"/>
  <c r="Z19" i="11" s="1"/>
  <c r="W204" i="78"/>
  <c r="W42" i="78" s="1"/>
  <c r="W203" i="78"/>
  <c r="W41" i="78" s="1"/>
  <c r="W205" i="78"/>
  <c r="W43" i="78" s="1"/>
  <c r="W202" i="78"/>
  <c r="W40" i="78" s="1"/>
  <c r="Y20" i="11"/>
  <c r="X8" i="68" s="1"/>
  <c r="Y9" i="78" s="1"/>
  <c r="Y21" i="11"/>
  <c r="X9" i="68" s="1"/>
  <c r="Y10" i="78" s="1"/>
  <c r="Y17" i="11"/>
  <c r="X7" i="68"/>
  <c r="W177" i="78"/>
  <c r="W195" i="78" s="1"/>
  <c r="W30" i="78" s="1"/>
  <c r="W153" i="78"/>
  <c r="W171" i="78" s="1"/>
  <c r="W25" i="78" s="1"/>
  <c r="W122" i="78"/>
  <c r="W35" i="78" s="1"/>
  <c r="W34" i="78" s="1"/>
  <c r="V19" i="78" l="1"/>
  <c r="V13" i="78" s="1"/>
  <c r="Y8" i="78"/>
  <c r="X95" i="68"/>
  <c r="X94" i="68"/>
  <c r="X93" i="68"/>
  <c r="X92" i="68"/>
  <c r="W39" i="78"/>
  <c r="V17" i="68"/>
  <c r="V11" i="68" s="1"/>
  <c r="V27" i="68"/>
  <c r="W148" i="78"/>
  <c r="W21" i="78" s="1"/>
  <c r="W147" i="78"/>
  <c r="W20" i="78" s="1"/>
  <c r="W29" i="78"/>
  <c r="V22" i="68"/>
  <c r="X178" i="78"/>
  <c r="X196" i="78" s="1"/>
  <c r="X31" i="78" s="1"/>
  <c r="W29" i="68"/>
  <c r="X154" i="78"/>
  <c r="X172" i="78" s="1"/>
  <c r="X26" i="78" s="1"/>
  <c r="W24" i="68"/>
  <c r="X156" i="78"/>
  <c r="X174" i="78" s="1"/>
  <c r="X28" i="78" s="1"/>
  <c r="W26" i="68"/>
  <c r="X132" i="78"/>
  <c r="X150" i="78" s="1"/>
  <c r="X23" i="78" s="1"/>
  <c r="W21" i="68"/>
  <c r="X179" i="78"/>
  <c r="X197" i="78" s="1"/>
  <c r="X32" i="78" s="1"/>
  <c r="W30" i="68"/>
  <c r="X129" i="78"/>
  <c r="W18" i="68"/>
  <c r="X180" i="78"/>
  <c r="X198" i="78" s="1"/>
  <c r="X33" i="78" s="1"/>
  <c r="W31" i="68"/>
  <c r="X130" i="78"/>
  <c r="W19" i="68"/>
  <c r="X155" i="78"/>
  <c r="X173" i="78" s="1"/>
  <c r="X27" i="78" s="1"/>
  <c r="W25" i="68"/>
  <c r="X131" i="78"/>
  <c r="X149" i="78" s="1"/>
  <c r="X22" i="78" s="1"/>
  <c r="W20" i="68"/>
  <c r="W24" i="78"/>
  <c r="W14" i="78"/>
  <c r="X5" i="68"/>
  <c r="Y6" i="78" s="1"/>
  <c r="X106" i="68"/>
  <c r="X107" i="68"/>
  <c r="X105" i="68"/>
  <c r="X104" i="68"/>
  <c r="X28" i="68" s="1"/>
  <c r="X98" i="68"/>
  <c r="X23" i="68" s="1"/>
  <c r="X101" i="68"/>
  <c r="X99" i="68"/>
  <c r="X100" i="68"/>
  <c r="AA8" i="7"/>
  <c r="AA186" i="7" s="1"/>
  <c r="AB8" i="7" s="1"/>
  <c r="X153" i="78"/>
  <c r="X171" i="78" s="1"/>
  <c r="X25" i="78" s="1"/>
  <c r="X177" i="78"/>
  <c r="X195" i="78" s="1"/>
  <c r="X30" i="78" s="1"/>
  <c r="X122" i="78"/>
  <c r="X35" i="78" s="1"/>
  <c r="X34" i="78" s="1"/>
  <c r="Y7" i="68"/>
  <c r="Z17" i="11"/>
  <c r="Z20" i="11"/>
  <c r="Y8" i="68" s="1"/>
  <c r="Z9" i="78" s="1"/>
  <c r="Z21" i="11"/>
  <c r="Y9" i="68" s="1"/>
  <c r="Z10" i="78" s="1"/>
  <c r="X204" i="78"/>
  <c r="X42" i="78" s="1"/>
  <c r="X203" i="78"/>
  <c r="X41" i="78" s="1"/>
  <c r="X202" i="78"/>
  <c r="X40" i="78" s="1"/>
  <c r="X205" i="78"/>
  <c r="X43" i="78" s="1"/>
  <c r="W19" i="78" l="1"/>
  <c r="W13" i="78" s="1"/>
  <c r="Z8" i="78"/>
  <c r="Y95" i="68"/>
  <c r="Y94" i="68"/>
  <c r="Y93" i="68"/>
  <c r="Y92" i="68"/>
  <c r="W27" i="68"/>
  <c r="X39" i="78"/>
  <c r="X148" i="78"/>
  <c r="X21" i="78" s="1"/>
  <c r="X147" i="78"/>
  <c r="X20" i="78" s="1"/>
  <c r="W17" i="68"/>
  <c r="W11" i="68" s="1"/>
  <c r="X29" i="78"/>
  <c r="W22" i="68"/>
  <c r="Y130" i="78"/>
  <c r="X19" i="68"/>
  <c r="Y131" i="78"/>
  <c r="Y149" i="78" s="1"/>
  <c r="Y22" i="78" s="1"/>
  <c r="X20" i="68"/>
  <c r="Y155" i="78"/>
  <c r="Y173" i="78" s="1"/>
  <c r="Y27" i="78" s="1"/>
  <c r="X25" i="68"/>
  <c r="Y132" i="78"/>
  <c r="Y150" i="78" s="1"/>
  <c r="Y23" i="78" s="1"/>
  <c r="X21" i="68"/>
  <c r="Y154" i="78"/>
  <c r="Y172" i="78" s="1"/>
  <c r="Y26" i="78" s="1"/>
  <c r="X24" i="68"/>
  <c r="Y156" i="78"/>
  <c r="Y174" i="78" s="1"/>
  <c r="Y28" i="78" s="1"/>
  <c r="X26" i="68"/>
  <c r="Y178" i="78"/>
  <c r="Y196" i="78" s="1"/>
  <c r="Y31" i="78" s="1"/>
  <c r="X29" i="68"/>
  <c r="Y129" i="78"/>
  <c r="X18" i="68"/>
  <c r="Y180" i="78"/>
  <c r="Y198" i="78" s="1"/>
  <c r="Y33" i="78" s="1"/>
  <c r="X31" i="68"/>
  <c r="Y179" i="78"/>
  <c r="Y197" i="78" s="1"/>
  <c r="Y32" i="78" s="1"/>
  <c r="X30" i="68"/>
  <c r="X24" i="78"/>
  <c r="X14" i="78"/>
  <c r="Y5" i="68"/>
  <c r="Z6" i="78" s="1"/>
  <c r="Y99" i="68"/>
  <c r="Y98" i="68"/>
  <c r="Y23" i="68" s="1"/>
  <c r="Y101" i="68"/>
  <c r="Y100" i="68"/>
  <c r="Y107" i="68"/>
  <c r="Y106" i="68"/>
  <c r="Y104" i="68"/>
  <c r="Y28" i="68" s="1"/>
  <c r="Y105" i="68"/>
  <c r="AA13" i="11"/>
  <c r="AA15" i="11" s="1"/>
  <c r="AA19" i="11" s="1"/>
  <c r="Z7" i="68" s="1"/>
  <c r="AB186" i="7"/>
  <c r="AB13" i="11" s="1"/>
  <c r="AB15" i="11" s="1"/>
  <c r="AB19" i="11" s="1"/>
  <c r="Y177" i="78"/>
  <c r="Y195" i="78" s="1"/>
  <c r="Y30" i="78" s="1"/>
  <c r="Y153" i="78"/>
  <c r="Y171" i="78" s="1"/>
  <c r="Y25" i="78" s="1"/>
  <c r="Y122" i="78"/>
  <c r="Y35" i="78" s="1"/>
  <c r="Y34" i="78" s="1"/>
  <c r="Y205" i="78"/>
  <c r="Y43" i="78" s="1"/>
  <c r="Y203" i="78"/>
  <c r="Y41" i="78" s="1"/>
  <c r="Y204" i="78"/>
  <c r="Y42" i="78" s="1"/>
  <c r="Y202" i="78"/>
  <c r="Y40" i="78" s="1"/>
  <c r="X19" i="78" l="1"/>
  <c r="X13" i="78" s="1"/>
  <c r="Z95" i="68"/>
  <c r="Z94" i="68"/>
  <c r="Z93" i="68"/>
  <c r="Z92" i="68"/>
  <c r="X22" i="68"/>
  <c r="X27" i="68"/>
  <c r="X17" i="68"/>
  <c r="X11" i="68" s="1"/>
  <c r="Y39" i="78"/>
  <c r="Y147" i="78"/>
  <c r="Y20" i="78" s="1"/>
  <c r="Y148" i="78"/>
  <c r="Y21" i="78" s="1"/>
  <c r="Y29" i="78"/>
  <c r="Z132" i="78"/>
  <c r="Z150" i="78" s="1"/>
  <c r="Z23" i="78" s="1"/>
  <c r="Y21" i="68"/>
  <c r="Z155" i="78"/>
  <c r="Z173" i="78" s="1"/>
  <c r="Z27" i="78" s="1"/>
  <c r="Y25" i="68"/>
  <c r="Z131" i="78"/>
  <c r="Z149" i="78" s="1"/>
  <c r="Z22" i="78" s="1"/>
  <c r="Y20" i="68"/>
  <c r="Z130" i="78"/>
  <c r="Y19" i="68"/>
  <c r="Z178" i="78"/>
  <c r="Z196" i="78" s="1"/>
  <c r="Z31" i="78" s="1"/>
  <c r="Y29" i="68"/>
  <c r="Z154" i="78"/>
  <c r="Z172" i="78" s="1"/>
  <c r="Z26" i="78" s="1"/>
  <c r="Y24" i="68"/>
  <c r="Z179" i="78"/>
  <c r="Z197" i="78" s="1"/>
  <c r="Z32" i="78" s="1"/>
  <c r="Y30" i="68"/>
  <c r="Z156" i="78"/>
  <c r="Z174" i="78" s="1"/>
  <c r="Z28" i="78" s="1"/>
  <c r="Y26" i="68"/>
  <c r="Z129" i="78"/>
  <c r="Y18" i="68"/>
  <c r="Z180" i="78"/>
  <c r="Z198" i="78" s="1"/>
  <c r="Z33" i="78" s="1"/>
  <c r="Y31" i="68"/>
  <c r="AA8" i="78"/>
  <c r="Y24" i="78"/>
  <c r="Y14" i="78"/>
  <c r="Z5" i="68"/>
  <c r="AA6" i="78" s="1"/>
  <c r="AA17" i="11"/>
  <c r="AA21" i="11"/>
  <c r="Z9" i="68" s="1"/>
  <c r="AA10" i="78" s="1"/>
  <c r="AA20" i="11"/>
  <c r="Z8" i="68" s="1"/>
  <c r="AC8" i="7"/>
  <c r="AC186" i="7" s="1"/>
  <c r="AD8" i="7" s="1"/>
  <c r="AD186" i="7" s="1"/>
  <c r="Z205" i="78"/>
  <c r="Z43" i="78" s="1"/>
  <c r="Z203" i="78"/>
  <c r="Z41" i="78" s="1"/>
  <c r="Z202" i="78"/>
  <c r="Z40" i="78" s="1"/>
  <c r="Z204" i="78"/>
  <c r="Z42" i="78" s="1"/>
  <c r="AB21" i="11"/>
  <c r="AA9" i="68" s="1"/>
  <c r="AB10" i="78" s="1"/>
  <c r="AA7" i="68"/>
  <c r="AB17" i="11"/>
  <c r="AB20" i="11"/>
  <c r="AA8" i="68" s="1"/>
  <c r="AB9" i="78" s="1"/>
  <c r="Z177" i="78"/>
  <c r="Z195" i="78" s="1"/>
  <c r="Z30" i="78" s="1"/>
  <c r="Z153" i="78"/>
  <c r="Z171" i="78" s="1"/>
  <c r="Z25" i="78" s="1"/>
  <c r="Z122" i="78"/>
  <c r="Z35" i="78" s="1"/>
  <c r="Z34" i="78" s="1"/>
  <c r="Y19" i="78" l="1"/>
  <c r="Y13" i="78" s="1"/>
  <c r="AB8" i="78"/>
  <c r="AA95" i="68"/>
  <c r="AA94" i="68"/>
  <c r="AA93" i="68"/>
  <c r="AA92" i="68"/>
  <c r="Y17" i="68"/>
  <c r="Y11" i="68" s="1"/>
  <c r="Y22" i="68"/>
  <c r="Y27" i="68"/>
  <c r="Z39" i="78"/>
  <c r="Z147" i="78"/>
  <c r="Z20" i="78" s="1"/>
  <c r="Z148" i="78"/>
  <c r="Z21" i="78" s="1"/>
  <c r="Z29" i="78"/>
  <c r="AA130" i="78"/>
  <c r="Z19" i="68"/>
  <c r="AA132" i="78"/>
  <c r="AA150" i="78" s="1"/>
  <c r="AA23" i="78" s="1"/>
  <c r="Z21" i="68"/>
  <c r="AA129" i="78"/>
  <c r="Z18" i="68"/>
  <c r="AA131" i="78"/>
  <c r="AA149" i="78" s="1"/>
  <c r="AA22" i="78" s="1"/>
  <c r="Z20" i="68"/>
  <c r="AA9" i="78"/>
  <c r="Z14" i="78"/>
  <c r="Z24" i="78"/>
  <c r="AA5" i="68"/>
  <c r="AB6" i="78" s="1"/>
  <c r="AC13" i="11"/>
  <c r="AC15" i="11" s="1"/>
  <c r="AC19" i="11" s="1"/>
  <c r="AB7" i="68" s="1"/>
  <c r="Z99" i="68"/>
  <c r="Z98" i="68"/>
  <c r="Z100" i="68"/>
  <c r="Z101" i="68"/>
  <c r="Z104" i="68"/>
  <c r="Z107" i="68"/>
  <c r="Z106" i="68"/>
  <c r="Z105" i="68"/>
  <c r="AA104" i="68"/>
  <c r="AA28" i="68" s="1"/>
  <c r="AA107" i="68"/>
  <c r="AA105" i="68"/>
  <c r="AA106" i="68"/>
  <c r="AA100" i="68"/>
  <c r="AA99" i="68"/>
  <c r="AA98" i="68"/>
  <c r="AA23" i="68" s="1"/>
  <c r="AA101" i="68"/>
  <c r="AA203" i="78"/>
  <c r="AA41" i="78" s="1"/>
  <c r="AA205" i="78"/>
  <c r="AA43" i="78" s="1"/>
  <c r="AA202" i="78"/>
  <c r="AA40" i="78" s="1"/>
  <c r="AA204" i="78"/>
  <c r="AA42" i="78" s="1"/>
  <c r="AD13" i="11"/>
  <c r="AD15" i="11" s="1"/>
  <c r="AD19" i="11" s="1"/>
  <c r="AE8" i="7"/>
  <c r="AA122" i="78"/>
  <c r="AA35" i="78" s="1"/>
  <c r="AA34" i="78" s="1"/>
  <c r="AC8" i="78" l="1"/>
  <c r="AB94" i="68"/>
  <c r="AB93" i="68"/>
  <c r="AB92" i="68"/>
  <c r="AB95" i="68"/>
  <c r="Z17" i="68"/>
  <c r="Z11" i="68" s="1"/>
  <c r="AA39" i="78"/>
  <c r="AA148" i="78"/>
  <c r="AA21" i="78" s="1"/>
  <c r="AA147" i="78"/>
  <c r="AA20" i="78" s="1"/>
  <c r="Z19" i="78"/>
  <c r="Z13" i="78" s="1"/>
  <c r="AA154" i="78"/>
  <c r="AA172" i="78" s="1"/>
  <c r="AA26" i="78" s="1"/>
  <c r="Z24" i="68"/>
  <c r="AA177" i="78"/>
  <c r="AA195" i="78" s="1"/>
  <c r="AA30" i="78" s="1"/>
  <c r="Z28" i="68"/>
  <c r="AA153" i="78"/>
  <c r="AA171" i="78" s="1"/>
  <c r="AA25" i="78" s="1"/>
  <c r="Z23" i="68"/>
  <c r="AB155" i="78"/>
  <c r="AB173" i="78" s="1"/>
  <c r="AB27" i="78" s="1"/>
  <c r="AA25" i="68"/>
  <c r="AA179" i="78"/>
  <c r="AA197" i="78" s="1"/>
  <c r="AA32" i="78" s="1"/>
  <c r="Z30" i="68"/>
  <c r="AA180" i="78"/>
  <c r="AA198" i="78" s="1"/>
  <c r="AA33" i="78" s="1"/>
  <c r="Z31" i="68"/>
  <c r="AB129" i="78"/>
  <c r="AA18" i="68"/>
  <c r="AA156" i="78"/>
  <c r="AA174" i="78" s="1"/>
  <c r="AA28" i="78" s="1"/>
  <c r="Z26" i="68"/>
  <c r="AB180" i="78"/>
  <c r="AB198" i="78" s="1"/>
  <c r="AB33" i="78" s="1"/>
  <c r="AA31" i="68"/>
  <c r="AB154" i="78"/>
  <c r="AB172" i="78" s="1"/>
  <c r="AB26" i="78" s="1"/>
  <c r="AA24" i="68"/>
  <c r="AA178" i="78"/>
  <c r="AA196" i="78" s="1"/>
  <c r="AA31" i="78" s="1"/>
  <c r="Z29" i="68"/>
  <c r="AB132" i="78"/>
  <c r="AB150" i="78" s="1"/>
  <c r="AB23" i="78" s="1"/>
  <c r="AA21" i="68"/>
  <c r="AB131" i="78"/>
  <c r="AB149" i="78" s="1"/>
  <c r="AB22" i="78" s="1"/>
  <c r="AA20" i="68"/>
  <c r="AB130" i="78"/>
  <c r="AA19" i="68"/>
  <c r="AB179" i="78"/>
  <c r="AB197" i="78" s="1"/>
  <c r="AB32" i="78" s="1"/>
  <c r="AA30" i="68"/>
  <c r="AB156" i="78"/>
  <c r="AB174" i="78" s="1"/>
  <c r="AB28" i="78" s="1"/>
  <c r="AA26" i="68"/>
  <c r="AB178" i="78"/>
  <c r="AB196" i="78" s="1"/>
  <c r="AB31" i="78" s="1"/>
  <c r="AA29" i="68"/>
  <c r="AA155" i="78"/>
  <c r="AA173" i="78" s="1"/>
  <c r="AA27" i="78" s="1"/>
  <c r="Z25" i="68"/>
  <c r="AC17" i="11"/>
  <c r="AC20" i="11"/>
  <c r="AB8" i="68" s="1"/>
  <c r="AB99" i="68" s="1"/>
  <c r="AA14" i="78"/>
  <c r="AB5" i="68"/>
  <c r="AC6" i="78" s="1"/>
  <c r="AC21" i="11"/>
  <c r="AB9" i="68" s="1"/>
  <c r="AE186" i="7"/>
  <c r="AE13" i="11" s="1"/>
  <c r="AE15" i="11" s="1"/>
  <c r="AE19" i="11" s="1"/>
  <c r="AB122" i="78"/>
  <c r="AB35" i="78" s="1"/>
  <c r="AB34" i="78" s="1"/>
  <c r="AB153" i="78"/>
  <c r="AB171" i="78" s="1"/>
  <c r="AB25" i="78" s="1"/>
  <c r="AB177" i="78"/>
  <c r="AB195" i="78" s="1"/>
  <c r="AB30" i="78" s="1"/>
  <c r="AD21" i="11"/>
  <c r="AC9" i="68" s="1"/>
  <c r="AD10" i="78" s="1"/>
  <c r="AC7" i="68"/>
  <c r="AD20" i="11"/>
  <c r="AC8" i="68" s="1"/>
  <c r="AD9" i="78" s="1"/>
  <c r="AD17" i="11"/>
  <c r="AB202" i="78"/>
  <c r="AB40" i="78" s="1"/>
  <c r="AB204" i="78"/>
  <c r="AB42" i="78" s="1"/>
  <c r="AB205" i="78"/>
  <c r="AB43" i="78" s="1"/>
  <c r="AB203" i="78"/>
  <c r="AB41" i="78" s="1"/>
  <c r="AA19" i="78" l="1"/>
  <c r="AA13" i="78" s="1"/>
  <c r="AD8" i="78"/>
  <c r="AC92" i="68"/>
  <c r="AC95" i="68"/>
  <c r="AC94" i="68"/>
  <c r="AC93" i="68"/>
  <c r="AA17" i="68"/>
  <c r="AA11" i="68" s="1"/>
  <c r="AB29" i="78"/>
  <c r="Z22" i="68"/>
  <c r="AA27" i="68"/>
  <c r="Z27" i="68"/>
  <c r="AB39" i="78"/>
  <c r="AA29" i="78"/>
  <c r="AB147" i="78"/>
  <c r="AB20" i="78" s="1"/>
  <c r="AB148" i="78"/>
  <c r="AB21" i="78" s="1"/>
  <c r="AA22" i="68"/>
  <c r="AC132" i="78"/>
  <c r="AC150" i="78" s="1"/>
  <c r="AC23" i="78" s="1"/>
  <c r="AB21" i="68"/>
  <c r="AC130" i="78"/>
  <c r="AB19" i="68"/>
  <c r="AC129" i="78"/>
  <c r="AB18" i="68"/>
  <c r="AC131" i="78"/>
  <c r="AC149" i="78" s="1"/>
  <c r="AC22" i="78" s="1"/>
  <c r="AB20" i="68"/>
  <c r="AC154" i="78"/>
  <c r="AC172" i="78" s="1"/>
  <c r="AC26" i="78" s="1"/>
  <c r="AB24" i="68"/>
  <c r="AB101" i="68"/>
  <c r="AB100" i="68"/>
  <c r="AA24" i="78"/>
  <c r="AB98" i="68"/>
  <c r="AB107" i="68"/>
  <c r="AC10" i="78"/>
  <c r="AC9" i="78"/>
  <c r="AB14" i="78"/>
  <c r="AB24" i="78"/>
  <c r="AB104" i="68"/>
  <c r="AB105" i="68"/>
  <c r="AB106" i="68"/>
  <c r="AC5" i="68"/>
  <c r="AD6" i="78" s="1"/>
  <c r="AC105" i="68"/>
  <c r="AC104" i="68"/>
  <c r="AC28" i="68" s="1"/>
  <c r="AC106" i="68"/>
  <c r="AC107" i="68"/>
  <c r="AC101" i="68"/>
  <c r="AC100" i="68"/>
  <c r="AC98" i="68"/>
  <c r="AC23" i="68" s="1"/>
  <c r="AC99" i="68"/>
  <c r="AF8" i="7"/>
  <c r="AF186" i="7" s="1"/>
  <c r="AF13" i="11" s="1"/>
  <c r="AF15" i="11" s="1"/>
  <c r="AF19" i="11" s="1"/>
  <c r="AC122" i="78"/>
  <c r="AC35" i="78" s="1"/>
  <c r="AC34" i="78" s="1"/>
  <c r="AE20" i="11"/>
  <c r="AD8" i="68" s="1"/>
  <c r="AE9" i="78" s="1"/>
  <c r="AD7" i="68"/>
  <c r="AE21" i="11"/>
  <c r="AD9" i="68" s="1"/>
  <c r="AE10" i="78" s="1"/>
  <c r="AE17" i="11"/>
  <c r="AC203" i="78"/>
  <c r="AC41" i="78" s="1"/>
  <c r="AC205" i="78"/>
  <c r="AC43" i="78" s="1"/>
  <c r="AC202" i="78"/>
  <c r="AC40" i="78" s="1"/>
  <c r="AC204" i="78"/>
  <c r="AC42" i="78" s="1"/>
  <c r="AE8" i="78" l="1"/>
  <c r="AD93" i="68"/>
  <c r="AD95" i="68"/>
  <c r="AD94" i="68"/>
  <c r="AD92" i="68"/>
  <c r="AC39" i="78"/>
  <c r="AB17" i="68"/>
  <c r="AB11" i="68" s="1"/>
  <c r="AC147" i="78"/>
  <c r="AC20" i="78" s="1"/>
  <c r="AB19" i="78"/>
  <c r="AB13" i="78" s="1"/>
  <c r="AC148" i="78"/>
  <c r="AC21" i="78" s="1"/>
  <c r="AD155" i="78"/>
  <c r="AD173" i="78" s="1"/>
  <c r="AD27" i="78" s="1"/>
  <c r="AC25" i="68"/>
  <c r="AD156" i="78"/>
  <c r="AD174" i="78" s="1"/>
  <c r="AD28" i="78" s="1"/>
  <c r="AC26" i="68"/>
  <c r="AC178" i="78"/>
  <c r="AC196" i="78" s="1"/>
  <c r="AC31" i="78" s="1"/>
  <c r="AB29" i="68"/>
  <c r="AC153" i="78"/>
  <c r="AC171" i="78" s="1"/>
  <c r="AC25" i="78" s="1"/>
  <c r="AB23" i="68"/>
  <c r="AD180" i="78"/>
  <c r="AD198" i="78" s="1"/>
  <c r="AD33" i="78" s="1"/>
  <c r="AC31" i="68"/>
  <c r="AC177" i="78"/>
  <c r="AC195" i="78" s="1"/>
  <c r="AC30" i="78" s="1"/>
  <c r="AB28" i="68"/>
  <c r="AD179" i="78"/>
  <c r="AD197" i="78" s="1"/>
  <c r="AD32" i="78" s="1"/>
  <c r="AC30" i="68"/>
  <c r="AC155" i="78"/>
  <c r="AC173" i="78" s="1"/>
  <c r="AC27" i="78" s="1"/>
  <c r="AB25" i="68"/>
  <c r="AD131" i="78"/>
  <c r="AD149" i="78" s="1"/>
  <c r="AD22" i="78" s="1"/>
  <c r="AC20" i="68"/>
  <c r="AD178" i="78"/>
  <c r="AD196" i="78" s="1"/>
  <c r="AD31" i="78" s="1"/>
  <c r="AC29" i="68"/>
  <c r="AC156" i="78"/>
  <c r="AC174" i="78" s="1"/>
  <c r="AC28" i="78" s="1"/>
  <c r="AB26" i="68"/>
  <c r="AC179" i="78"/>
  <c r="AC197" i="78" s="1"/>
  <c r="AC32" i="78" s="1"/>
  <c r="AB30" i="68"/>
  <c r="AD130" i="78"/>
  <c r="AC19" i="68"/>
  <c r="AD132" i="78"/>
  <c r="AD150" i="78" s="1"/>
  <c r="AD23" i="78" s="1"/>
  <c r="AC21" i="68"/>
  <c r="AD154" i="78"/>
  <c r="AD172" i="78" s="1"/>
  <c r="AD26" i="78" s="1"/>
  <c r="AC24" i="68"/>
  <c r="AD129" i="78"/>
  <c r="AC18" i="68"/>
  <c r="AC180" i="78"/>
  <c r="AC198" i="78" s="1"/>
  <c r="AC33" i="78" s="1"/>
  <c r="AB31" i="68"/>
  <c r="AC14" i="78"/>
  <c r="AD5" i="68"/>
  <c r="AE6" i="78" s="1"/>
  <c r="AD101" i="68"/>
  <c r="AD100" i="68"/>
  <c r="AD99" i="68"/>
  <c r="AD98" i="68"/>
  <c r="AD23" i="68" s="1"/>
  <c r="AD105" i="68"/>
  <c r="AD106" i="68"/>
  <c r="AD104" i="68"/>
  <c r="AD28" i="68" s="1"/>
  <c r="AD107" i="68"/>
  <c r="AG8" i="7"/>
  <c r="AG186" i="7" s="1"/>
  <c r="AH8" i="7" s="1"/>
  <c r="AF17" i="11"/>
  <c r="AE7" i="68"/>
  <c r="AF20" i="11"/>
  <c r="AE8" i="68" s="1"/>
  <c r="AF9" i="78" s="1"/>
  <c r="AF21" i="11"/>
  <c r="AE9" i="68" s="1"/>
  <c r="AF10" i="78" s="1"/>
  <c r="AD177" i="78"/>
  <c r="AD195" i="78" s="1"/>
  <c r="AD30" i="78" s="1"/>
  <c r="AD153" i="78"/>
  <c r="AD171" i="78" s="1"/>
  <c r="AD25" i="78" s="1"/>
  <c r="AD122" i="78"/>
  <c r="AD35" i="78" s="1"/>
  <c r="AD34" i="78" s="1"/>
  <c r="AD202" i="78"/>
  <c r="AD40" i="78" s="1"/>
  <c r="AD205" i="78"/>
  <c r="AD43" i="78" s="1"/>
  <c r="AD204" i="78"/>
  <c r="AD42" i="78" s="1"/>
  <c r="AD203" i="78"/>
  <c r="AD41" i="78" s="1"/>
  <c r="AC19" i="78" l="1"/>
  <c r="AC13" i="78" s="1"/>
  <c r="AF8" i="78"/>
  <c r="AE92" i="68"/>
  <c r="AE93" i="68"/>
  <c r="AE95" i="68"/>
  <c r="AE94" i="68"/>
  <c r="AB27" i="68"/>
  <c r="AC22" i="68"/>
  <c r="AC27" i="68"/>
  <c r="AC17" i="68"/>
  <c r="AC11" i="68" s="1"/>
  <c r="AD39" i="78"/>
  <c r="AD148" i="78"/>
  <c r="AD21" i="78" s="1"/>
  <c r="AD147" i="78"/>
  <c r="AD20" i="78" s="1"/>
  <c r="AD29" i="78"/>
  <c r="AB22" i="68"/>
  <c r="AE178" i="78"/>
  <c r="AE196" i="78" s="1"/>
  <c r="AE31" i="78" s="1"/>
  <c r="AD29" i="68"/>
  <c r="AE130" i="78"/>
  <c r="AD19" i="68"/>
  <c r="AE129" i="78"/>
  <c r="AD18" i="68"/>
  <c r="AE154" i="78"/>
  <c r="AE172" i="78" s="1"/>
  <c r="AE26" i="78" s="1"/>
  <c r="AD24" i="68"/>
  <c r="AE131" i="78"/>
  <c r="AE149" i="78" s="1"/>
  <c r="AE22" i="78" s="1"/>
  <c r="AD20" i="68"/>
  <c r="AE156" i="78"/>
  <c r="AE174" i="78" s="1"/>
  <c r="AE28" i="78" s="1"/>
  <c r="AD26" i="68"/>
  <c r="AE180" i="78"/>
  <c r="AE198" i="78" s="1"/>
  <c r="AE33" i="78" s="1"/>
  <c r="AD31" i="68"/>
  <c r="AE132" i="78"/>
  <c r="AE150" i="78" s="1"/>
  <c r="AE23" i="78" s="1"/>
  <c r="AD21" i="68"/>
  <c r="AE155" i="78"/>
  <c r="AE173" i="78" s="1"/>
  <c r="AE27" i="78" s="1"/>
  <c r="AD25" i="68"/>
  <c r="AE179" i="78"/>
  <c r="AE197" i="78" s="1"/>
  <c r="AE32" i="78" s="1"/>
  <c r="AD30" i="68"/>
  <c r="AC24" i="78"/>
  <c r="AC29" i="78"/>
  <c r="AD14" i="78"/>
  <c r="AD24" i="78"/>
  <c r="AE5" i="68"/>
  <c r="AF6" i="78" s="1"/>
  <c r="AE106" i="68"/>
  <c r="AE105" i="68"/>
  <c r="AE107" i="68"/>
  <c r="AE104" i="68"/>
  <c r="AE28" i="68" s="1"/>
  <c r="AE98" i="68"/>
  <c r="AE23" i="68" s="1"/>
  <c r="AE101" i="68"/>
  <c r="AE99" i="68"/>
  <c r="AE100" i="68"/>
  <c r="AG13" i="11"/>
  <c r="AG15" i="11" s="1"/>
  <c r="AG19" i="11" s="1"/>
  <c r="AG17" i="11" s="1"/>
  <c r="AE202" i="78"/>
  <c r="AE40" i="78" s="1"/>
  <c r="AE204" i="78"/>
  <c r="AE42" i="78" s="1"/>
  <c r="AE203" i="78"/>
  <c r="AE41" i="78" s="1"/>
  <c r="AE205" i="78"/>
  <c r="AE43" i="78" s="1"/>
  <c r="AH186" i="7"/>
  <c r="AE177" i="78"/>
  <c r="AE195" i="78" s="1"/>
  <c r="AE30" i="78" s="1"/>
  <c r="AE122" i="78"/>
  <c r="AE35" i="78" s="1"/>
  <c r="AE34" i="78" s="1"/>
  <c r="AE153" i="78"/>
  <c r="AE171" i="78" s="1"/>
  <c r="AE25" i="78" s="1"/>
  <c r="AD19" i="78" l="1"/>
  <c r="AD13" i="78" s="1"/>
  <c r="AD17" i="68"/>
  <c r="AD11" i="68" s="1"/>
  <c r="AD27" i="68"/>
  <c r="AE39" i="78"/>
  <c r="AE147" i="78"/>
  <c r="AE20" i="78" s="1"/>
  <c r="AE148" i="78"/>
  <c r="AE21" i="78" s="1"/>
  <c r="AE29" i="78"/>
  <c r="AD22" i="68"/>
  <c r="AF179" i="78"/>
  <c r="AF197" i="78" s="1"/>
  <c r="AF32" i="78" s="1"/>
  <c r="AE30" i="68"/>
  <c r="AF155" i="78"/>
  <c r="AF173" i="78" s="1"/>
  <c r="AF27" i="78" s="1"/>
  <c r="AE25" i="68"/>
  <c r="AF131" i="78"/>
  <c r="AF149" i="78" s="1"/>
  <c r="AF22" i="78" s="1"/>
  <c r="AE20" i="68"/>
  <c r="AF132" i="78"/>
  <c r="AF150" i="78" s="1"/>
  <c r="AF23" i="78" s="1"/>
  <c r="AE21" i="68"/>
  <c r="AF156" i="78"/>
  <c r="AF174" i="78" s="1"/>
  <c r="AF28" i="78" s="1"/>
  <c r="AE26" i="68"/>
  <c r="AF129" i="78"/>
  <c r="AE18" i="68"/>
  <c r="AF178" i="78"/>
  <c r="AF196" i="78" s="1"/>
  <c r="AF31" i="78" s="1"/>
  <c r="AE29" i="68"/>
  <c r="AF154" i="78"/>
  <c r="AF172" i="78" s="1"/>
  <c r="AF26" i="78" s="1"/>
  <c r="AE24" i="68"/>
  <c r="AF130" i="78"/>
  <c r="AE19" i="68"/>
  <c r="AF180" i="78"/>
  <c r="AF198" i="78" s="1"/>
  <c r="AF33" i="78" s="1"/>
  <c r="AE31" i="68"/>
  <c r="AE14" i="78"/>
  <c r="AE24" i="78"/>
  <c r="AF7" i="68"/>
  <c r="AG20" i="11"/>
  <c r="AF8" i="68" s="1"/>
  <c r="AG9" i="78" s="1"/>
  <c r="AG21" i="11"/>
  <c r="AF9" i="68" s="1"/>
  <c r="AG10" i="78" s="1"/>
  <c r="AH13" i="11"/>
  <c r="AH15" i="11" s="1"/>
  <c r="AH19" i="11" s="1"/>
  <c r="AH20" i="11" s="1"/>
  <c r="AG8" i="68" s="1"/>
  <c r="AH9" i="78" s="1"/>
  <c r="AI8" i="7"/>
  <c r="AF203" i="78"/>
  <c r="AF41" i="78" s="1"/>
  <c r="AF205" i="78"/>
  <c r="AF43" i="78" s="1"/>
  <c r="AF204" i="78"/>
  <c r="AF42" i="78" s="1"/>
  <c r="AF202" i="78"/>
  <c r="AF40" i="78" s="1"/>
  <c r="AF122" i="78"/>
  <c r="AF35" i="78" s="1"/>
  <c r="AF34" i="78" s="1"/>
  <c r="AF153" i="78"/>
  <c r="AF171" i="78" s="1"/>
  <c r="AF25" i="78" s="1"/>
  <c r="AF177" i="78"/>
  <c r="AF195" i="78" s="1"/>
  <c r="AF30" i="78" s="1"/>
  <c r="AG8" i="78" l="1"/>
  <c r="AF92" i="68"/>
  <c r="AF94" i="68"/>
  <c r="AF93" i="68"/>
  <c r="AF95" i="68"/>
  <c r="AE27" i="68"/>
  <c r="AE17" i="68"/>
  <c r="AE11" i="68" s="1"/>
  <c r="AF39" i="78"/>
  <c r="AF148" i="78"/>
  <c r="AF21" i="78" s="1"/>
  <c r="AF147" i="78"/>
  <c r="AF20" i="78" s="1"/>
  <c r="AE19" i="78"/>
  <c r="AE13" i="78" s="1"/>
  <c r="AF29" i="78"/>
  <c r="AE22" i="68"/>
  <c r="AF24" i="78"/>
  <c r="AF14" i="78"/>
  <c r="AF5" i="68"/>
  <c r="AG6" i="78" s="1"/>
  <c r="AF106" i="68"/>
  <c r="AF105" i="68"/>
  <c r="AF104" i="68"/>
  <c r="AF107" i="68"/>
  <c r="AF99" i="68"/>
  <c r="AF98" i="68"/>
  <c r="AF101" i="68"/>
  <c r="AF100" i="68"/>
  <c r="AG99" i="68"/>
  <c r="AG98" i="68"/>
  <c r="AG23" i="68" s="1"/>
  <c r="AG101" i="68"/>
  <c r="AG100" i="68"/>
  <c r="AG7" i="68"/>
  <c r="AH17" i="11"/>
  <c r="AH21" i="11"/>
  <c r="AG9" i="68" s="1"/>
  <c r="AH10" i="78" s="1"/>
  <c r="AI186" i="7"/>
  <c r="D8" i="7"/>
  <c r="AG122" i="78"/>
  <c r="AG35" i="78" s="1"/>
  <c r="AG34" i="78" s="1"/>
  <c r="AF19" i="78" l="1"/>
  <c r="AH8" i="78"/>
  <c r="AG93" i="68"/>
  <c r="AG92" i="68"/>
  <c r="AG95" i="68"/>
  <c r="AG94" i="68"/>
  <c r="AF13" i="78"/>
  <c r="AG132" i="78"/>
  <c r="AG150" i="78" s="1"/>
  <c r="AG23" i="78" s="1"/>
  <c r="AF21" i="68"/>
  <c r="AG178" i="78"/>
  <c r="AG196" i="78" s="1"/>
  <c r="AG31" i="78" s="1"/>
  <c r="AF29" i="68"/>
  <c r="AH154" i="78"/>
  <c r="AH172" i="78" s="1"/>
  <c r="AH26" i="78" s="1"/>
  <c r="AG24" i="68"/>
  <c r="AG129" i="78"/>
  <c r="AF18" i="68"/>
  <c r="AG130" i="78"/>
  <c r="AF19" i="68"/>
  <c r="AG156" i="78"/>
  <c r="AG174" i="78" s="1"/>
  <c r="AG28" i="78" s="1"/>
  <c r="AF26" i="68"/>
  <c r="AG154" i="78"/>
  <c r="AG172" i="78" s="1"/>
  <c r="AG26" i="78" s="1"/>
  <c r="AF24" i="68"/>
  <c r="AH155" i="78"/>
  <c r="AH173" i="78" s="1"/>
  <c r="AH27" i="78" s="1"/>
  <c r="AG25" i="68"/>
  <c r="AG180" i="78"/>
  <c r="AG198" i="78" s="1"/>
  <c r="AG33" i="78" s="1"/>
  <c r="AF31" i="68"/>
  <c r="AH156" i="78"/>
  <c r="AH174" i="78" s="1"/>
  <c r="AH28" i="78" s="1"/>
  <c r="AG26" i="68"/>
  <c r="AG177" i="78"/>
  <c r="AG195" i="78" s="1"/>
  <c r="AG30" i="78" s="1"/>
  <c r="AF28" i="68"/>
  <c r="AG179" i="78"/>
  <c r="AG197" i="78" s="1"/>
  <c r="AG32" i="78" s="1"/>
  <c r="AF30" i="68"/>
  <c r="AG155" i="78"/>
  <c r="AG173" i="78" s="1"/>
  <c r="AG27" i="78" s="1"/>
  <c r="AF25" i="68"/>
  <c r="AG131" i="78"/>
  <c r="AG149" i="78" s="1"/>
  <c r="AG22" i="78" s="1"/>
  <c r="AF20" i="68"/>
  <c r="AG153" i="78"/>
  <c r="AG171" i="78" s="1"/>
  <c r="AG25" i="78" s="1"/>
  <c r="AF23" i="68"/>
  <c r="AG203" i="78"/>
  <c r="AG41" i="78" s="1"/>
  <c r="AG5" i="68"/>
  <c r="AH6" i="78" s="1"/>
  <c r="AG107" i="68"/>
  <c r="AG106" i="68"/>
  <c r="AG104" i="68"/>
  <c r="AG105" i="68"/>
  <c r="AG204" i="78"/>
  <c r="AG42" i="78" s="1"/>
  <c r="AG205" i="78"/>
  <c r="AG43" i="78" s="1"/>
  <c r="AG202" i="78"/>
  <c r="AG40" i="78" s="1"/>
  <c r="AI13" i="11"/>
  <c r="AI15" i="11" s="1"/>
  <c r="AI19" i="11" s="1"/>
  <c r="AH7" i="68" s="1"/>
  <c r="AH93" i="68" l="1"/>
  <c r="AH95" i="68"/>
  <c r="AH94" i="68"/>
  <c r="AH92" i="68"/>
  <c r="AF27" i="68"/>
  <c r="AF22" i="68"/>
  <c r="AG29" i="78"/>
  <c r="AF17" i="68"/>
  <c r="AF11" i="68" s="1"/>
  <c r="AG39" i="78"/>
  <c r="AG147" i="78"/>
  <c r="AG20" i="78" s="1"/>
  <c r="AG148" i="78"/>
  <c r="AG21" i="78" s="1"/>
  <c r="AG22" i="68"/>
  <c r="AH179" i="78"/>
  <c r="AH197" i="78" s="1"/>
  <c r="AH32" i="78" s="1"/>
  <c r="AG30" i="68"/>
  <c r="AH180" i="78"/>
  <c r="AH198" i="78" s="1"/>
  <c r="AH33" i="78" s="1"/>
  <c r="AG31" i="68"/>
  <c r="AH131" i="78"/>
  <c r="AH149" i="78" s="1"/>
  <c r="AH22" i="78" s="1"/>
  <c r="AG20" i="68"/>
  <c r="AH132" i="78"/>
  <c r="AH150" i="78" s="1"/>
  <c r="AH23" i="78" s="1"/>
  <c r="AG21" i="68"/>
  <c r="AH178" i="78"/>
  <c r="AH196" i="78" s="1"/>
  <c r="AH31" i="78" s="1"/>
  <c r="AG29" i="68"/>
  <c r="AH130" i="78"/>
  <c r="AG19" i="68"/>
  <c r="AH129" i="78"/>
  <c r="AG18" i="68"/>
  <c r="AH177" i="78"/>
  <c r="AH195" i="78" s="1"/>
  <c r="AH30" i="78" s="1"/>
  <c r="AG28" i="68"/>
  <c r="AI8" i="78"/>
  <c r="AH204" i="78"/>
  <c r="AH42" i="78" s="1"/>
  <c r="AG14" i="78"/>
  <c r="AG24" i="78"/>
  <c r="AH5" i="68"/>
  <c r="AI21" i="11"/>
  <c r="AH9" i="68" s="1"/>
  <c r="AI17" i="11"/>
  <c r="AI20" i="11"/>
  <c r="AH8" i="68" s="1"/>
  <c r="AH122" i="78"/>
  <c r="AH35" i="78" s="1"/>
  <c r="AH34" i="78" s="1"/>
  <c r="AH203" i="78"/>
  <c r="AH41" i="78" s="1"/>
  <c r="AH202" i="78"/>
  <c r="AH40" i="78" s="1"/>
  <c r="AH205" i="78"/>
  <c r="AH43" i="78" s="1"/>
  <c r="AH153" i="78"/>
  <c r="AH171" i="78" s="1"/>
  <c r="AH25" i="78" s="1"/>
  <c r="AG17" i="68" l="1"/>
  <c r="AG11" i="68" s="1"/>
  <c r="AH39" i="78"/>
  <c r="AH148" i="78"/>
  <c r="AH21" i="78" s="1"/>
  <c r="AH147" i="78"/>
  <c r="AH20" i="78" s="1"/>
  <c r="AH29" i="78"/>
  <c r="AG19" i="78"/>
  <c r="AG13" i="78" s="1"/>
  <c r="AH19" i="78"/>
  <c r="AG27" i="68"/>
  <c r="AI129" i="78"/>
  <c r="AH18" i="68"/>
  <c r="AI130" i="78"/>
  <c r="AH19" i="68"/>
  <c r="AI132" i="78"/>
  <c r="AI150" i="78" s="1"/>
  <c r="AI23" i="78" s="1"/>
  <c r="AH21" i="68"/>
  <c r="AI131" i="78"/>
  <c r="AI149" i="78" s="1"/>
  <c r="AI22" i="78" s="1"/>
  <c r="AH20" i="68"/>
  <c r="AI9" i="78"/>
  <c r="AI10" i="78"/>
  <c r="AI6" i="78"/>
  <c r="AI204" i="78" s="1"/>
  <c r="AI42" i="78" s="1"/>
  <c r="AH24" i="78"/>
  <c r="C50" i="78" s="1"/>
  <c r="AH14" i="78"/>
  <c r="AH99" i="68"/>
  <c r="AH100" i="68"/>
  <c r="AH98" i="68"/>
  <c r="AH101" i="68"/>
  <c r="AH107" i="68"/>
  <c r="AH104" i="68"/>
  <c r="AH106" i="68"/>
  <c r="AH105" i="68"/>
  <c r="C49" i="78" l="1"/>
  <c r="AH17" i="68"/>
  <c r="AH11" i="68" s="1"/>
  <c r="C35" i="68" s="1"/>
  <c r="AI148" i="78"/>
  <c r="AI21" i="78" s="1"/>
  <c r="AI147" i="78"/>
  <c r="AI20" i="78" s="1"/>
  <c r="AI179" i="78"/>
  <c r="AI197" i="78" s="1"/>
  <c r="AI32" i="78" s="1"/>
  <c r="AH30" i="68"/>
  <c r="AI156" i="78"/>
  <c r="AI174" i="78" s="1"/>
  <c r="AI28" i="78" s="1"/>
  <c r="AH26" i="68"/>
  <c r="AI153" i="78"/>
  <c r="AI171" i="78" s="1"/>
  <c r="AI25" i="78" s="1"/>
  <c r="AH23" i="68"/>
  <c r="AI154" i="78"/>
  <c r="AI172" i="78" s="1"/>
  <c r="AI26" i="78" s="1"/>
  <c r="AH24" i="68"/>
  <c r="AI178" i="78"/>
  <c r="AI196" i="78" s="1"/>
  <c r="AI31" i="78" s="1"/>
  <c r="AH29" i="68"/>
  <c r="AI177" i="78"/>
  <c r="AI195" i="78" s="1"/>
  <c r="AI30" i="78" s="1"/>
  <c r="AH28" i="68"/>
  <c r="AI180" i="78"/>
  <c r="AI198" i="78" s="1"/>
  <c r="AI33" i="78" s="1"/>
  <c r="AH31" i="68"/>
  <c r="AI155" i="78"/>
  <c r="AI173" i="78" s="1"/>
  <c r="AI27" i="78" s="1"/>
  <c r="AH25" i="68"/>
  <c r="AI202" i="78"/>
  <c r="AI40" i="78" s="1"/>
  <c r="AI203" i="78"/>
  <c r="AI41" i="78" s="1"/>
  <c r="AI205" i="78"/>
  <c r="AI43" i="78" s="1"/>
  <c r="C37" i="68"/>
  <c r="AH13" i="78"/>
  <c r="C48" i="78"/>
  <c r="AH27" i="68" l="1"/>
  <c r="C39" i="68" s="1"/>
  <c r="AI19" i="78"/>
  <c r="AI13" i="78" s="1"/>
  <c r="AI39" i="78"/>
  <c r="C53" i="78" s="1"/>
  <c r="AH22" i="68"/>
  <c r="C38" i="68" s="1"/>
  <c r="AI29" i="78"/>
  <c r="C51" i="78" s="1"/>
  <c r="AI24" i="78"/>
  <c r="E110" i="78"/>
  <c r="E122" i="78" s="1"/>
  <c r="E35" i="78" s="1"/>
  <c r="E34" i="78" s="1"/>
  <c r="C52" i="78" l="1"/>
  <c r="E13" i="78"/>
  <c r="C47" i="78" s="1"/>
  <c r="D34" i="34"/>
  <c r="D33" i="34" s="1"/>
  <c r="C46" i="34" l="1"/>
  <c r="D12" i="34"/>
  <c r="C41" i="34" s="1"/>
</calcChain>
</file>

<file path=xl/sharedStrings.xml><?xml version="1.0" encoding="utf-8"?>
<sst xmlns="http://schemas.openxmlformats.org/spreadsheetml/2006/main" count="1723" uniqueCount="411">
  <si>
    <t>Bad &amp; doubtful debts</t>
  </si>
  <si>
    <t>Lease Interest Costs</t>
  </si>
  <si>
    <t>n/a</t>
  </si>
  <si>
    <t>%</t>
  </si>
  <si>
    <t>thousand TJS</t>
  </si>
  <si>
    <t>factor</t>
  </si>
  <si>
    <t>Current year</t>
  </si>
  <si>
    <t>Discount factor</t>
  </si>
  <si>
    <t>Discount rate</t>
  </si>
  <si>
    <t xml:space="preserve">Index for discount rate </t>
  </si>
  <si>
    <t>year</t>
  </si>
  <si>
    <t>NPV - Revenue Requirement</t>
  </si>
  <si>
    <t>NPV - Variable part of revenue requirement</t>
  </si>
  <si>
    <t>NPV - Fixed part of revenue requirement</t>
  </si>
  <si>
    <t>Net Present Value (NPV)</t>
  </si>
  <si>
    <r>
      <t>WACC</t>
    </r>
    <r>
      <rPr>
        <vertAlign val="subscript"/>
        <sz val="11"/>
        <color indexed="8"/>
        <rFont val="Calibri"/>
        <family val="2"/>
      </rPr>
      <t>post-tax, nominal</t>
    </r>
  </si>
  <si>
    <t>Total financing costs</t>
  </si>
  <si>
    <t>MWh</t>
  </si>
  <si>
    <t>NPV - Customer related costs and Bad &amp; doubtful debts</t>
  </si>
  <si>
    <t>NPV - Energy Distribution Losses Costs at Medium and Low voltage</t>
  </si>
  <si>
    <t>MW</t>
  </si>
  <si>
    <t>Number of customers</t>
  </si>
  <si>
    <t>Total revenue requirement</t>
  </si>
  <si>
    <t>Gearing ratio (i.e. Debt/(Debt+Equity) ratio)</t>
  </si>
  <si>
    <t>Return on debt/ interest</t>
  </si>
  <si>
    <t xml:space="preserve">Revenue Tax rate </t>
  </si>
  <si>
    <t xml:space="preserve">Risk free rate </t>
  </si>
  <si>
    <t>Country risk premium</t>
  </si>
  <si>
    <t>beta (β)</t>
  </si>
  <si>
    <t>Market risk premium</t>
  </si>
  <si>
    <t>Return on equity</t>
  </si>
  <si>
    <t>Working capital</t>
  </si>
  <si>
    <t>Regulatory Asset Base</t>
  </si>
  <si>
    <t>Regulated Asset Base (RAB) for the regulated electricity generation activity</t>
  </si>
  <si>
    <t>Operational Expenditures of the regulated electricity generation activity</t>
  </si>
  <si>
    <t>Unit</t>
  </si>
  <si>
    <t>Electricity Cost purchased from Independent Power Producer (IPP)</t>
  </si>
  <si>
    <t>thousand USD</t>
  </si>
  <si>
    <t>Fuel costs</t>
  </si>
  <si>
    <t>Operation and Maintenance costs</t>
  </si>
  <si>
    <t>Central Administrative cost</t>
  </si>
  <si>
    <t>Cost of utilities (water electricity, telecom)</t>
  </si>
  <si>
    <t>Regulatory expenses</t>
  </si>
  <si>
    <t>Lease Costs</t>
  </si>
  <si>
    <t>Other (specify)</t>
  </si>
  <si>
    <t>Subsidies received from state/ IFIs to cover operating costs</t>
  </si>
  <si>
    <t>Total Operating Cost net of subsidies</t>
  </si>
  <si>
    <t xml:space="preserve">Taxes </t>
  </si>
  <si>
    <t>Non-income related taxes</t>
  </si>
  <si>
    <t>Variable Operating Cost</t>
  </si>
  <si>
    <t>Fixed Operating Cost</t>
  </si>
  <si>
    <t>Total Fixed Costs</t>
  </si>
  <si>
    <t>Operational Expenditures of the regulated electricity distribution activity at MV level</t>
  </si>
  <si>
    <t>Customer related expenses</t>
  </si>
  <si>
    <t xml:space="preserve">Contributions of Medium Voltage distribution company towards the connection costs to the system </t>
  </si>
  <si>
    <t>Total operating cost net of subsidies</t>
  </si>
  <si>
    <t>Assumed Energy Distribution Losses at Medium Voltage</t>
  </si>
  <si>
    <t xml:space="preserve">Total Fixed and Variable Operating Cost net of subsidies </t>
  </si>
  <si>
    <t>Fixed OPEX net of subsidies at Medium Voltage</t>
  </si>
  <si>
    <t>Fixed and Variable Operating Cost net of subsidies</t>
  </si>
  <si>
    <t xml:space="preserve">Contributions of Low Voltage distribution company towards the connection costs to the system </t>
  </si>
  <si>
    <t>Assumed Energy Distribution Losses at Low Voltage</t>
  </si>
  <si>
    <t>Operational Expenditures of the regulated electricity distribution activity at LV level</t>
  </si>
  <si>
    <t>Total operating cost</t>
  </si>
  <si>
    <t>Customer Related Operating Cost net of subsidies</t>
  </si>
  <si>
    <t>Fixed OPEX at Low Voltage</t>
  </si>
  <si>
    <t xml:space="preserve">Total Fixed and Variable Operating Cost </t>
  </si>
  <si>
    <t xml:space="preserve">Total operating cost </t>
  </si>
  <si>
    <t>units</t>
  </si>
  <si>
    <t>Customer Records, Billing And Collection Expenses</t>
  </si>
  <si>
    <t>Bad &amp; doubtful debts from customers</t>
  </si>
  <si>
    <t>Total Operating cost</t>
  </si>
  <si>
    <t>Fixed OPEX</t>
  </si>
  <si>
    <t>Depreciation rate (%)</t>
  </si>
  <si>
    <t>Total (thousand USD)</t>
  </si>
  <si>
    <t>Gross value of assets at the beginning of the year</t>
  </si>
  <si>
    <t>Photovoltaic System</t>
  </si>
  <si>
    <t>Basic preliminary engineering design</t>
  </si>
  <si>
    <t>Detailed preliminary engineering design</t>
  </si>
  <si>
    <t>Engineering cost</t>
  </si>
  <si>
    <t>Fees for permits</t>
  </si>
  <si>
    <t>Environmental and Social Impact Assessments</t>
  </si>
  <si>
    <t>Photovoltaic panels</t>
  </si>
  <si>
    <t>Mounting Frames</t>
  </si>
  <si>
    <t>Tracker</t>
  </si>
  <si>
    <t xml:space="preserve">Cabling </t>
  </si>
  <si>
    <t>Inverters</t>
  </si>
  <si>
    <t>Charge Controller (for batteries)</t>
  </si>
  <si>
    <t>Storage batteries</t>
  </si>
  <si>
    <t>Drainage works</t>
  </si>
  <si>
    <t>Micro-hydropower plant</t>
  </si>
  <si>
    <t>Reservoirs</t>
  </si>
  <si>
    <t>Dams</t>
  </si>
  <si>
    <t>Water conveyance (channel, pipeline, pressurized pipeline)</t>
  </si>
  <si>
    <t>Turbines or Waterwheels</t>
  </si>
  <si>
    <t>Generators (alternator)</t>
  </si>
  <si>
    <t>Regulation system</t>
  </si>
  <si>
    <t>Wind Power plant</t>
  </si>
  <si>
    <t>Foundation (structural block in the ground)</t>
  </si>
  <si>
    <t>Tower</t>
  </si>
  <si>
    <t>Nacelle</t>
  </si>
  <si>
    <t>Rotor &amp; Hub</t>
  </si>
  <si>
    <t>Blades</t>
  </si>
  <si>
    <t>Anemometer</t>
  </si>
  <si>
    <t>Wind Vane</t>
  </si>
  <si>
    <t>Yaw System</t>
  </si>
  <si>
    <t>Pitch System</t>
  </si>
  <si>
    <t>Turbines &amp; Generators</t>
  </si>
  <si>
    <t>Controller</t>
  </si>
  <si>
    <t>Brakes</t>
  </si>
  <si>
    <t>Diesel power plant</t>
  </si>
  <si>
    <t>Diesel engine</t>
  </si>
  <si>
    <t>Generator</t>
  </si>
  <si>
    <t>Fuel system (tanks, pumps etc.)</t>
  </si>
  <si>
    <t>Pumps</t>
  </si>
  <si>
    <t>Air Intake System</t>
  </si>
  <si>
    <t>Exhaust System</t>
  </si>
  <si>
    <t>Cooling System</t>
  </si>
  <si>
    <t>Lubrication System</t>
  </si>
  <si>
    <t>Control Panel</t>
  </si>
  <si>
    <t>Starting system (motor &amp; battery)</t>
  </si>
  <si>
    <t>Governor (Regulator)</t>
  </si>
  <si>
    <t>Base Frame and Mounting</t>
  </si>
  <si>
    <t>Other CAPEX</t>
  </si>
  <si>
    <t>GRANTS</t>
  </si>
  <si>
    <t>Wind Turbine</t>
  </si>
  <si>
    <t>Diesel power plant (backup)</t>
  </si>
  <si>
    <t>Technology 1</t>
  </si>
  <si>
    <t>Technology 2</t>
  </si>
  <si>
    <t>Common CAPEX</t>
  </si>
  <si>
    <t>No other Technology</t>
  </si>
  <si>
    <t>Depreciation</t>
  </si>
  <si>
    <t>Shared OPEX</t>
  </si>
  <si>
    <t>Regulated Asset Base</t>
  </si>
  <si>
    <t>Shared Services</t>
  </si>
  <si>
    <t>Total Customer related  cost</t>
  </si>
  <si>
    <r>
      <t>Allowed WACC</t>
    </r>
    <r>
      <rPr>
        <vertAlign val="subscript"/>
        <sz val="10"/>
        <color indexed="8"/>
        <rFont val="Arial"/>
        <family val="2"/>
        <charset val="204"/>
      </rPr>
      <t>post-tax, nominal/</t>
    </r>
  </si>
  <si>
    <t>Losses</t>
  </si>
  <si>
    <t>Customer related costs</t>
  </si>
  <si>
    <t>Revenue requirement of the regulated electricity distribution activity MV</t>
  </si>
  <si>
    <t>Total Customer related cost</t>
  </si>
  <si>
    <t>Electricity supplied by Independent Power Producer (IPP)</t>
  </si>
  <si>
    <t>Electricity generated  by diesel power plants (rainy season)</t>
  </si>
  <si>
    <t>Electricity generated  by solar power plants (rainy season)</t>
  </si>
  <si>
    <t>Electricity generated  by wind power plants (rainy season)</t>
  </si>
  <si>
    <t>Electricity generated by run-of-the-river hydro power plants (rainy season)</t>
  </si>
  <si>
    <t>Electricity Generation (rainy season)</t>
  </si>
  <si>
    <t>Electricity generated  by diesel power plants (dry season)</t>
  </si>
  <si>
    <t>Electricity generated  by solar power plants (dry season)</t>
  </si>
  <si>
    <t>Electricity generated  by wind power plants (dry season)</t>
  </si>
  <si>
    <t>Electricity generated by run-of-the-river hydro power plants (dry season)</t>
  </si>
  <si>
    <t>Electricity Generation (dry season)</t>
  </si>
  <si>
    <t>Energy data for the regulated electricity generation activity</t>
  </si>
  <si>
    <t>Total Electricity generation</t>
  </si>
  <si>
    <t>Number of</t>
  </si>
  <si>
    <t>Number of industrial customers at Medium Voltage</t>
  </si>
  <si>
    <t>Number of semi-industrial/commercial customers at Medium Voltage</t>
  </si>
  <si>
    <t>Number of semi-industrial/commercial customers at Low Voltage</t>
  </si>
  <si>
    <t>Number of residential customers at Low Voltage</t>
  </si>
  <si>
    <t>Electricity demand by Industrial customers  at Medium Voltage</t>
  </si>
  <si>
    <t>Electricity demand by semi-industrial/commercial customers at Medium Voltage</t>
  </si>
  <si>
    <t>Electricity demand by semi-industrial/commercial customers at Low Voltage</t>
  </si>
  <si>
    <t>Electricity demand by residential customers at Low Voltage</t>
  </si>
  <si>
    <t>Distribution System Peak Demand</t>
  </si>
  <si>
    <t>Distribution System Peak Demand (dry season)</t>
  </si>
  <si>
    <t>Distribution System Peak Demand (rainy season)</t>
  </si>
  <si>
    <t xml:space="preserve">Total Electricity Demand </t>
  </si>
  <si>
    <t>Total Electricity Demand at distribution</t>
  </si>
  <si>
    <t>Contribution to Peak demand by industrial customers  at Medium Voltage</t>
  </si>
  <si>
    <t>Contribution to Peak demand by semi industrial/commercial customers  at Medium Voltage</t>
  </si>
  <si>
    <t>Contribution to Peak demand by semi industrial/commercial customers  at Low Voltage</t>
  </si>
  <si>
    <t>Contribution to Peak demand by residential customers</t>
  </si>
  <si>
    <t>Contribution to Peak demand by industrial customers  at Medium Voltage (dry season)</t>
  </si>
  <si>
    <t>Contribution to Peak demand by semi industrial/commercial customers  at Medium Voltage (dry season)</t>
  </si>
  <si>
    <t>Contribution to Peak demand by semi industrial/commercial customers  at Low Voltage (dry season)</t>
  </si>
  <si>
    <t>Contribution to Peak demand by residential customers  at Low Voltage (dry season)</t>
  </si>
  <si>
    <t>Contribution to Peak demand by industrial customers  at Medium Voltage (rainy season)</t>
  </si>
  <si>
    <t>Contribution to Peak demand by semi industrial/commercial customers  at Medium Voltage (rainy season)</t>
  </si>
  <si>
    <t>Contribution to Peak demand by semi industrial/commercial customers  at Low Voltage (rainy season)</t>
  </si>
  <si>
    <t>Contribution to Peak demand by residential customers  at Low Voltage (rainy season)</t>
  </si>
  <si>
    <t>Fixed</t>
  </si>
  <si>
    <t>Variable</t>
  </si>
  <si>
    <t>Contribution of total electricity demand</t>
  </si>
  <si>
    <t>Total System Peak demand</t>
  </si>
  <si>
    <t>Total number of customers</t>
  </si>
  <si>
    <t>Peak demand by Industrial customers  at Medium Voltage</t>
  </si>
  <si>
    <t>Peak demand by semi-industrial/commercial customers at Medium Voltage</t>
  </si>
  <si>
    <t>Peak demand by semi-industrial/commercial customers at Low Voltage</t>
  </si>
  <si>
    <t>Peak demand by residential customers at Low Voltage</t>
  </si>
  <si>
    <t>Number of Industrial customers  at Medium Voltage</t>
  </si>
  <si>
    <t>USD/kWh</t>
  </si>
  <si>
    <t>USD/kW</t>
  </si>
  <si>
    <r>
      <t>Allowed / WACC</t>
    </r>
    <r>
      <rPr>
        <vertAlign val="subscript"/>
        <sz val="11"/>
        <color indexed="8"/>
        <rFont val="Calibri"/>
        <family val="2"/>
      </rPr>
      <t>post-tax, nominal</t>
    </r>
  </si>
  <si>
    <t>Revenue requirement of the regulated electricity generation activity</t>
  </si>
  <si>
    <t>Distribution line 1-35kV (towers, poles, wires, conductors)</t>
  </si>
  <si>
    <t>Feeders (poles, wires, relay and protective equipment)</t>
  </si>
  <si>
    <t>Equipment for installation</t>
  </si>
  <si>
    <t>Transformers</t>
  </si>
  <si>
    <t>Breakers and Switches</t>
  </si>
  <si>
    <t>Service lines</t>
  </si>
  <si>
    <t>Installations on Customer Premises</t>
  </si>
  <si>
    <t>Meters</t>
  </si>
  <si>
    <t>Distribution CAPEX MV</t>
  </si>
  <si>
    <t>Customer related</t>
  </si>
  <si>
    <t>Energy Distribution Losses</t>
  </si>
  <si>
    <t>Buildings</t>
  </si>
  <si>
    <t>IT</t>
  </si>
  <si>
    <t>Vehicles and other transportation equipment</t>
  </si>
  <si>
    <t xml:space="preserve">Furniture, fittings </t>
  </si>
  <si>
    <t xml:space="preserve">Computer equipment </t>
  </si>
  <si>
    <t xml:space="preserve">Communication equipment </t>
  </si>
  <si>
    <t>Laboratories</t>
  </si>
  <si>
    <t>Storage warehouses</t>
  </si>
  <si>
    <t>Land</t>
  </si>
  <si>
    <t>Total</t>
  </si>
  <si>
    <t>New Investments</t>
  </si>
  <si>
    <t>Fixed Allocation Factors</t>
  </si>
  <si>
    <t>Industrial customers  at Medium Voltage</t>
  </si>
  <si>
    <t>Semi-industrial/commercial customers at Medium Voltage</t>
  </si>
  <si>
    <t>Semi-industrial/commercial customers at Low Voltage</t>
  </si>
  <si>
    <t>Residential customers at Low Voltage</t>
  </si>
  <si>
    <t>Fixed (dry)</t>
  </si>
  <si>
    <t>Fixed (rainy)</t>
  </si>
  <si>
    <t>Contribution of Industrial customers  at Medium Voltage</t>
  </si>
  <si>
    <t>Contribution of semi-industrial/commercial customers at Medium Voltage</t>
  </si>
  <si>
    <t>Contribution of residential customers at Low Voltage</t>
  </si>
  <si>
    <t>Contribution of semi-industrial/commercial customers at Low Voltage</t>
  </si>
  <si>
    <t>Contribution of peak demand by Industrial customers  at Medium Voltage</t>
  </si>
  <si>
    <t>Contribution of peak demand by semi-industrial/commercial customers at Low Voltage</t>
  </si>
  <si>
    <t>Contribution of peak demand by residential customers at Low Voltage</t>
  </si>
  <si>
    <t>Total Electricity Demand</t>
  </si>
  <si>
    <t>Contribution of peak demand by semi-industrial/commercial customers at Medium Voltage</t>
  </si>
  <si>
    <t>Contribution of total electricity demand in each tariff consumer class</t>
  </si>
  <si>
    <t>Contribution of peak demand in each tariff consumer class</t>
  </si>
  <si>
    <t>Distribution line &gt;1kV (towers, poles, wires, conductors)</t>
  </si>
  <si>
    <t>Distribution CAPEX LV</t>
  </si>
  <si>
    <t>Regulated Asset Base (RAB) for the regulated electricity distribution LV activity</t>
  </si>
  <si>
    <t>Regulated Asset Base (RAB) for the regulated electricity distribution MV activity</t>
  </si>
  <si>
    <t>Fixed Allocation Factor (dry)</t>
  </si>
  <si>
    <t>Fixed Allocation Factor (rainy)</t>
  </si>
  <si>
    <t>Guide</t>
  </si>
  <si>
    <t>Section</t>
  </si>
  <si>
    <t>Explanation on how and what to populate in the Section</t>
  </si>
  <si>
    <t>VIS Economic and Energy Consultants S.A.</t>
  </si>
  <si>
    <t>Author</t>
  </si>
  <si>
    <t>Version</t>
  </si>
  <si>
    <t>Date</t>
  </si>
  <si>
    <t>Mini grid Tariff Calculation Tool (TCT)</t>
  </si>
  <si>
    <t>Energy Power and customers data</t>
  </si>
  <si>
    <t>3-8</t>
  </si>
  <si>
    <t>10-13</t>
  </si>
  <si>
    <t>Input and Tariff Calculation for generation activity</t>
  </si>
  <si>
    <t>Input and Tariff Calculation for distribution MV activity</t>
  </si>
  <si>
    <t>14-17</t>
  </si>
  <si>
    <t>Input and Tariff Calculation for distribution LV activity</t>
  </si>
  <si>
    <t>18-22</t>
  </si>
  <si>
    <t>WACC for Distribution Activity (for both MV and LV)</t>
  </si>
  <si>
    <t>cells with dates which can not be edited (protected)</t>
  </si>
  <si>
    <t>data can be input by the user</t>
  </si>
  <si>
    <t>input is not required and do not contain formulas</t>
  </si>
  <si>
    <t>cells with formulas which can not be edited (protected)</t>
  </si>
  <si>
    <t>Overview of the Tariff Calculation Tool</t>
  </si>
  <si>
    <t>1.Guide'!A1</t>
  </si>
  <si>
    <t>3.Generation WACC'!A1</t>
  </si>
  <si>
    <t>4.CAPEX List'!A1</t>
  </si>
  <si>
    <t>5.Generation RAB'!A1</t>
  </si>
  <si>
    <t>6.Generation OPEX'!A1</t>
  </si>
  <si>
    <t>7.Generation ARR'!A1</t>
  </si>
  <si>
    <t>8.Generators Charge'!A1</t>
  </si>
  <si>
    <t>9.Distribution WACC '!A1</t>
  </si>
  <si>
    <t>10.Distribution MV RAB'!A1</t>
  </si>
  <si>
    <t>11.Distribution MV OPEX'!A1</t>
  </si>
  <si>
    <t>12.Distribution MV ARR'!A1</t>
  </si>
  <si>
    <t>13.Distribution MV Charge'!A1</t>
  </si>
  <si>
    <t>14.Distribution LV RAB'!A1</t>
  </si>
  <si>
    <t>15.Distribution LV OPEX'!A1</t>
  </si>
  <si>
    <t>16.Distribution LV ARR'!A1</t>
  </si>
  <si>
    <t>17.Distribution LV Charge'!A1</t>
  </si>
  <si>
    <t>18.Commerc WACC'!A1</t>
  </si>
  <si>
    <t>19.Commerc RAB'!A1</t>
  </si>
  <si>
    <t>20.Commerc. OPEX'!A1</t>
  </si>
  <si>
    <t>21.Commerc.ARR'!A1</t>
  </si>
  <si>
    <t>22.Commerc Charge'!A1</t>
  </si>
  <si>
    <t>Current Sheet</t>
  </si>
  <si>
    <t>Total Charge</t>
  </si>
  <si>
    <t>Energy Tariffs</t>
  </si>
  <si>
    <t>Energy tariff (Generation)</t>
  </si>
  <si>
    <t>Energy tariff (Total)</t>
  </si>
  <si>
    <t>Average Tariff</t>
  </si>
  <si>
    <t>Consumer related tariff (Generation)</t>
  </si>
  <si>
    <t>Consumer related tariff (Total)</t>
  </si>
  <si>
    <t>Capacity tariff (Generation)</t>
  </si>
  <si>
    <t>Capacity tariff (Total)</t>
  </si>
  <si>
    <t>Capacity tariff (Generation) (dry)</t>
  </si>
  <si>
    <t>Capacity tariff (Distribution) (dry)</t>
  </si>
  <si>
    <t>Capacity tariff (Total) (dry)</t>
  </si>
  <si>
    <t>Capacity tariff (Generation) (rainy)</t>
  </si>
  <si>
    <t>Capacity tariff (Distribution)  (rainy)</t>
  </si>
  <si>
    <t>Capacity tariff (Total) (rainy)</t>
  </si>
  <si>
    <t>Consumer related Tariffs</t>
  </si>
  <si>
    <t>Capacity tariff (Distribution)</t>
  </si>
  <si>
    <t>Consumer related tariff (distribution)</t>
  </si>
  <si>
    <t>Capacity Tariffs</t>
  </si>
  <si>
    <t>Revenue requirement of the regulated electricity distribution MV activity</t>
  </si>
  <si>
    <t>WACC Calculation for generation activity</t>
  </si>
  <si>
    <t>Input and Tariff Calculation for commercialization activity</t>
  </si>
  <si>
    <t>The following color codes apply</t>
  </si>
  <si>
    <t>Non interest bank charges</t>
  </si>
  <si>
    <t>USD/customer/month</t>
  </si>
  <si>
    <t>Electricity demand of each customer class</t>
  </si>
  <si>
    <t>Fixed Cost (Operating + non interest bank charges + non-income taxes+Return)</t>
  </si>
  <si>
    <t>Fixed Cost (Operating + non interest bank charges + non-income taxes+Return) (Dry)</t>
  </si>
  <si>
    <t>Fixed Cost (Operating + non interest bank charges + non-income taxes+Return) (Rainy)</t>
  </si>
  <si>
    <t>Return (WACC*RAB)</t>
  </si>
  <si>
    <t>Customer related cost</t>
  </si>
  <si>
    <t>Electricity supplied by Independent Power Producer (IPP) (dry season)</t>
  </si>
  <si>
    <t>Electricity supplied by Independent Power Producer (IPP) (rainy season)</t>
  </si>
  <si>
    <t>Total Electricity Supplied (dry season)</t>
  </si>
  <si>
    <t>Total Electricity Supplied (rainy season)</t>
  </si>
  <si>
    <t>Total Electricity supplied</t>
  </si>
  <si>
    <t>The following table offers an overview of the various sheets and sections of the TCT, as well as explanations on how to populate the sections. The links allow to directly transfer to the respective section.</t>
  </si>
  <si>
    <t>Energy tariff for generation activity</t>
  </si>
  <si>
    <t>Consumer related tariff for generation activity</t>
  </si>
  <si>
    <t xml:space="preserve">Capacity tariff for generation activity </t>
  </si>
  <si>
    <t>Capacity tariff for generation activity (dry)</t>
  </si>
  <si>
    <t>Capacity tariff for generation activity (rainy)</t>
  </si>
  <si>
    <t>Consumer related tariff for the distribution MV activity</t>
  </si>
  <si>
    <t>Capacity tariff for the distribution MV activity</t>
  </si>
  <si>
    <t>Capacity tariff for the distribution MV activity (dry)</t>
  </si>
  <si>
    <t>Capacity tariff for the distribution MV activity (rainy)</t>
  </si>
  <si>
    <t>Energy tariff for the distribution MV activity</t>
  </si>
  <si>
    <t>Energy tariff for the distribution LV activity</t>
  </si>
  <si>
    <t>Consumer related tariff for the distribution LV activity</t>
  </si>
  <si>
    <t>Capacity tariff  for the distribution LV activity</t>
  </si>
  <si>
    <t>Capacity tariff  for the distribution LV activity (dry)</t>
  </si>
  <si>
    <t>Capacity tariff  for the distribution LV activity (rainy)</t>
  </si>
  <si>
    <t>Administrative Costs</t>
  </si>
  <si>
    <t>Revenue requirement of the regulated electricity commercialization activity</t>
  </si>
  <si>
    <t>Energy tariff for the commercialization activity</t>
  </si>
  <si>
    <t>Consumer related tariff for the commercialization activity</t>
  </si>
  <si>
    <t>Capacity tariff for the commercialization activity</t>
  </si>
  <si>
    <t>Capacity tariff for the commercialization activity (dry)</t>
  </si>
  <si>
    <t>Capacity tariff for the commercialization activity (rainy)</t>
  </si>
  <si>
    <t>Commercialization Element of the Tariff</t>
  </si>
  <si>
    <t>Energy tariff (Distribution)</t>
  </si>
  <si>
    <t>Energy tariff (Commercialization)</t>
  </si>
  <si>
    <t>Consumer related tariff (Commercialization)</t>
  </si>
  <si>
    <t>Capacity tariff (Commercialization)</t>
  </si>
  <si>
    <t>Capacity tariff (Commercialization) (dry)</t>
  </si>
  <si>
    <t>Capacity tariff (Commercialization) (rainy)</t>
  </si>
  <si>
    <t>Total revenue requirement (Generation, Distribution, Commercialization)</t>
  </si>
  <si>
    <t>Energy Distribution Losses at Low Voltage</t>
  </si>
  <si>
    <t>Energy Distribution Losses at Medium Voltage</t>
  </si>
  <si>
    <t>Total Cost (Losses, Customer, Fixed)</t>
  </si>
  <si>
    <t>Total Costs (Variable+Fixed)</t>
  </si>
  <si>
    <t>Total Cost (Customer, Fixed)</t>
  </si>
  <si>
    <t>Contribution of Industrial Customers at Medium Voltage</t>
  </si>
  <si>
    <t>Contribution of  semi-industrial/commercial customers at Low Voltage</t>
  </si>
  <si>
    <t>Total Number of customers</t>
  </si>
  <si>
    <t>Check (Total)</t>
  </si>
  <si>
    <t>Check (Variable)</t>
  </si>
  <si>
    <t>Check (Fixed)</t>
  </si>
  <si>
    <t>Check (Fixed dry)</t>
  </si>
  <si>
    <t>Check (Fixed rainy)</t>
  </si>
  <si>
    <t>Check (Customer related)</t>
  </si>
  <si>
    <t>Check (Average)</t>
  </si>
  <si>
    <t>Average (tariff)</t>
  </si>
  <si>
    <t>Contribution of Industrial Customers at Medium Voltage to customer related cost</t>
  </si>
  <si>
    <t>Contribution of  semi-industrial/commercial customers at Low Voltage  to customer related cost</t>
  </si>
  <si>
    <t>Contribution of residential customers at Low Voltage  to customer related cost</t>
  </si>
  <si>
    <t>Reconciliation/Check Area</t>
  </si>
  <si>
    <t>Revenue requirement per customer class</t>
  </si>
  <si>
    <t>Contribution of semi-industrial/commercial customers at Medium Voltage  to customer related cost</t>
  </si>
  <si>
    <t>Return on debt</t>
  </si>
  <si>
    <t>For more information please review the following NARUC publication:USAID, 2020,A Cost of Capital and Capital Markets Primer for Utility Regulators for Philippines</t>
  </si>
  <si>
    <t>Note: The TCT is already filled with dummy data for the purpose of testing the model.</t>
  </si>
  <si>
    <t>The user should insert Generation &amp; Supply, Energy Demand, Peak Demand and Consumers data. The should specify system peak demand, and the contribution of each customer class to the peak, by season: Dry and Rainy. Additionally, the user should specify the contribution of each customer class to the total customer related costs. The model uses the peak demand data provided by the user to estimate allocation factors to assign fixed costs to the dry and rainy season.</t>
  </si>
  <si>
    <t>The CAPEX list is a worksheet that provides input to the worksheet: 5. Generation RAB</t>
  </si>
  <si>
    <t>The user should insert parameters for calculating the WACC for the generation activity: Gearing ratio, return on debt, risk free rate, country risk premium, market risk premium and the income tax rate. The Gearing ratio can be the actual proposed by the Mini-grid applicant or a "target" Gearing Ratio set by the regulator. The return on debt is the interest charged by the lender on the loan and is provided by the applicant. The remaining parameters are inserted by the regulator.</t>
  </si>
  <si>
    <t>2.Energy, Power and Consumers</t>
  </si>
  <si>
    <t xml:space="preserve">The user should select the appropriate generation technologies used for the mini grid from the top down list. Two technologies are allowed.  If "technology 2" does not exist (i.e. the user only utilizes one generation technology) the user should select "No other Technology". Afterwards, the user is required to input, by technology and asset type, the 1) the value of new investments, 2) the respective depreciation rate per asset 3) Value of disposal in the year the asset is disposed and 4) the annual working capital as provided by the applicant. Concerning the Value of Disposal of assets the  user should input the net remaining value of the asset (after depreciation) at the time of disposal, and not the commercial value of the disposed asset. Concerning the value of new investments, the user should include the value of assets dedicated to the generation activity, as well as the part of the value of shared assets (i.e. assets shared between generation, distribution and commercialization), that concern the generation activity. The TCT then calculates the annual Depreciation Rate and  Regulatory Asset Base. In case assets are not fully depreciated at the end of the concession period, there is a residual value.  In case the concession is not extended and the concessionaire is asked to surrender the mini grid to the State, the concessionaire should be reimbursed for that residual value.  In opposite case, either the depreciation rates on assets have to be accelerated so that the residual value becomes zero at the end the concession (which increases tariffs), or the concession period is extended.
 </t>
  </si>
  <si>
    <t>The user should insert the respective OPEX values, non-income bank charges and non-income tax rates values dedicated to the generation activity, and the value of services (services shared between generation, distribution and commercialization) that concern the generation activity.</t>
  </si>
  <si>
    <t>The user should insert parameters for calculating the WACC for the distribution activity: Gearing ratio, return on debt, risk free rate, country risk premium, market risk premium and the income tax rate. The Gearing ratio can be the actual proposed by the Mini-grid applicant or a "target" Gearing Ratio set by the regulator. The return on debt is the interest charged by the lender on the loan and is provided by the applicant. The remaining parameters are inserted by the regulator.</t>
  </si>
  <si>
    <t>The user should insert the respective OPEX values, non-income bank charges and non-income tax rates values dedicated to the distribution Medium Voltage activity, and the value of services (services shared between generation, distribution and commercialization) that concern the distribution Medium Voltage activity</t>
  </si>
  <si>
    <t>This section does not require data to be input by the user. This section calculates the annual required revenue for generation, based on the calculated RAB and the data provided by the applicant in the OPEX worksheet, including the distinction between variable and fixed OPEX. Fixed costs are additionally allocated to dry season and rainy season.  The allocators for this are based on formulas in the "Energy, Power and Consumers" worksheet, using peak demand data provided by the user. The allocation to dry and rainy season is done so as to be able to determine the capacity charges for the formulation of seasonal users tariffs.</t>
  </si>
  <si>
    <t>This section does not require data to be input by the user. This section calculates the annual required revenue for generation, based on the calculated RAB and the data provided by the applicant in the OPEX worksheet, including the distinction between variable and fixed OPEX. Fixed costs are additionally allocated to dry season and rainy season.  The allocators for this are based on formulas in the "Energy, Power and Consumers"worksheet, using peak demand data provided by the user. The allocation to dry and rainy season is done so as to be able to determine the capacity charges for the formulation of seasonal users tariffs.</t>
  </si>
  <si>
    <t xml:space="preserve">The user is required to input, by asset type, the 1) the value of new investments, 2) the respective depreciation rate per asset 3) Value of disposal in the year the asset is disposed and 4) the annual working capital as provided by the applicant. Concerning the Value of Disposal of assets the  user should input the net remaining value of the asset (after depreciation) at the time of disposal, and not the commercial value of the disposed asset. Concerning the value of new investments, the user should include the value of assets dedicated to the distribution Medium Voltage activity, as well as the part of the value of shared assets (i.e. assets shared between generation, distribution and commercialization), that concern the distribution Medium Voltage activity. The TCT then calculates the annual Depreciation Rate and  Regulatory Asset Base. In case assets are not fully depreciated at the end of the concession period, there is a residual value.  In case the concession is not extended and the concessionaire is asked to surrender the mini grid to the State, the concessionaire should be reimbursed for that residual value.  In opposite case, either the depreciation rates on assets have to be accelerated so that the residual value becomes zero at the end the concession (which increases tariffs), or the concession period is extended.
 </t>
  </si>
  <si>
    <t xml:space="preserve">The user is required to input, by asset type, the 1) the value of new investments, 2) the respective depreciation rate per asset 3) Value of disposal in the year the asset is disposed and 4) the annual working capital as provided by the applicant. Concerning the Value of Disposal of assets the  user should input the net remaining value of the asset (after depreciation) at the time of disposal, and not the commercial value of the disposed asset. Concerning the value of new investments, the user should include the value of assets dedicated to the distribution Low Voltage activity, as well as the part of the value of shared assets (i.e. assets shared between generation, distribution and commercialization), that concern the distribution Low Voltage activity. The TCT then calculates the annual Depreciation Rate and  Regulatory Asset Base. In case assets are not fully depreciated at the end of the concession period, there is a residual value.  In case the concession is not extended and the concessionaire is asked to surrender the mini grid to the State, the concessionaire should be reimbursed for that residual value.  In opposite case, either the depreciation rates on assets have to be accelerated so that the residual value becomes zero at the end the concession (which increases tariffs), or the concession period is extended.
 </t>
  </si>
  <si>
    <t>The user should insert the respective OPEX values, non-income bank charges and non-income tax rates values dedicated to the distribution Low Voltage activity, and the value of services (services shared between generation, distribution and commercialization) that concern the distribution Low Voltage activity.</t>
  </si>
  <si>
    <t xml:space="preserve">In this worksheet data are not required by the user as this section presents the calculates the Energy and Capacity tariffs for the generation activity for all four customer classes. For calculating the energy tariff, the variable costs are taken into account. The share of variable cost allocated to each customer class is based on the contribution of each customer class to the total energy demand. For calculating the capacity tariff the fixed costs are taken into account. The share of fixed costs allocated to each customer class is based on the contribution of each customer class to the system peak demand. Finally, the worksheet contains a "check section" with the objective to verify that the established tariffs cover 100% of the required revenue dedicated to the generation activity. </t>
  </si>
  <si>
    <t>The user should insert parameters for calculating the WACC for the commercialization activity: Gearing ratio, return on debt, risk free rate, country risk premium, market risk premium and the income tax rate. The Gearing ratio can be the actual proposed by the Mini-grid applicant or a "target" Gearing Ratio set by the regulator. The return on debt is the interest charged by the lender on the loan and is provided by the applicant. The remaining parameters are inserted by the regulator.</t>
  </si>
  <si>
    <t xml:space="preserve">The user is required to input, by asset type, the 1) the value of new investments, 2) the respective depreciation rate per asset 3) Value of disposal in the year the asset is disposed and 4) the annual working capital as provided by the applicant. Concerning the Value of Disposal of assets the  user should input the net remaining value of the asset (after depreciation) at the time of disposal, and not the commercial value of the disposed asset. Concerning the value of new investments, the user should include the value of assets dedicated to the commercialization activity, as well as the part of the value of shared assets (i.e. assets shared between generation, distribution and commercialization), that concern the commercialization activity. The TCT then calculates the annual Depreciation Rate and  Regulatory Asset Base. In case assets are not fully depreciated at the end of the concession period, there is a residual value.  In case the concession is not extended and the concessionaire is asked to surrender the mini grid to the State, the concessionaire should be reimbursed for that residual value.  In opposite case, either the depreciation rates on assets have to be accelerated so that the residual value becomes zero at the end the concession (which increases tariffs), or the concession period is extended.
 </t>
  </si>
  <si>
    <t>The user should insert the respective OPEX values, non-income bank charges and non-income tax rates values dedicated to the commercialization activity, and the value of services (services shared between generation, distribution and commercialization) that concern the commercialization activity.</t>
  </si>
  <si>
    <t xml:space="preserve">In this worksheet data are not required by the user as this section calculates the Energy, Capacity and Customer related tariffs for the two customer classes connected to the Low Voltage network. For calculating the energy tariff, the variable costs are taken into account. The share of variable costs allocated to each customer class is based on the contribution of each customer class to the Low Voltage energy demand. For calculating the capacity tariff the fixed costs are taken into account. The share of fixed costs allocated to each customer class is based on the contribution of each Low Voltage customer class to the system peak demand.  The share of customer related costs is based on the contribution of each customer class to the total customer related cost. Finally, the worksheet contains a "check section" with the objective to verify that the established tariffs cover 100% of the required revenue dedicated to the distribution Low Voltage activity. </t>
  </si>
  <si>
    <t xml:space="preserve">In this worksheet data are not required by the user as this section calculates the Energy and Capacity tariff for all four customer classes and customer related tariffs for the two customer classes connected to the Medium Voltage network. For calculating the energy tariff, the variable costs are taken into account. The share of variable costs allocated to each customer class is based on the contribution of each customer class to the total energy demand. For calculating the capacity tariff the fixed costs are taken into account. The share of fixed costs allocated to each customer class is based on the contribution of each customer class to the system peak demand.  The share of customer related costs is based on the contribution of each customer class to the total customer related cost for Medium Voltage. Finally, the worksheet contains a "check section" with the objective to verify that the established tariffs cover 100% of the required revenue dedicated to the distribution Medium Voltage activity. </t>
  </si>
  <si>
    <t>Return on debt (loan) is the interest rate charged by the lender on the loan to the mini grid operator.</t>
  </si>
  <si>
    <t>Risk Free Rate is the yield that an investor receives on a risk free investment. This is typically, the yield received by placing funds in long-term State bonds in a highly rated country, for example the yield on 10-year US Treasury bonds. The yield represents the return an investor would currently earn if they bought the bond today at its market price, factoring in prevailing interest rates and economic expectations.  For example, a bond with a 5% interest rate on a $1,000 face value pays $50 annually, but if the bond’s market price drops to $900, the current yield becomes approximately 5.56% ($50 / $900).
Since bond prices fluctuate, the yield reflects the return investors actually demand for risk-free U.S. Treasury bonds at the moment. Source of information on yields on state bonds:https://www.bloomberg.com/markets/rates-bonds/government-bonds/us</t>
  </si>
  <si>
    <t>The Market Risk Premium (MRP) represents the difference between the expected return on equities (such as shares in the stock market) and the risk-free rate of return (typically represented by the yield on long-term government bonds, like state bonds). This premium reflects the additional return investors require to compensate for the higher risk of equities compared to risk-free bonds. If data is unavailable for a particular country, the MRP can be estimated by taking the average differences in returns between equities and government bonds in a sample of comparable countries. Adjustments may also be made based on factors like country risk, economic conditions, and market volatility to tailor the MRP estimate more accurately to the specific country. Professor Aswath Damodaran (New York University) provides MRP  estimates:https://pages.stern.nyu.edu/~adamodar/</t>
  </si>
  <si>
    <t xml:space="preserve">Beta (β) reflects a company's (or sector's) systematic risk relative to the overall market. It measures how the company's (or sector's) returns respond to changes in the broader market returns. Beta is estimated by examining the historical returns of the company or sector compared to market returns, typically through regression analysis on multiyear data. Calculating beta can be complex, often requiring adjustments for company-specific factors like leverage (debt levels) and tax rates to isolate the company's inherent risk. Company betas are often available through research providers (e.g., Bloomberg, Reuters) on a subscription basis. Additionally, Professor Aswath Damodaran (New York University) provides free beta estimates for various sectors (such as utilities and power), available on his website: https://pages.stern.nyu.edu/~adamodar/New_Home_Page/datafile/Betas.html </t>
  </si>
  <si>
    <t>WACC Calculation for distribution activity</t>
  </si>
  <si>
    <t>WACC Calculation for commercialization activity</t>
  </si>
  <si>
    <t>Value of Disposals</t>
  </si>
  <si>
    <t>Customer Related Operating Cost</t>
  </si>
  <si>
    <t>23. Τotal Charge'!A1</t>
  </si>
  <si>
    <t>In this worksheet the model provides an overview of all Energy, Capacity and customer related tariff per activity and per customer class. Additionally, it calculates the total Energy, Capacity and customer related tariff and the average tariff per customer class. The Average tariff is calculating by estimating the share dedicated to each customer class of the total required revenue, based on the contribution on the energy demand.</t>
  </si>
  <si>
    <t xml:space="preserve">In this worksheet data are not required by the user as this section calculates the Capacity and customer related tariffs for all four customer classes. For calculating the capacity tariff the fixed costs are taken into account. The share of fixed costs allocated to each customer class is based on the contribution of each customer class to the system peak demand.  The share of customer related costs is based on the contribution of each customer class to the total customer related cost. Finally, the worksheet contains a "check section" with the objective to verify that the established tariffs cover 100% of the required revenue dedicated to the commercialization activity. </t>
  </si>
  <si>
    <t>Country Risk Premium is a factor that may be included in the calculation of the return on equity. The CRP accounts for the extra risk associated with investing in a country that may have political, economic, or currency stability issues. Country Risk premium, although being part of the methodology is not always included according to some regulatory regimes. One way of calculating the CRP is to take the difference in yield between the country’s state bonds (e.g., a 10-year bond) and the yield of  the 10-year U.S. Treasury bond. In the absence of a DRC bond, high-yield African sovereign bonds from similarly rated countries (e.g., Angola, Zambia, or Mozambique) can serve as proxies for the DRC, as long as they share a comparable sovereign credit rating (such as CCC+ from agencies like S&amp;P and Fitch). For example, if the 10-year U.S. Treasury bond is yielding 4%, and 10-year bonds of countries similar to DRC yield 14%, the CRP would be around 10%.  Source for credit Rating and Default Risk Adjustments: sites of rating agencies.  Source for CRP: https://pages.stern.nyu.edu/~adamodar/</t>
  </si>
  <si>
    <t>Gearing ratio is the share of debt to the total debt and equity. This can be the actual proposed by the Mini-grid applicant or a "target" gearing ratio set by the regulator.</t>
  </si>
  <si>
    <t>Contribution of  semi-industrial/commercial customers at Medium Voltage</t>
  </si>
  <si>
    <t>Contribution of  semi-industrial/commercial customers at Medium Voltage  to customer related cost</t>
  </si>
  <si>
    <t>The TCT consist of 23 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</si>
</sst>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00%"/>
    <numFmt numFmtId="166" formatCode="0.0000000000"/>
    <numFmt numFmtId="167" formatCode="_-* #,##0.00_-;\-* #,##0.00_-;_-* &quot;-&quot;??_-;_-@"/>
    <numFmt numFmtId="168" formatCode="0.0"/>
    <numFmt numFmtId="169" formatCode="0.000"/>
    <numFmt numFmtId="170" formatCode="_-* #,##0_-;\-* #,##0_-;_-* &quot;-&quot;??_-;_-@_-"/>
    <numFmt numFmtId="171" formatCode="_-* #,##0.000_-;\-* #,##0.000_-;_-* &quot;-&quot;??_-;_-@_-"/>
  </numFmts>
  <fonts count="44" x14ac:knownFonts="1">
    <font>
      <sz val="11"/>
      <color theme="1"/>
      <name val="Calibri"/>
      <family val="2"/>
      <scheme val="minor"/>
    </font>
    <font>
      <vertAlign val="subscript"/>
      <sz val="11"/>
      <color indexed="8"/>
      <name val="Calibri"/>
      <family val="2"/>
    </font>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i/>
      <sz val="11"/>
      <color rgb="FF6C6463"/>
      <name val="Calibri"/>
      <family val="2"/>
      <scheme val="minor"/>
    </font>
    <font>
      <sz val="11"/>
      <name val="Calibri"/>
      <family val="2"/>
      <scheme val="minor"/>
    </font>
    <font>
      <sz val="11"/>
      <color theme="0"/>
      <name val="Calibri"/>
      <family val="2"/>
      <scheme val="minor"/>
    </font>
    <font>
      <i/>
      <sz val="11"/>
      <name val="Calibri"/>
      <family val="2"/>
      <scheme val="minor"/>
    </font>
    <font>
      <i/>
      <sz val="10"/>
      <color theme="1"/>
      <name val="Arial"/>
      <family val="2"/>
      <charset val="204"/>
    </font>
    <font>
      <sz val="10"/>
      <color theme="1"/>
      <name val="Arial"/>
      <family val="2"/>
      <charset val="204"/>
    </font>
    <font>
      <b/>
      <sz val="10"/>
      <color theme="1"/>
      <name val="Arial"/>
      <family val="2"/>
      <charset val="204"/>
    </font>
    <font>
      <b/>
      <sz val="10"/>
      <color theme="0"/>
      <name val="Arial"/>
      <family val="2"/>
      <charset val="204"/>
    </font>
    <font>
      <vertAlign val="subscript"/>
      <sz val="10"/>
      <color indexed="8"/>
      <name val="Arial"/>
      <family val="2"/>
      <charset val="204"/>
    </font>
    <font>
      <sz val="8"/>
      <name val="Calibri"/>
      <family val="2"/>
      <scheme val="minor"/>
    </font>
    <font>
      <b/>
      <u/>
      <sz val="11"/>
      <color rgb="FF002060"/>
      <name val="Calibri"/>
      <family val="2"/>
      <scheme val="minor"/>
    </font>
    <font>
      <sz val="11"/>
      <color theme="1"/>
      <name val="Calibri"/>
      <family val="2"/>
      <charset val="161"/>
      <scheme val="minor"/>
    </font>
    <font>
      <sz val="11"/>
      <color theme="1"/>
      <name val="Calibri"/>
      <family val="2"/>
      <charset val="161"/>
    </font>
    <font>
      <b/>
      <sz val="11"/>
      <color theme="0"/>
      <name val="Calibri"/>
      <family val="2"/>
      <charset val="161"/>
    </font>
    <font>
      <b/>
      <sz val="11"/>
      <color theme="1"/>
      <name val="Calibri"/>
      <family val="2"/>
      <charset val="161"/>
    </font>
    <font>
      <sz val="11"/>
      <name val="Calibri"/>
      <family val="2"/>
      <charset val="161"/>
    </font>
    <font>
      <i/>
      <sz val="11"/>
      <color theme="1"/>
      <name val="Calibri"/>
      <family val="2"/>
      <charset val="161"/>
    </font>
    <font>
      <sz val="11"/>
      <color theme="1"/>
      <name val="Calibri"/>
      <family val="2"/>
      <charset val="161"/>
    </font>
    <font>
      <sz val="11"/>
      <color theme="0"/>
      <name val="Calibri"/>
      <family val="2"/>
      <charset val="161"/>
      <scheme val="minor"/>
    </font>
    <font>
      <b/>
      <sz val="11"/>
      <color theme="1"/>
      <name val="Calibri"/>
      <family val="2"/>
      <charset val="161"/>
    </font>
    <font>
      <i/>
      <sz val="11"/>
      <color theme="1"/>
      <name val="Calibri"/>
      <family val="2"/>
      <charset val="161"/>
    </font>
    <font>
      <b/>
      <sz val="10"/>
      <color theme="0"/>
      <name val="Arial"/>
      <family val="2"/>
      <charset val="161"/>
    </font>
    <font>
      <sz val="11"/>
      <name val="Calibri"/>
      <family val="2"/>
      <charset val="161"/>
    </font>
    <font>
      <sz val="11"/>
      <color theme="1"/>
      <name val="Calibri"/>
      <family val="2"/>
      <charset val="161"/>
      <scheme val="minor"/>
    </font>
    <font>
      <b/>
      <sz val="11"/>
      <color theme="0"/>
      <name val="Calibri"/>
      <family val="2"/>
      <charset val="161"/>
    </font>
    <font>
      <b/>
      <i/>
      <sz val="11"/>
      <color theme="1"/>
      <name val="Calibri"/>
      <family val="2"/>
      <charset val="161"/>
      <scheme val="minor"/>
    </font>
    <font>
      <b/>
      <sz val="11"/>
      <color theme="1"/>
      <name val="Calibri"/>
      <family val="2"/>
      <charset val="161"/>
      <scheme val="minor"/>
    </font>
    <font>
      <b/>
      <i/>
      <sz val="11"/>
      <color theme="1"/>
      <name val="Calibri"/>
      <family val="2"/>
      <charset val="161"/>
    </font>
    <font>
      <b/>
      <sz val="11"/>
      <color theme="0"/>
      <name val="Calibri"/>
      <family val="2"/>
      <charset val="161"/>
      <scheme val="minor"/>
    </font>
    <font>
      <sz val="11"/>
      <name val="Calibri"/>
      <family val="2"/>
      <charset val="161"/>
      <scheme val="minor"/>
    </font>
    <font>
      <i/>
      <sz val="11"/>
      <color theme="1"/>
      <name val="Calibri"/>
      <family val="2"/>
      <charset val="161"/>
      <scheme val="minor"/>
    </font>
    <font>
      <u/>
      <sz val="11"/>
      <color theme="10"/>
      <name val="Calibri"/>
      <family val="2"/>
      <scheme val="minor"/>
    </font>
    <font>
      <b/>
      <sz val="11"/>
      <color theme="1"/>
      <name val="Calibri Light"/>
      <family val="2"/>
      <scheme val="major"/>
    </font>
    <font>
      <b/>
      <sz val="16"/>
      <color theme="1"/>
      <name val="Calibri"/>
      <family val="2"/>
      <charset val="161"/>
    </font>
    <font>
      <sz val="11"/>
      <color theme="0"/>
      <name val="Calibri"/>
      <family val="2"/>
      <charset val="161"/>
    </font>
    <font>
      <sz val="11"/>
      <color theme="1"/>
      <name val="Calibri Light"/>
      <family val="2"/>
      <charset val="161"/>
      <scheme val="major"/>
    </font>
    <font>
      <i/>
      <sz val="11"/>
      <color theme="0"/>
      <name val="Calibri"/>
      <family val="2"/>
      <charset val="161"/>
    </font>
    <font>
      <b/>
      <sz val="11"/>
      <color rgb="FFFF0000"/>
      <name val="Calibri"/>
      <family val="2"/>
      <scheme val="minor"/>
    </font>
  </fonts>
  <fills count="21">
    <fill>
      <patternFill patternType="none"/>
    </fill>
    <fill>
      <patternFill patternType="gray125"/>
    </fill>
    <fill>
      <patternFill patternType="solid">
        <fgColor rgb="FFC00000"/>
        <bgColor indexed="64"/>
      </patternFill>
    </fill>
    <fill>
      <patternFill patternType="solid">
        <fgColor rgb="FF002060"/>
        <bgColor indexed="64"/>
      </patternFill>
    </fill>
    <fill>
      <patternFill patternType="solid">
        <fgColor theme="8" tint="0.79998168889431442"/>
        <bgColor indexed="64"/>
      </patternFill>
    </fill>
    <fill>
      <patternFill patternType="solid">
        <fgColor theme="0"/>
        <bgColor indexed="64"/>
      </patternFill>
    </fill>
    <fill>
      <patternFill patternType="solid">
        <fgColor rgb="FFD9E1F2"/>
        <bgColor indexed="64"/>
      </patternFill>
    </fill>
    <fill>
      <patternFill patternType="solid">
        <fgColor theme="1"/>
        <bgColor theme="1"/>
      </patternFill>
    </fill>
    <fill>
      <patternFill patternType="solid">
        <fgColor rgb="FFC00000"/>
        <bgColor rgb="FFC00000"/>
      </patternFill>
    </fill>
    <fill>
      <patternFill patternType="solid">
        <fgColor rgb="FFD9E2F3"/>
        <bgColor rgb="FFD9E2F3"/>
      </patternFill>
    </fill>
    <fill>
      <patternFill patternType="solid">
        <fgColor rgb="FFBFBFBF"/>
        <bgColor rgb="FFBFBFBF"/>
      </patternFill>
    </fill>
    <fill>
      <patternFill patternType="solid">
        <fgColor theme="0"/>
        <bgColor theme="0"/>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A219"/>
        <bgColor indexed="64"/>
      </patternFill>
    </fill>
    <fill>
      <patternFill patternType="solid">
        <fgColor rgb="FF00B0F0"/>
        <bgColor indexed="64"/>
      </patternFill>
    </fill>
    <fill>
      <patternFill patternType="solid">
        <fgColor rgb="FFA66BD3"/>
        <bgColor indexed="64"/>
      </patternFill>
    </fill>
    <fill>
      <patternFill patternType="solid">
        <fgColor rgb="FFE7E6E6"/>
        <bgColor rgb="FFE7E6E6"/>
      </patternFill>
    </fill>
    <fill>
      <patternFill patternType="solid">
        <fgColor rgb="FFC00000"/>
        <bgColor rgb="FFFF0000"/>
      </patternFill>
    </fill>
    <fill>
      <patternFill patternType="solid">
        <fgColor theme="2"/>
        <bgColor indexed="64"/>
      </patternFill>
    </fill>
  </fills>
  <borders count="36">
    <border>
      <left/>
      <right/>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right/>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right style="hair">
        <color rgb="FF000000"/>
      </right>
      <top/>
      <bottom style="hair">
        <color rgb="FF000000"/>
      </bottom>
      <diagonal/>
    </border>
    <border>
      <left style="hair">
        <color rgb="FF000000"/>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style="hair">
        <color rgb="FF000000"/>
      </left>
      <right/>
      <top/>
      <bottom/>
      <diagonal/>
    </border>
    <border>
      <left/>
      <right style="hair">
        <color rgb="FF000000"/>
      </right>
      <top style="hair">
        <color rgb="FF000000"/>
      </top>
      <bottom style="hair">
        <color indexed="64"/>
      </bottom>
      <diagonal/>
    </border>
    <border>
      <left style="hair">
        <color rgb="FF000000"/>
      </left>
      <right style="hair">
        <color rgb="FF000000"/>
      </right>
      <top style="hair">
        <color rgb="FF000000"/>
      </top>
      <bottom style="hair">
        <color indexed="64"/>
      </bottom>
      <diagonal/>
    </border>
    <border>
      <left style="hair">
        <color indexed="64"/>
      </left>
      <right style="hair">
        <color rgb="FF000000"/>
      </right>
      <top style="hair">
        <color rgb="FF000000"/>
      </top>
      <bottom style="hair">
        <color indexed="64"/>
      </bottom>
      <diagonal/>
    </border>
    <border>
      <left/>
      <right style="hair">
        <color rgb="FF000000"/>
      </right>
      <top style="hair">
        <color rgb="FF000000"/>
      </top>
      <bottom style="hair">
        <color rgb="FF000000"/>
      </bottom>
      <diagonal/>
    </border>
    <border>
      <left style="hair">
        <color indexed="64"/>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rgb="FF000000"/>
      </right>
      <top/>
      <bottom/>
      <diagonal/>
    </border>
    <border>
      <left style="thin">
        <color indexed="64"/>
      </left>
      <right/>
      <top/>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s>
  <cellStyleXfs count="9">
    <xf numFmtId="0" fontId="0"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applyFont="0" applyBorder="0" applyProtection="0"/>
    <xf numFmtId="43" fontId="2" fillId="0" borderId="0" applyFont="0" applyFill="0" applyBorder="0" applyAlignment="0" applyProtection="0"/>
    <xf numFmtId="0" fontId="17" fillId="0" borderId="0"/>
    <xf numFmtId="0" fontId="29" fillId="0" borderId="0"/>
    <xf numFmtId="0" fontId="37" fillId="0" borderId="0" applyNumberFormat="0" applyFill="0" applyBorder="0" applyAlignment="0" applyProtection="0"/>
  </cellStyleXfs>
  <cellXfs count="310">
    <xf numFmtId="0" fontId="0" fillId="0" borderId="0" xfId="0"/>
    <xf numFmtId="0" fontId="4" fillId="0" borderId="0" xfId="0" applyFont="1" applyAlignment="1">
      <alignment wrapText="1"/>
    </xf>
    <xf numFmtId="0" fontId="0" fillId="0" borderId="0" xfId="0" applyAlignment="1">
      <alignment wrapText="1"/>
    </xf>
    <xf numFmtId="0" fontId="4" fillId="0" borderId="0" xfId="0" applyFont="1" applyAlignment="1">
      <alignment vertical="center" wrapText="1"/>
    </xf>
    <xf numFmtId="0" fontId="0" fillId="0" borderId="0" xfId="0" applyAlignment="1">
      <alignment vertical="center"/>
    </xf>
    <xf numFmtId="0" fontId="0" fillId="0" borderId="0" xfId="0" applyAlignment="1">
      <alignment vertical="center" wrapText="1"/>
    </xf>
    <xf numFmtId="0" fontId="0" fillId="0" borderId="1" xfId="0" applyBorder="1" applyAlignment="1">
      <alignment horizontal="left" vertical="center" wrapText="1"/>
    </xf>
    <xf numFmtId="0" fontId="0" fillId="0" borderId="1" xfId="0" applyBorder="1" applyAlignment="1">
      <alignment horizontal="left" vertical="center" wrapText="1" indent="2"/>
    </xf>
    <xf numFmtId="0" fontId="5" fillId="0" borderId="1" xfId="0" applyFont="1" applyBorder="1" applyAlignment="1">
      <alignment horizontal="center" vertical="center" wrapText="1"/>
    </xf>
    <xf numFmtId="0" fontId="4" fillId="0" borderId="0" xfId="0" applyFont="1" applyAlignment="1">
      <alignment vertical="center"/>
    </xf>
    <xf numFmtId="0" fontId="4" fillId="0" borderId="0" xfId="0" applyFont="1"/>
    <xf numFmtId="0" fontId="3" fillId="2" borderId="0" xfId="0" applyFont="1" applyFill="1" applyAlignment="1">
      <alignment horizontal="center" wrapText="1"/>
    </xf>
    <xf numFmtId="0" fontId="3" fillId="3" borderId="0" xfId="0" applyFont="1" applyFill="1" applyAlignment="1">
      <alignment horizontal="left"/>
    </xf>
    <xf numFmtId="43" fontId="2" fillId="4" borderId="1" xfId="1" applyFont="1" applyFill="1" applyBorder="1" applyAlignment="1">
      <alignment horizontal="right" vertical="center" wrapText="1"/>
    </xf>
    <xf numFmtId="164" fontId="2" fillId="4" borderId="1" xfId="2" applyNumberFormat="1" applyFont="1" applyFill="1" applyBorder="1" applyAlignment="1">
      <alignment horizontal="right" vertical="center" wrapText="1"/>
    </xf>
    <xf numFmtId="10" fontId="2" fillId="0" borderId="1" xfId="2" applyNumberFormat="1" applyFont="1" applyFill="1" applyBorder="1" applyAlignment="1">
      <alignment horizontal="right" wrapText="1"/>
    </xf>
    <xf numFmtId="10" fontId="2" fillId="0" borderId="1" xfId="2" applyNumberFormat="1" applyFont="1" applyBorder="1" applyAlignment="1">
      <alignment horizontal="right"/>
    </xf>
    <xf numFmtId="1" fontId="2" fillId="4" borderId="1" xfId="1" applyNumberFormat="1" applyFont="1" applyFill="1" applyBorder="1" applyAlignment="1">
      <alignment horizontal="right"/>
    </xf>
    <xf numFmtId="1" fontId="5" fillId="0" borderId="1" xfId="2" applyNumberFormat="1" applyFont="1" applyBorder="1" applyAlignment="1">
      <alignment horizontal="center"/>
    </xf>
    <xf numFmtId="2" fontId="5" fillId="0" borderId="1" xfId="2" applyNumberFormat="1" applyFont="1" applyBorder="1" applyAlignment="1">
      <alignment horizontal="center"/>
    </xf>
    <xf numFmtId="165" fontId="0" fillId="0" borderId="0" xfId="0" applyNumberFormat="1" applyAlignment="1">
      <alignment wrapText="1"/>
    </xf>
    <xf numFmtId="43" fontId="4" fillId="0" borderId="1" xfId="1" applyFont="1" applyBorder="1" applyAlignment="1">
      <alignment horizontal="right"/>
    </xf>
    <xf numFmtId="43" fontId="2" fillId="0" borderId="1" xfId="1" applyFont="1" applyBorder="1" applyAlignment="1">
      <alignment horizontal="right"/>
    </xf>
    <xf numFmtId="43" fontId="2" fillId="0" borderId="0" xfId="1" applyFont="1"/>
    <xf numFmtId="43" fontId="4" fillId="0" borderId="0" xfId="1" applyFont="1" applyAlignment="1">
      <alignment vertical="center"/>
    </xf>
    <xf numFmtId="43" fontId="4" fillId="0" borderId="0" xfId="1" applyFont="1" applyAlignment="1"/>
    <xf numFmtId="43" fontId="2" fillId="0" borderId="0" xfId="1" applyFont="1" applyAlignment="1"/>
    <xf numFmtId="43" fontId="2" fillId="0" borderId="1" xfId="1" applyFont="1" applyFill="1" applyBorder="1" applyAlignment="1"/>
    <xf numFmtId="43" fontId="0" fillId="0" borderId="0" xfId="1" applyFont="1"/>
    <xf numFmtId="0" fontId="7" fillId="0" borderId="1" xfId="0" applyFont="1" applyBorder="1" applyAlignment="1">
      <alignment horizontal="left" vertical="center" wrapText="1"/>
    </xf>
    <xf numFmtId="0" fontId="7" fillId="0" borderId="0" xfId="0" applyFont="1" applyAlignment="1">
      <alignment vertical="center" wrapText="1"/>
    </xf>
    <xf numFmtId="0" fontId="10" fillId="0" borderId="1" xfId="0" applyFont="1" applyBorder="1" applyAlignment="1">
      <alignment horizontal="center" vertical="center" wrapText="1"/>
    </xf>
    <xf numFmtId="0" fontId="11" fillId="0" borderId="0" xfId="0" applyFont="1"/>
    <xf numFmtId="0" fontId="11" fillId="0" borderId="1" xfId="0" applyFont="1" applyBorder="1" applyAlignment="1">
      <alignment horizontal="left" vertical="center" wrapText="1"/>
    </xf>
    <xf numFmtId="0" fontId="13" fillId="3" borderId="0" xfId="0" applyFont="1" applyFill="1" applyAlignment="1">
      <alignment horizontal="left"/>
    </xf>
    <xf numFmtId="0" fontId="12"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vertical="center"/>
    </xf>
    <xf numFmtId="0" fontId="12" fillId="0" borderId="0" xfId="0" applyFont="1"/>
    <xf numFmtId="0" fontId="11" fillId="0" borderId="1" xfId="0" applyFont="1" applyBorder="1" applyAlignment="1">
      <alignment horizontal="left" vertical="center" wrapText="1" indent="2"/>
    </xf>
    <xf numFmtId="43" fontId="11" fillId="0" borderId="0" xfId="1" applyFont="1"/>
    <xf numFmtId="0" fontId="0" fillId="0" borderId="5" xfId="0" applyBorder="1" applyAlignment="1">
      <alignment horizontal="left" vertical="center" wrapText="1"/>
    </xf>
    <xf numFmtId="1" fontId="10" fillId="0" borderId="1" xfId="2" applyNumberFormat="1" applyFont="1" applyBorder="1" applyAlignment="1">
      <alignment horizontal="center"/>
    </xf>
    <xf numFmtId="2" fontId="10" fillId="0" borderId="1" xfId="2" applyNumberFormat="1" applyFont="1" applyBorder="1" applyAlignment="1">
      <alignment horizontal="center"/>
    </xf>
    <xf numFmtId="43" fontId="11" fillId="0" borderId="1" xfId="1" applyFont="1" applyBorder="1" applyAlignment="1">
      <alignment horizontal="right"/>
    </xf>
    <xf numFmtId="10" fontId="2" fillId="6" borderId="1" xfId="2" applyNumberFormat="1" applyFont="1" applyFill="1" applyBorder="1" applyAlignment="1">
      <alignment horizontal="right" vertical="center" wrapText="1"/>
    </xf>
    <xf numFmtId="0" fontId="13" fillId="2" borderId="0" xfId="0" applyFont="1" applyFill="1" applyAlignment="1">
      <alignment horizontal="center"/>
    </xf>
    <xf numFmtId="0" fontId="13" fillId="3" borderId="0" xfId="0" applyFont="1" applyFill="1" applyAlignment="1">
      <alignment vertical="top"/>
    </xf>
    <xf numFmtId="0" fontId="5" fillId="0" borderId="8" xfId="0" applyFont="1" applyBorder="1" applyAlignment="1">
      <alignment horizontal="center"/>
    </xf>
    <xf numFmtId="0" fontId="16" fillId="0" borderId="0" xfId="0" applyFont="1"/>
    <xf numFmtId="0" fontId="3" fillId="3" borderId="0" xfId="0" applyFont="1" applyFill="1"/>
    <xf numFmtId="43" fontId="0" fillId="0" borderId="8" xfId="0" applyNumberFormat="1" applyBorder="1"/>
    <xf numFmtId="43" fontId="0" fillId="0" borderId="1" xfId="0" applyNumberFormat="1" applyBorder="1"/>
    <xf numFmtId="43" fontId="0" fillId="0" borderId="0" xfId="0" applyNumberFormat="1"/>
    <xf numFmtId="0" fontId="0" fillId="0" borderId="5" xfId="0" applyBorder="1" applyAlignment="1">
      <alignment horizontal="left" wrapText="1"/>
    </xf>
    <xf numFmtId="0" fontId="0" fillId="0" borderId="8" xfId="0" applyBorder="1" applyAlignment="1">
      <alignment horizontal="left" wrapText="1"/>
    </xf>
    <xf numFmtId="164" fontId="0" fillId="0" borderId="8" xfId="0" applyNumberFormat="1" applyBorder="1"/>
    <xf numFmtId="0" fontId="0" fillId="0" borderId="8" xfId="0" applyBorder="1" applyAlignment="1">
      <alignment horizontal="left"/>
    </xf>
    <xf numFmtId="43" fontId="8" fillId="0" borderId="8" xfId="0" applyNumberFormat="1" applyFont="1" applyBorder="1"/>
    <xf numFmtId="4" fontId="11" fillId="0" borderId="0" xfId="0" applyNumberFormat="1" applyFont="1"/>
    <xf numFmtId="43" fontId="11" fillId="0" borderId="0" xfId="0" applyNumberFormat="1" applyFont="1"/>
    <xf numFmtId="2" fontId="11" fillId="0" borderId="0" xfId="0" applyNumberFormat="1" applyFont="1"/>
    <xf numFmtId="166" fontId="9" fillId="0" borderId="0" xfId="1" applyNumberFormat="1" applyFont="1" applyAlignment="1">
      <alignment wrapText="1"/>
    </xf>
    <xf numFmtId="0" fontId="0" fillId="0" borderId="1" xfId="0" applyBorder="1"/>
    <xf numFmtId="0" fontId="2" fillId="4" borderId="1" xfId="2" applyNumberFormat="1" applyFont="1" applyFill="1" applyBorder="1" applyAlignment="1">
      <alignment horizontal="right" vertical="center" wrapText="1"/>
    </xf>
    <xf numFmtId="0" fontId="18" fillId="0" borderId="0" xfId="6" applyFont="1"/>
    <xf numFmtId="0" fontId="18" fillId="0" borderId="0" xfId="6" applyFont="1" applyAlignment="1">
      <alignment vertical="center" wrapText="1"/>
    </xf>
    <xf numFmtId="0" fontId="18" fillId="0" borderId="0" xfId="6" applyFont="1" applyAlignment="1">
      <alignment wrapText="1"/>
    </xf>
    <xf numFmtId="0" fontId="17" fillId="0" borderId="0" xfId="6"/>
    <xf numFmtId="0" fontId="19" fillId="7" borderId="0" xfId="6" applyFont="1" applyFill="1" applyAlignment="1">
      <alignment horizontal="left"/>
    </xf>
    <xf numFmtId="0" fontId="19" fillId="7" borderId="0" xfId="6" applyFont="1" applyFill="1" applyAlignment="1">
      <alignment vertical="center" wrapText="1"/>
    </xf>
    <xf numFmtId="0" fontId="19" fillId="7" borderId="0" xfId="6" applyFont="1" applyFill="1" applyAlignment="1">
      <alignment wrapText="1"/>
    </xf>
    <xf numFmtId="0" fontId="18" fillId="7" borderId="0" xfId="6" applyFont="1" applyFill="1" applyAlignment="1">
      <alignment wrapText="1"/>
    </xf>
    <xf numFmtId="0" fontId="18" fillId="7" borderId="0" xfId="6" applyFont="1" applyFill="1"/>
    <xf numFmtId="0" fontId="18" fillId="0" borderId="15" xfId="6" applyFont="1" applyBorder="1" applyAlignment="1">
      <alignment horizontal="left" vertical="center" wrapText="1"/>
    </xf>
    <xf numFmtId="0" fontId="22" fillId="9" borderId="15" xfId="6" applyFont="1" applyFill="1" applyBorder="1" applyAlignment="1">
      <alignment horizontal="center" vertical="center" wrapText="1"/>
    </xf>
    <xf numFmtId="0" fontId="22" fillId="0" borderId="15" xfId="6" applyFont="1" applyBorder="1" applyAlignment="1">
      <alignment horizontal="center" vertical="center" wrapText="1"/>
    </xf>
    <xf numFmtId="0" fontId="18" fillId="10" borderId="15" xfId="6" applyFont="1" applyFill="1" applyBorder="1" applyAlignment="1">
      <alignment horizontal="center" vertical="center" wrapText="1"/>
    </xf>
    <xf numFmtId="0" fontId="18" fillId="9" borderId="15" xfId="6" applyFont="1" applyFill="1" applyBorder="1" applyAlignment="1">
      <alignment horizontal="left" wrapText="1"/>
    </xf>
    <xf numFmtId="0" fontId="18" fillId="0" borderId="18" xfId="6" applyFont="1" applyBorder="1"/>
    <xf numFmtId="0" fontId="23" fillId="0" borderId="15" xfId="6" applyFont="1" applyBorder="1" applyAlignment="1">
      <alignment horizontal="left" vertical="center" wrapText="1"/>
    </xf>
    <xf numFmtId="1" fontId="24" fillId="2" borderId="0" xfId="6" applyNumberFormat="1" applyFont="1" applyFill="1" applyAlignment="1">
      <alignment horizontal="center"/>
    </xf>
    <xf numFmtId="167" fontId="22" fillId="0" borderId="15" xfId="6" applyNumberFormat="1" applyFont="1" applyBorder="1" applyAlignment="1">
      <alignment horizontal="center" vertical="center" wrapText="1"/>
    </xf>
    <xf numFmtId="0" fontId="26" fillId="0" borderId="15" xfId="6" applyFont="1" applyBorder="1" applyAlignment="1">
      <alignment horizontal="right" vertical="center" wrapText="1"/>
    </xf>
    <xf numFmtId="0" fontId="25" fillId="0" borderId="19" xfId="0" applyFont="1" applyBorder="1" applyAlignment="1">
      <alignment vertical="center" wrapText="1"/>
    </xf>
    <xf numFmtId="0" fontId="25" fillId="0" borderId="20" xfId="0" applyFont="1" applyBorder="1" applyAlignment="1">
      <alignment vertical="center" wrapText="1"/>
    </xf>
    <xf numFmtId="0" fontId="25" fillId="0" borderId="21" xfId="0" applyFont="1" applyBorder="1" applyAlignment="1">
      <alignment vertical="center" wrapText="1"/>
    </xf>
    <xf numFmtId="0" fontId="23" fillId="0" borderId="0" xfId="7" applyFont="1"/>
    <xf numFmtId="0" fontId="23" fillId="0" borderId="0" xfId="7" applyFont="1" applyAlignment="1">
      <alignment vertical="center" wrapText="1"/>
    </xf>
    <xf numFmtId="0" fontId="23" fillId="0" borderId="0" xfId="7" applyFont="1" applyAlignment="1">
      <alignment wrapText="1"/>
    </xf>
    <xf numFmtId="0" fontId="29" fillId="0" borderId="0" xfId="7"/>
    <xf numFmtId="0" fontId="30" fillId="7" borderId="0" xfId="7" applyFont="1" applyFill="1" applyAlignment="1">
      <alignment horizontal="left"/>
    </xf>
    <xf numFmtId="0" fontId="30" fillId="7" borderId="0" xfId="7" applyFont="1" applyFill="1" applyAlignment="1">
      <alignment vertical="center" wrapText="1"/>
    </xf>
    <xf numFmtId="0" fontId="30" fillId="7" borderId="0" xfId="7" applyFont="1" applyFill="1" applyAlignment="1">
      <alignment wrapText="1"/>
    </xf>
    <xf numFmtId="0" fontId="25" fillId="7" borderId="0" xfId="7" applyFont="1" applyFill="1" applyAlignment="1">
      <alignment wrapText="1"/>
    </xf>
    <xf numFmtId="0" fontId="23" fillId="7" borderId="0" xfId="7" applyFont="1" applyFill="1" applyAlignment="1">
      <alignment wrapText="1"/>
    </xf>
    <xf numFmtId="0" fontId="23" fillId="7" borderId="0" xfId="7" applyFont="1" applyFill="1"/>
    <xf numFmtId="0" fontId="25" fillId="0" borderId="0" xfId="7" applyFont="1" applyAlignment="1">
      <alignment vertical="center" wrapText="1"/>
    </xf>
    <xf numFmtId="0" fontId="25" fillId="0" borderId="0" xfId="7" applyFont="1" applyAlignment="1">
      <alignment wrapText="1"/>
    </xf>
    <xf numFmtId="0" fontId="23" fillId="0" borderId="15" xfId="7" applyFont="1" applyBorder="1" applyAlignment="1">
      <alignment horizontal="center" vertical="center"/>
    </xf>
    <xf numFmtId="1" fontId="27" fillId="8" borderId="15" xfId="7" applyNumberFormat="1" applyFont="1" applyFill="1" applyBorder="1" applyAlignment="1">
      <alignment horizontal="center" wrapText="1"/>
    </xf>
    <xf numFmtId="0" fontId="23" fillId="0" borderId="15" xfId="7" applyFont="1" applyBorder="1" applyAlignment="1">
      <alignment horizontal="left" vertical="center" wrapText="1"/>
    </xf>
    <xf numFmtId="0" fontId="26" fillId="0" borderId="15" xfId="7" applyFont="1" applyBorder="1" applyAlignment="1">
      <alignment horizontal="center" vertical="center" wrapText="1"/>
    </xf>
    <xf numFmtId="0" fontId="23" fillId="9" borderId="15" xfId="7" applyFont="1" applyFill="1" applyBorder="1" applyAlignment="1">
      <alignment horizontal="left" wrapText="1"/>
    </xf>
    <xf numFmtId="0" fontId="25" fillId="0" borderId="23" xfId="7" applyFont="1" applyBorder="1" applyAlignment="1">
      <alignment horizontal="center" vertical="center"/>
    </xf>
    <xf numFmtId="0" fontId="23" fillId="0" borderId="0" xfId="0" applyFont="1" applyAlignment="1">
      <alignment wrapText="1"/>
    </xf>
    <xf numFmtId="0" fontId="23" fillId="0" borderId="15" xfId="0" applyFont="1" applyBorder="1" applyAlignment="1">
      <alignment horizontal="left" vertical="center" wrapText="1"/>
    </xf>
    <xf numFmtId="0" fontId="23" fillId="0" borderId="0" xfId="6" applyFont="1"/>
    <xf numFmtId="0" fontId="23" fillId="0" borderId="0" xfId="6" applyFont="1" applyAlignment="1">
      <alignment vertical="center" wrapText="1"/>
    </xf>
    <xf numFmtId="0" fontId="23" fillId="0" borderId="0" xfId="6" applyFont="1" applyAlignment="1">
      <alignment wrapText="1"/>
    </xf>
    <xf numFmtId="0" fontId="30" fillId="7" borderId="0" xfId="6" applyFont="1" applyFill="1" applyAlignment="1">
      <alignment vertical="center" wrapText="1"/>
    </xf>
    <xf numFmtId="0" fontId="30" fillId="7" borderId="0" xfId="6" applyFont="1" applyFill="1" applyAlignment="1">
      <alignment wrapText="1"/>
    </xf>
    <xf numFmtId="0" fontId="25" fillId="7" borderId="0" xfId="6" applyFont="1" applyFill="1" applyAlignment="1">
      <alignment wrapText="1"/>
    </xf>
    <xf numFmtId="0" fontId="23" fillId="7" borderId="0" xfId="6" applyFont="1" applyFill="1" applyAlignment="1">
      <alignment wrapText="1"/>
    </xf>
    <xf numFmtId="0" fontId="23" fillId="7" borderId="0" xfId="6" applyFont="1" applyFill="1"/>
    <xf numFmtId="0" fontId="23" fillId="0" borderId="15" xfId="6" applyFont="1" applyBorder="1" applyAlignment="1">
      <alignment horizontal="center" vertical="center"/>
    </xf>
    <xf numFmtId="1" fontId="27" fillId="8" borderId="15" xfId="6" applyNumberFormat="1" applyFont="1" applyFill="1" applyBorder="1" applyAlignment="1">
      <alignment horizontal="center" wrapText="1"/>
    </xf>
    <xf numFmtId="0" fontId="26" fillId="9" borderId="15" xfId="6" applyFont="1" applyFill="1" applyBorder="1" applyAlignment="1">
      <alignment horizontal="center" vertical="center" wrapText="1"/>
    </xf>
    <xf numFmtId="0" fontId="26" fillId="0" borderId="15" xfId="6" applyFont="1" applyBorder="1" applyAlignment="1">
      <alignment horizontal="center" vertical="center" wrapText="1"/>
    </xf>
    <xf numFmtId="0" fontId="23" fillId="9" borderId="15" xfId="6" applyFont="1" applyFill="1" applyBorder="1" applyAlignment="1">
      <alignment horizontal="left" wrapText="1"/>
    </xf>
    <xf numFmtId="0" fontId="28" fillId="0" borderId="22" xfId="6" applyFont="1" applyBorder="1"/>
    <xf numFmtId="0" fontId="25" fillId="0" borderId="16" xfId="6" applyFont="1" applyBorder="1" applyAlignment="1">
      <alignment wrapText="1"/>
    </xf>
    <xf numFmtId="0" fontId="28" fillId="0" borderId="17" xfId="6" applyFont="1" applyBorder="1"/>
    <xf numFmtId="9" fontId="5" fillId="4" borderId="1" xfId="2" applyFont="1" applyFill="1" applyBorder="1" applyAlignment="1">
      <alignment horizontal="center" vertical="center" wrapText="1"/>
    </xf>
    <xf numFmtId="0" fontId="5" fillId="12" borderId="1" xfId="0" applyFont="1" applyFill="1" applyBorder="1" applyAlignment="1">
      <alignment horizontal="center" vertical="center" wrapText="1"/>
    </xf>
    <xf numFmtId="0" fontId="4" fillId="0" borderId="1" xfId="0" applyFont="1" applyBorder="1"/>
    <xf numFmtId="43" fontId="7" fillId="5" borderId="1" xfId="1" applyFont="1" applyFill="1" applyBorder="1" applyAlignment="1">
      <alignment horizontal="right" vertical="center" wrapText="1"/>
    </xf>
    <xf numFmtId="0" fontId="18" fillId="0" borderId="0" xfId="6" applyFont="1" applyAlignment="1">
      <alignment horizontal="center"/>
    </xf>
    <xf numFmtId="0" fontId="33" fillId="0" borderId="15" xfId="6" applyFont="1" applyBorder="1" applyAlignment="1">
      <alignment vertical="center"/>
    </xf>
    <xf numFmtId="0" fontId="18" fillId="0" borderId="0" xfId="6" applyFont="1" applyAlignment="1">
      <alignment horizontal="left"/>
    </xf>
    <xf numFmtId="0" fontId="20" fillId="0" borderId="0" xfId="6" applyFont="1"/>
    <xf numFmtId="0" fontId="33" fillId="0" borderId="16" xfId="6" applyFont="1" applyBorder="1" applyAlignment="1">
      <alignment horizontal="left" vertical="center" wrapText="1"/>
    </xf>
    <xf numFmtId="0" fontId="18" fillId="0" borderId="24" xfId="6" applyFont="1" applyBorder="1" applyAlignment="1">
      <alignment horizontal="left" vertical="center" wrapText="1"/>
    </xf>
    <xf numFmtId="0" fontId="33" fillId="0" borderId="8" xfId="6" applyFont="1" applyBorder="1" applyAlignment="1">
      <alignment horizontal="left" vertical="center" wrapText="1"/>
    </xf>
    <xf numFmtId="0" fontId="29" fillId="0" borderId="8" xfId="0" applyFont="1" applyBorder="1" applyAlignment="1">
      <alignment vertical="center"/>
    </xf>
    <xf numFmtId="0" fontId="29" fillId="0" borderId="0" xfId="6" applyFont="1"/>
    <xf numFmtId="0" fontId="32" fillId="0" borderId="0" xfId="0" applyFont="1"/>
    <xf numFmtId="0" fontId="18" fillId="0" borderId="15" xfId="7" applyFont="1" applyBorder="1" applyAlignment="1">
      <alignment horizontal="left" vertical="center" wrapText="1"/>
    </xf>
    <xf numFmtId="0" fontId="18" fillId="9" borderId="15" xfId="6" applyFont="1" applyFill="1" applyBorder="1" applyAlignment="1">
      <alignment horizontal="left" vertical="center" wrapText="1"/>
    </xf>
    <xf numFmtId="167" fontId="18" fillId="0" borderId="15" xfId="6" applyNumberFormat="1" applyFont="1" applyBorder="1" applyAlignment="1">
      <alignment horizontal="left" wrapText="1"/>
    </xf>
    <xf numFmtId="1" fontId="27" fillId="8" borderId="0" xfId="6" applyNumberFormat="1" applyFont="1" applyFill="1" applyAlignment="1">
      <alignment horizontal="center" wrapText="1"/>
    </xf>
    <xf numFmtId="0" fontId="20" fillId="0" borderId="22" xfId="6" applyFont="1" applyBorder="1" applyAlignment="1">
      <alignment horizontal="center" vertical="center" wrapText="1"/>
    </xf>
    <xf numFmtId="0" fontId="20" fillId="7" borderId="0" xfId="6" applyFont="1" applyFill="1" applyAlignment="1">
      <alignment wrapText="1"/>
    </xf>
    <xf numFmtId="0" fontId="20" fillId="0" borderId="16" xfId="6" applyFont="1" applyBorder="1" applyAlignment="1">
      <alignment vertical="center" wrapText="1"/>
    </xf>
    <xf numFmtId="0" fontId="18" fillId="0" borderId="16" xfId="6" applyFont="1" applyBorder="1" applyAlignment="1">
      <alignment horizontal="left" vertical="center" wrapText="1"/>
    </xf>
    <xf numFmtId="0" fontId="22" fillId="0" borderId="22" xfId="6" applyFont="1" applyBorder="1" applyAlignment="1">
      <alignment horizontal="center" vertical="center" wrapText="1"/>
    </xf>
    <xf numFmtId="167" fontId="18" fillId="0" borderId="15" xfId="6" applyNumberFormat="1" applyFont="1" applyBorder="1" applyAlignment="1">
      <alignment horizontal="left" vertical="center" wrapText="1"/>
    </xf>
    <xf numFmtId="0" fontId="18" fillId="9" borderId="15" xfId="6" applyFont="1" applyFill="1" applyBorder="1" applyAlignment="1">
      <alignment horizontal="center" vertical="center" wrapText="1"/>
    </xf>
    <xf numFmtId="43" fontId="0" fillId="0" borderId="8" xfId="1" applyFont="1" applyBorder="1"/>
    <xf numFmtId="9" fontId="0" fillId="0" borderId="8" xfId="2" applyFont="1" applyBorder="1"/>
    <xf numFmtId="0" fontId="10" fillId="0" borderId="3" xfId="0" applyFont="1" applyBorder="1" applyAlignment="1">
      <alignment horizontal="center" vertical="center" wrapText="1"/>
    </xf>
    <xf numFmtId="43" fontId="17" fillId="5" borderId="1" xfId="2" applyNumberFormat="1" applyFont="1" applyFill="1" applyBorder="1" applyAlignment="1">
      <alignment horizontal="center" vertical="center" wrapText="1"/>
    </xf>
    <xf numFmtId="43" fontId="0" fillId="0" borderId="0" xfId="1" applyFont="1" applyAlignment="1">
      <alignment vertical="center" wrapText="1"/>
    </xf>
    <xf numFmtId="0" fontId="32" fillId="0" borderId="1" xfId="0" applyFont="1" applyBorder="1" applyAlignment="1">
      <alignment horizontal="left" vertical="center" wrapText="1"/>
    </xf>
    <xf numFmtId="43" fontId="32" fillId="5" borderId="1" xfId="2" applyNumberFormat="1" applyFont="1" applyFill="1" applyBorder="1" applyAlignment="1">
      <alignment horizontal="center" vertical="center" wrapText="1"/>
    </xf>
    <xf numFmtId="0" fontId="0" fillId="0" borderId="3" xfId="0" applyBorder="1" applyAlignment="1">
      <alignment horizontal="left" vertical="center" wrapText="1"/>
    </xf>
    <xf numFmtId="0" fontId="32" fillId="0" borderId="3" xfId="0" applyFont="1" applyBorder="1" applyAlignment="1">
      <alignment horizontal="left" vertical="center" wrapText="1"/>
    </xf>
    <xf numFmtId="0" fontId="34" fillId="2" borderId="0" xfId="0" applyFont="1" applyFill="1" applyAlignment="1">
      <alignment horizontal="center"/>
    </xf>
    <xf numFmtId="0" fontId="32" fillId="0" borderId="0" xfId="0" applyFont="1" applyAlignment="1">
      <alignment horizontal="left" vertical="center" wrapText="1"/>
    </xf>
    <xf numFmtId="43" fontId="32" fillId="5" borderId="0" xfId="2" applyNumberFormat="1" applyFont="1" applyFill="1" applyBorder="1" applyAlignment="1">
      <alignment horizontal="center" vertical="center" wrapText="1"/>
    </xf>
    <xf numFmtId="0" fontId="22" fillId="0" borderId="0" xfId="6" applyFont="1" applyAlignment="1">
      <alignment horizontal="center" vertical="center" wrapText="1"/>
    </xf>
    <xf numFmtId="0" fontId="24" fillId="3" borderId="0" xfId="0" applyFont="1" applyFill="1" applyAlignment="1">
      <alignment horizontal="left"/>
    </xf>
    <xf numFmtId="43" fontId="32" fillId="5" borderId="2" xfId="2" applyNumberFormat="1" applyFont="1" applyFill="1" applyBorder="1" applyAlignment="1">
      <alignment horizontal="center" vertical="center" wrapText="1"/>
    </xf>
    <xf numFmtId="1" fontId="27" fillId="8" borderId="16" xfId="7" applyNumberFormat="1" applyFont="1" applyFill="1" applyBorder="1" applyAlignment="1">
      <alignment horizontal="center" vertical="center" wrapText="1"/>
    </xf>
    <xf numFmtId="1" fontId="27" fillId="8" borderId="17" xfId="7" applyNumberFormat="1" applyFont="1" applyFill="1" applyBorder="1" applyAlignment="1">
      <alignment horizontal="center" vertical="center" wrapText="1"/>
    </xf>
    <xf numFmtId="0" fontId="20" fillId="0" borderId="0" xfId="6" applyFont="1" applyAlignment="1">
      <alignment horizontal="left" vertical="center" wrapText="1"/>
    </xf>
    <xf numFmtId="0" fontId="18" fillId="0" borderId="8" xfId="6" applyFont="1" applyBorder="1" applyAlignment="1">
      <alignment horizontal="left" vertical="center" wrapText="1"/>
    </xf>
    <xf numFmtId="0" fontId="22" fillId="0" borderId="8" xfId="6" applyFont="1" applyBorder="1" applyAlignment="1">
      <alignment horizontal="center" vertical="center" wrapText="1"/>
    </xf>
    <xf numFmtId="0" fontId="0" fillId="0" borderId="8" xfId="0" applyBorder="1"/>
    <xf numFmtId="168" fontId="18" fillId="0" borderId="0" xfId="6" applyNumberFormat="1" applyFont="1" applyAlignment="1">
      <alignment horizontal="left"/>
    </xf>
    <xf numFmtId="14" fontId="18" fillId="0" borderId="0" xfId="6" applyNumberFormat="1" applyFont="1" applyAlignment="1">
      <alignment horizontal="left"/>
    </xf>
    <xf numFmtId="0" fontId="39" fillId="0" borderId="0" xfId="6" applyFont="1"/>
    <xf numFmtId="0" fontId="17" fillId="0" borderId="0" xfId="6" applyAlignment="1">
      <alignment horizontal="center"/>
    </xf>
    <xf numFmtId="16" fontId="17" fillId="0" borderId="0" xfId="6" quotePrefix="1" applyNumberFormat="1" applyAlignment="1">
      <alignment horizontal="center"/>
    </xf>
    <xf numFmtId="0" fontId="17" fillId="0" borderId="0" xfId="6" quotePrefix="1" applyAlignment="1">
      <alignment horizontal="center"/>
    </xf>
    <xf numFmtId="1" fontId="17" fillId="0" borderId="0" xfId="1" quotePrefix="1" applyNumberFormat="1" applyFont="1" applyAlignment="1">
      <alignment horizontal="center"/>
    </xf>
    <xf numFmtId="0" fontId="32" fillId="0" borderId="0" xfId="6" applyFont="1"/>
    <xf numFmtId="43" fontId="2" fillId="6" borderId="1" xfId="1" applyFont="1" applyFill="1" applyBorder="1" applyAlignment="1">
      <alignment horizontal="right" vertical="center" wrapText="1"/>
    </xf>
    <xf numFmtId="0" fontId="18" fillId="9" borderId="15" xfId="7" applyFont="1" applyFill="1" applyBorder="1" applyAlignment="1">
      <alignment horizontal="left" wrapText="1"/>
    </xf>
    <xf numFmtId="43" fontId="2" fillId="6" borderId="4" xfId="1" applyFont="1" applyFill="1" applyBorder="1" applyAlignment="1">
      <alignment horizontal="right" vertical="center" wrapText="1"/>
    </xf>
    <xf numFmtId="43" fontId="2" fillId="6" borderId="5" xfId="1" applyFont="1" applyFill="1" applyBorder="1" applyAlignment="1">
      <alignment horizontal="right" vertical="center" wrapText="1"/>
    </xf>
    <xf numFmtId="0" fontId="23" fillId="9" borderId="15" xfId="7" applyFont="1" applyFill="1" applyBorder="1" applyAlignment="1">
      <alignment horizontal="center" vertical="center" wrapText="1"/>
    </xf>
    <xf numFmtId="0" fontId="18" fillId="9" borderId="15" xfId="0" applyFont="1" applyFill="1" applyBorder="1" applyAlignment="1">
      <alignment horizontal="center" vertical="center" wrapText="1"/>
    </xf>
    <xf numFmtId="169" fontId="0" fillId="0" borderId="8" xfId="0" applyNumberFormat="1" applyBorder="1"/>
    <xf numFmtId="0" fontId="5" fillId="0" borderId="3" xfId="0" applyFont="1" applyBorder="1" applyAlignment="1">
      <alignment horizontal="center" vertical="center" wrapText="1"/>
    </xf>
    <xf numFmtId="43" fontId="11" fillId="0" borderId="2" xfId="1" applyFont="1" applyBorder="1" applyAlignment="1">
      <alignment horizontal="right"/>
    </xf>
    <xf numFmtId="10" fontId="11" fillId="0" borderId="1" xfId="0" applyNumberFormat="1" applyFont="1" applyBorder="1"/>
    <xf numFmtId="10" fontId="2" fillId="0" borderId="1" xfId="2" applyNumberFormat="1" applyFont="1" applyFill="1" applyBorder="1" applyAlignment="1">
      <alignment horizontal="right" vertical="center" wrapText="1"/>
    </xf>
    <xf numFmtId="170" fontId="17" fillId="5" borderId="2" xfId="2" applyNumberFormat="1" applyFont="1" applyFill="1" applyBorder="1" applyAlignment="1">
      <alignment horizontal="center" vertical="center" wrapText="1"/>
    </xf>
    <xf numFmtId="0" fontId="40" fillId="0" borderId="0" xfId="6" applyFont="1"/>
    <xf numFmtId="0" fontId="19" fillId="0" borderId="0" xfId="6" applyFont="1" applyAlignment="1">
      <alignment vertical="center" wrapText="1"/>
    </xf>
    <xf numFmtId="0" fontId="42" fillId="0" borderId="0" xfId="6" applyFont="1" applyAlignment="1">
      <alignment horizontal="left" vertical="center" wrapText="1"/>
    </xf>
    <xf numFmtId="0" fontId="40" fillId="0" borderId="0" xfId="6" applyFont="1" applyAlignment="1">
      <alignment horizontal="center" wrapText="1"/>
    </xf>
    <xf numFmtId="0" fontId="24" fillId="0" borderId="0" xfId="6" applyFont="1"/>
    <xf numFmtId="0" fontId="20" fillId="0" borderId="15" xfId="6" applyFont="1" applyBorder="1" applyAlignment="1">
      <alignment horizontal="left" vertical="center" wrapText="1"/>
    </xf>
    <xf numFmtId="0" fontId="33" fillId="0" borderId="15" xfId="6" applyFont="1" applyBorder="1" applyAlignment="1">
      <alignment horizontal="center" vertical="center" wrapText="1"/>
    </xf>
    <xf numFmtId="43" fontId="33" fillId="0" borderId="15" xfId="1" applyFont="1" applyFill="1" applyBorder="1" applyAlignment="1">
      <alignment horizontal="center" vertical="center" wrapText="1"/>
    </xf>
    <xf numFmtId="9" fontId="0" fillId="0" borderId="0" xfId="2" applyFont="1"/>
    <xf numFmtId="164" fontId="0" fillId="0" borderId="0" xfId="2" applyNumberFormat="1" applyFont="1"/>
    <xf numFmtId="9" fontId="0" fillId="0" borderId="0" xfId="0" applyNumberFormat="1"/>
    <xf numFmtId="164" fontId="0" fillId="0" borderId="8" xfId="2" applyNumberFormat="1" applyFont="1" applyFill="1" applyBorder="1"/>
    <xf numFmtId="43" fontId="11" fillId="20" borderId="1" xfId="1" applyFont="1" applyFill="1" applyBorder="1" applyAlignment="1">
      <alignment horizontal="right"/>
    </xf>
    <xf numFmtId="43" fontId="0" fillId="0" borderId="32" xfId="0" applyNumberFormat="1" applyBorder="1"/>
    <xf numFmtId="43" fontId="18" fillId="0" borderId="15" xfId="6" applyNumberFormat="1" applyFont="1" applyBorder="1" applyAlignment="1">
      <alignment horizontal="left" vertical="center" wrapText="1"/>
    </xf>
    <xf numFmtId="0" fontId="19" fillId="2" borderId="0" xfId="6" applyFont="1" applyFill="1" applyAlignment="1">
      <alignment horizontal="center" vertical="center"/>
    </xf>
    <xf numFmtId="43" fontId="22" fillId="0" borderId="15" xfId="1" applyFont="1" applyBorder="1" applyAlignment="1">
      <alignment horizontal="center" vertical="center" wrapText="1"/>
    </xf>
    <xf numFmtId="43" fontId="33" fillId="0" borderId="15" xfId="1" applyFont="1" applyBorder="1" applyAlignment="1">
      <alignment horizontal="center" vertical="center" wrapText="1"/>
    </xf>
    <xf numFmtId="0" fontId="20" fillId="0" borderId="0" xfId="6" applyFont="1" applyAlignment="1">
      <alignment vertical="center"/>
    </xf>
    <xf numFmtId="167" fontId="20" fillId="11" borderId="15" xfId="6" applyNumberFormat="1" applyFont="1" applyFill="1" applyBorder="1" applyAlignment="1">
      <alignment horizontal="left" vertical="center" wrapText="1"/>
    </xf>
    <xf numFmtId="0" fontId="32" fillId="0" borderId="0" xfId="6" applyFont="1" applyAlignment="1">
      <alignment vertical="center"/>
    </xf>
    <xf numFmtId="43" fontId="2" fillId="13" borderId="1" xfId="1" applyFont="1" applyFill="1" applyBorder="1" applyAlignment="1">
      <alignment horizontal="right"/>
    </xf>
    <xf numFmtId="43" fontId="26" fillId="0" borderId="15" xfId="1" applyFont="1" applyBorder="1" applyAlignment="1">
      <alignment horizontal="center" vertical="center" wrapText="1"/>
    </xf>
    <xf numFmtId="43" fontId="18" fillId="0" borderId="15" xfId="1" applyFont="1" applyBorder="1" applyAlignment="1">
      <alignment horizontal="center" vertical="center" wrapText="1"/>
    </xf>
    <xf numFmtId="0" fontId="20" fillId="0" borderId="15" xfId="7" applyFont="1" applyBorder="1" applyAlignment="1">
      <alignment horizontal="left" vertical="center" wrapText="1"/>
    </xf>
    <xf numFmtId="0" fontId="33" fillId="0" borderId="15" xfId="7" applyFont="1" applyBorder="1" applyAlignment="1">
      <alignment horizontal="center" vertical="center" wrapText="1"/>
    </xf>
    <xf numFmtId="43" fontId="20" fillId="0" borderId="15" xfId="1" applyFont="1" applyBorder="1" applyAlignment="1">
      <alignment horizontal="center" vertical="center" wrapText="1"/>
    </xf>
    <xf numFmtId="43" fontId="20" fillId="0" borderId="15" xfId="1" applyFont="1" applyFill="1" applyBorder="1" applyAlignment="1">
      <alignment horizontal="left" wrapText="1"/>
    </xf>
    <xf numFmtId="0" fontId="20" fillId="0" borderId="15" xfId="7" applyFont="1" applyBorder="1" applyAlignment="1">
      <alignment horizontal="center" vertical="center" wrapText="1"/>
    </xf>
    <xf numFmtId="0" fontId="20" fillId="0" borderId="0" xfId="7" applyFont="1" applyAlignment="1">
      <alignment vertical="center"/>
    </xf>
    <xf numFmtId="43" fontId="20" fillId="0" borderId="15" xfId="1" applyFont="1" applyFill="1" applyBorder="1" applyAlignment="1">
      <alignment horizontal="left" vertical="center" wrapText="1"/>
    </xf>
    <xf numFmtId="0" fontId="32" fillId="0" borderId="0" xfId="7" applyFont="1" applyAlignment="1">
      <alignment vertical="center"/>
    </xf>
    <xf numFmtId="0" fontId="18" fillId="9" borderId="15" xfId="7" applyFont="1" applyFill="1" applyBorder="1" applyAlignment="1">
      <alignment horizontal="center" vertical="center" wrapText="1"/>
    </xf>
    <xf numFmtId="0" fontId="18" fillId="0" borderId="15" xfId="0" applyFont="1" applyBorder="1" applyAlignment="1">
      <alignment horizontal="left" vertical="center" wrapText="1"/>
    </xf>
    <xf numFmtId="43" fontId="11" fillId="13" borderId="1" xfId="1" applyFont="1" applyFill="1" applyBorder="1" applyAlignment="1">
      <alignment horizontal="right"/>
    </xf>
    <xf numFmtId="0" fontId="23" fillId="0" borderId="0" xfId="7" applyFont="1" applyAlignment="1">
      <alignment vertical="center"/>
    </xf>
    <xf numFmtId="0" fontId="29" fillId="0" borderId="0" xfId="7" applyAlignment="1">
      <alignment vertical="center"/>
    </xf>
    <xf numFmtId="167" fontId="20" fillId="0" borderId="15" xfId="6" applyNumberFormat="1" applyFont="1" applyBorder="1" applyAlignment="1">
      <alignment horizontal="left" wrapText="1"/>
    </xf>
    <xf numFmtId="0" fontId="0" fillId="0" borderId="8" xfId="0" applyBorder="1" applyAlignment="1">
      <alignment horizontal="center" wrapText="1"/>
    </xf>
    <xf numFmtId="43" fontId="0" fillId="0" borderId="8" xfId="0" applyNumberFormat="1" applyBorder="1" applyAlignment="1">
      <alignment horizontal="center" wrapText="1"/>
    </xf>
    <xf numFmtId="43" fontId="0" fillId="0" borderId="8" xfId="1" applyFont="1" applyBorder="1" applyAlignment="1">
      <alignment horizontal="center" wrapText="1"/>
    </xf>
    <xf numFmtId="9" fontId="0" fillId="0" borderId="8" xfId="2" applyFont="1" applyBorder="1" applyAlignment="1">
      <alignment horizontal="center" wrapText="1"/>
    </xf>
    <xf numFmtId="43" fontId="0" fillId="0" borderId="0" xfId="1" applyFont="1" applyFill="1" applyBorder="1"/>
    <xf numFmtId="0" fontId="4" fillId="0" borderId="6" xfId="0" applyFont="1" applyBorder="1" applyAlignment="1">
      <alignment horizontal="left"/>
    </xf>
    <xf numFmtId="43" fontId="0" fillId="0" borderId="8" xfId="1" applyFont="1" applyBorder="1" applyAlignment="1">
      <alignment horizontal="center"/>
    </xf>
    <xf numFmtId="171" fontId="0" fillId="0" borderId="8" xfId="1" applyNumberFormat="1" applyFont="1" applyBorder="1"/>
    <xf numFmtId="0" fontId="0" fillId="0" borderId="8" xfId="0" applyBorder="1" applyAlignment="1">
      <alignment horizontal="center" vertical="center" wrapText="1"/>
    </xf>
    <xf numFmtId="0" fontId="5" fillId="0" borderId="33" xfId="0" applyFont="1" applyBorder="1" applyAlignment="1">
      <alignment horizontal="center"/>
    </xf>
    <xf numFmtId="9" fontId="18" fillId="9" borderId="15" xfId="2" applyFont="1" applyFill="1" applyBorder="1" applyAlignment="1">
      <alignment horizontal="center" vertical="center" wrapText="1"/>
    </xf>
    <xf numFmtId="170" fontId="0" fillId="0" borderId="8" xfId="1" applyNumberFormat="1" applyFont="1" applyBorder="1"/>
    <xf numFmtId="0" fontId="43" fillId="0" borderId="0" xfId="6" applyFont="1"/>
    <xf numFmtId="0" fontId="0" fillId="0" borderId="34" xfId="0" applyBorder="1"/>
    <xf numFmtId="170" fontId="17" fillId="5" borderId="1" xfId="2" applyNumberFormat="1" applyFont="1" applyFill="1" applyBorder="1" applyAlignment="1">
      <alignment horizontal="center" vertical="center" wrapText="1"/>
    </xf>
    <xf numFmtId="0" fontId="0" fillId="12" borderId="1" xfId="0" applyFill="1" applyBorder="1"/>
    <xf numFmtId="9" fontId="5" fillId="12" borderId="35" xfId="2" applyFont="1" applyFill="1" applyBorder="1" applyAlignment="1">
      <alignment horizontal="center" vertical="center" wrapText="1"/>
    </xf>
    <xf numFmtId="0" fontId="5" fillId="0" borderId="32" xfId="0" applyFont="1" applyBorder="1" applyAlignment="1">
      <alignment horizontal="center"/>
    </xf>
    <xf numFmtId="0" fontId="0" fillId="0" borderId="32" xfId="0" applyBorder="1" applyAlignment="1">
      <alignment horizontal="left"/>
    </xf>
    <xf numFmtId="0" fontId="36" fillId="0" borderId="8" xfId="0" applyFont="1" applyBorder="1" applyAlignment="1">
      <alignment horizontal="left"/>
    </xf>
    <xf numFmtId="0" fontId="32" fillId="0" borderId="8" xfId="0" applyFont="1" applyBorder="1" applyAlignment="1">
      <alignment horizontal="left"/>
    </xf>
    <xf numFmtId="43" fontId="32" fillId="0" borderId="8" xfId="0" applyNumberFormat="1" applyFont="1" applyBorder="1"/>
    <xf numFmtId="9" fontId="5" fillId="4" borderId="4" xfId="2" applyFont="1" applyFill="1" applyBorder="1" applyAlignment="1">
      <alignment horizontal="center" vertical="center" wrapText="1"/>
    </xf>
    <xf numFmtId="9" fontId="5" fillId="12" borderId="1" xfId="2" applyFont="1" applyFill="1" applyBorder="1" applyAlignment="1">
      <alignment horizontal="center" vertical="center" wrapText="1"/>
    </xf>
    <xf numFmtId="0" fontId="17" fillId="0" borderId="8" xfId="0" applyFont="1" applyBorder="1" applyAlignment="1">
      <alignment horizontal="center"/>
    </xf>
    <xf numFmtId="43" fontId="0" fillId="0" borderId="8" xfId="0" applyNumberFormat="1" applyBorder="1" applyAlignment="1">
      <alignment horizontal="center"/>
    </xf>
    <xf numFmtId="9" fontId="5" fillId="13" borderId="1" xfId="2" applyFont="1" applyFill="1" applyBorder="1" applyAlignment="1">
      <alignment horizontal="center" vertical="center" wrapText="1"/>
    </xf>
    <xf numFmtId="43" fontId="17" fillId="0" borderId="8" xfId="0" applyNumberFormat="1" applyFont="1" applyBorder="1"/>
    <xf numFmtId="0" fontId="37" fillId="0" borderId="27" xfId="8" quotePrefix="1" applyBorder="1" applyAlignment="1">
      <alignment horizontal="center" vertical="center" wrapText="1"/>
    </xf>
    <xf numFmtId="0" fontId="37" fillId="0" borderId="28" xfId="8" applyBorder="1" applyAlignment="1">
      <alignment horizontal="center" vertical="center" wrapText="1"/>
    </xf>
    <xf numFmtId="0" fontId="37" fillId="0" borderId="25" xfId="8" applyBorder="1" applyAlignment="1">
      <alignment horizontal="center" vertical="center" wrapText="1"/>
    </xf>
    <xf numFmtId="0" fontId="41" fillId="0" borderId="8" xfId="0" applyFont="1" applyBorder="1" applyAlignment="1">
      <alignment horizontal="left" vertical="center" wrapText="1"/>
    </xf>
    <xf numFmtId="0" fontId="37" fillId="0" borderId="8" xfId="8" quotePrefix="1" applyBorder="1" applyAlignment="1">
      <alignment horizontal="center" vertical="center" wrapText="1"/>
    </xf>
    <xf numFmtId="0" fontId="37" fillId="0" borderId="8" xfId="8" applyBorder="1" applyAlignment="1">
      <alignment horizontal="center" vertical="center" wrapText="1"/>
    </xf>
    <xf numFmtId="0" fontId="37" fillId="0" borderId="8" xfId="8" quotePrefix="1" applyFill="1" applyBorder="1" applyAlignment="1">
      <alignment horizontal="center" vertical="center"/>
    </xf>
    <xf numFmtId="0" fontId="37" fillId="0" borderId="8" xfId="8" applyFill="1" applyBorder="1" applyAlignment="1">
      <alignment horizontal="center" vertical="center"/>
    </xf>
    <xf numFmtId="0" fontId="38" fillId="0" borderId="8" xfId="0" applyFont="1" applyBorder="1" applyAlignment="1">
      <alignment horizontal="center" vertical="center" wrapText="1"/>
    </xf>
    <xf numFmtId="0" fontId="17" fillId="14" borderId="0" xfId="6" applyFill="1" applyAlignment="1">
      <alignment horizontal="center"/>
    </xf>
    <xf numFmtId="0" fontId="19" fillId="2" borderId="29" xfId="6" applyFont="1" applyFill="1" applyBorder="1" applyAlignment="1">
      <alignment horizontal="center" vertical="center"/>
    </xf>
    <xf numFmtId="0" fontId="35" fillId="13" borderId="0" xfId="6" applyFont="1" applyFill="1" applyAlignment="1">
      <alignment horizontal="center"/>
    </xf>
    <xf numFmtId="0" fontId="24" fillId="17" borderId="0" xfId="6" applyFont="1" applyFill="1" applyAlignment="1">
      <alignment horizontal="center"/>
    </xf>
    <xf numFmtId="0" fontId="24" fillId="16" borderId="0" xfId="6" applyFont="1" applyFill="1" applyAlignment="1">
      <alignment horizontal="center"/>
    </xf>
    <xf numFmtId="0" fontId="17" fillId="15" borderId="0" xfId="6" applyFill="1" applyAlignment="1">
      <alignment horizontal="center"/>
    </xf>
    <xf numFmtId="1" fontId="18" fillId="9" borderId="18" xfId="0" applyNumberFormat="1" applyFont="1" applyFill="1" applyBorder="1" applyAlignment="1">
      <alignment horizontal="center" vertical="center" wrapText="1"/>
    </xf>
    <xf numFmtId="1" fontId="18" fillId="9" borderId="0" xfId="0" applyNumberFormat="1" applyFont="1" applyFill="1" applyAlignment="1">
      <alignment horizontal="center" vertical="center" wrapText="1"/>
    </xf>
    <xf numFmtId="1" fontId="18" fillId="18" borderId="18" xfId="0" applyNumberFormat="1" applyFont="1" applyFill="1" applyBorder="1" applyAlignment="1">
      <alignment horizontal="center" vertical="center" wrapText="1"/>
    </xf>
    <xf numFmtId="1" fontId="18" fillId="18" borderId="0" xfId="0" applyNumberFormat="1" applyFont="1" applyFill="1" applyAlignment="1">
      <alignment horizontal="center" vertical="center" wrapText="1"/>
    </xf>
    <xf numFmtId="1" fontId="40" fillId="19" borderId="18" xfId="0" applyNumberFormat="1" applyFont="1" applyFill="1" applyBorder="1" applyAlignment="1">
      <alignment horizontal="center" vertical="center" wrapText="1"/>
    </xf>
    <xf numFmtId="1" fontId="40" fillId="19" borderId="0" xfId="0" applyNumberFormat="1" applyFont="1" applyFill="1" applyAlignment="1">
      <alignment horizontal="center" vertical="center" wrapText="1"/>
    </xf>
    <xf numFmtId="1" fontId="18" fillId="11" borderId="18" xfId="0" applyNumberFormat="1" applyFont="1" applyFill="1" applyBorder="1" applyAlignment="1">
      <alignment horizontal="center" vertical="center" wrapText="1"/>
    </xf>
    <xf numFmtId="1" fontId="18" fillId="11" borderId="0" xfId="0" applyNumberFormat="1" applyFont="1" applyFill="1" applyAlignment="1">
      <alignment horizontal="center" vertical="center" wrapText="1"/>
    </xf>
    <xf numFmtId="0" fontId="0" fillId="0" borderId="0" xfId="0" applyAlignment="1">
      <alignment horizontal="left" vertical="center" wrapText="1"/>
    </xf>
    <xf numFmtId="0" fontId="6" fillId="0" borderId="31" xfId="0" applyFont="1" applyBorder="1" applyAlignment="1">
      <alignment horizontal="left" vertical="center" wrapText="1"/>
    </xf>
    <xf numFmtId="0" fontId="6" fillId="0" borderId="0" xfId="0" applyFont="1" applyAlignment="1">
      <alignment horizontal="left" vertical="center" wrapText="1"/>
    </xf>
    <xf numFmtId="0" fontId="4" fillId="0" borderId="6" xfId="0" applyFont="1" applyBorder="1" applyAlignment="1">
      <alignment horizontal="left"/>
    </xf>
    <xf numFmtId="0" fontId="4" fillId="0" borderId="7" xfId="0" applyFont="1" applyBorder="1" applyAlignment="1">
      <alignment horizontal="left"/>
    </xf>
    <xf numFmtId="0" fontId="32" fillId="13" borderId="4" xfId="0" applyFont="1" applyFill="1" applyBorder="1" applyAlignment="1">
      <alignment horizontal="center" vertical="center"/>
    </xf>
    <xf numFmtId="0" fontId="32" fillId="13" borderId="9" xfId="0" applyFont="1" applyFill="1" applyBorder="1" applyAlignment="1">
      <alignment horizontal="center" vertical="center"/>
    </xf>
    <xf numFmtId="9" fontId="5" fillId="13" borderId="9" xfId="2" applyFont="1" applyFill="1" applyBorder="1" applyAlignment="1">
      <alignment horizontal="center" vertical="center" wrapText="1"/>
    </xf>
    <xf numFmtId="9" fontId="31" fillId="13" borderId="4" xfId="2" applyFont="1" applyFill="1" applyBorder="1" applyAlignment="1">
      <alignment horizontal="center" vertical="center" wrapText="1"/>
    </xf>
    <xf numFmtId="9" fontId="31" fillId="13" borderId="9" xfId="2" applyFont="1" applyFill="1" applyBorder="1" applyAlignment="1">
      <alignment horizontal="center" vertical="center" wrapText="1"/>
    </xf>
    <xf numFmtId="9" fontId="31" fillId="13" borderId="5" xfId="2" applyFont="1" applyFill="1" applyBorder="1" applyAlignment="1">
      <alignment horizontal="center" vertical="center" wrapText="1"/>
    </xf>
    <xf numFmtId="0" fontId="4" fillId="0" borderId="30" xfId="0" applyFont="1" applyBorder="1" applyAlignment="1">
      <alignment horizontal="left"/>
    </xf>
    <xf numFmtId="0" fontId="4" fillId="0" borderId="0" xfId="0" applyFont="1" applyAlignment="1">
      <alignment horizontal="left"/>
    </xf>
    <xf numFmtId="0" fontId="32" fillId="13" borderId="5" xfId="0" applyFont="1" applyFill="1" applyBorder="1" applyAlignment="1">
      <alignment horizontal="center" vertical="center"/>
    </xf>
    <xf numFmtId="0" fontId="20" fillId="0" borderId="16" xfId="6" applyFont="1" applyBorder="1" applyAlignment="1">
      <alignment horizontal="left" vertical="center" wrapText="1"/>
    </xf>
    <xf numFmtId="0" fontId="20" fillId="0" borderId="17" xfId="6" applyFont="1" applyBorder="1" applyAlignment="1">
      <alignment horizontal="left" vertical="center" wrapText="1"/>
    </xf>
    <xf numFmtId="0" fontId="20" fillId="0" borderId="14" xfId="6" applyFont="1" applyBorder="1" applyAlignment="1">
      <alignment horizontal="left" vertical="center" wrapText="1"/>
    </xf>
    <xf numFmtId="0" fontId="20" fillId="0" borderId="10" xfId="6" applyFont="1" applyBorder="1" applyAlignment="1">
      <alignment horizontal="left" vertical="center" wrapText="1"/>
    </xf>
    <xf numFmtId="0" fontId="25" fillId="0" borderId="14" xfId="6" applyFont="1" applyBorder="1" applyAlignment="1">
      <alignment horizontal="left" vertical="center" wrapText="1"/>
    </xf>
    <xf numFmtId="1" fontId="27" fillId="8" borderId="10" xfId="0" applyNumberFormat="1" applyFont="1" applyFill="1" applyBorder="1" applyAlignment="1">
      <alignment horizontal="center" vertical="center" wrapText="1"/>
    </xf>
    <xf numFmtId="0" fontId="21" fillId="0" borderId="12" xfId="6" applyFont="1" applyBorder="1"/>
    <xf numFmtId="0" fontId="21" fillId="0" borderId="13" xfId="6" applyFont="1" applyBorder="1"/>
    <xf numFmtId="0" fontId="18" fillId="0" borderId="11" xfId="6" applyFont="1" applyBorder="1" applyAlignment="1">
      <alignment horizontal="center" vertical="center"/>
    </xf>
    <xf numFmtId="0" fontId="21" fillId="0" borderId="14" xfId="6" applyFont="1" applyBorder="1"/>
    <xf numFmtId="0" fontId="32" fillId="13" borderId="1" xfId="0" applyFont="1" applyFill="1" applyBorder="1" applyAlignment="1">
      <alignment horizontal="center" vertical="center"/>
    </xf>
    <xf numFmtId="9" fontId="31" fillId="13" borderId="1" xfId="2" applyFont="1" applyFill="1" applyBorder="1" applyAlignment="1">
      <alignment horizontal="center" vertical="center" wrapText="1"/>
    </xf>
    <xf numFmtId="0" fontId="20" fillId="0" borderId="16" xfId="7" applyFont="1" applyBorder="1" applyAlignment="1">
      <alignment horizontal="left" wrapText="1"/>
    </xf>
    <xf numFmtId="0" fontId="25" fillId="0" borderId="17" xfId="7" applyFont="1" applyBorder="1" applyAlignment="1">
      <alignment horizontal="left" wrapText="1"/>
    </xf>
    <xf numFmtId="0" fontId="25" fillId="0" borderId="16" xfId="7" applyFont="1" applyBorder="1" applyAlignment="1">
      <alignment horizontal="left" wrapText="1"/>
    </xf>
    <xf numFmtId="9" fontId="5" fillId="13" borderId="4" xfId="2" applyFont="1" applyFill="1" applyBorder="1" applyAlignment="1">
      <alignment horizontal="center" vertical="center" wrapText="1"/>
    </xf>
    <xf numFmtId="9" fontId="5" fillId="13" borderId="5" xfId="2" applyFont="1" applyFill="1" applyBorder="1" applyAlignment="1">
      <alignment horizontal="center" vertical="center" wrapText="1"/>
    </xf>
    <xf numFmtId="9" fontId="5" fillId="13" borderId="26" xfId="2" applyFont="1" applyFill="1" applyBorder="1" applyAlignment="1">
      <alignment horizontal="center" vertical="center" wrapText="1"/>
    </xf>
  </cellXfs>
  <cellStyles count="9">
    <cellStyle name="Comma" xfId="1" builtinId="3"/>
    <cellStyle name="Comma 2" xfId="3" xr:uid="{00000000-0005-0000-0000-000001000000}"/>
    <cellStyle name="Comma 3" xfId="5" xr:uid="{48764922-0047-4F82-9E9C-978DB4FC462B}"/>
    <cellStyle name="Hyperlink" xfId="8" builtinId="8"/>
    <cellStyle name="Normal" xfId="0" builtinId="0"/>
    <cellStyle name="Normal 2" xfId="4" xr:uid="{00000000-0005-0000-0000-000004000000}"/>
    <cellStyle name="Normal 3" xfId="6" xr:uid="{3F21207C-719C-4BBA-8D42-4576CC211237}"/>
    <cellStyle name="Normal 4" xfId="7" xr:uid="{DAB46F60-F5E3-4FF0-9D48-E31AD4440966}"/>
    <cellStyle name="Percent" xfId="2" builtinId="5"/>
  </cellStyles>
  <dxfs count="0"/>
  <tableStyles count="0" defaultTableStyle="TableStyleMedium2" defaultPivotStyle="PivotStyleLight16"/>
  <colors>
    <mruColors>
      <color rgb="FFA66BD3"/>
      <color rgb="FF3B7CFF"/>
      <color rgb="FFD9E1F2"/>
      <color rgb="FFFFA219"/>
      <color rgb="FF7A0000"/>
      <color rgb="FFFFC000"/>
      <color rgb="FF6FAF47"/>
      <color rgb="FFFF0D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152400</xdr:colOff>
      <xdr:row>11</xdr:row>
      <xdr:rowOff>180975</xdr:rowOff>
    </xdr:from>
    <xdr:to>
      <xdr:col>5</xdr:col>
      <xdr:colOff>233082</xdr:colOff>
      <xdr:row>12</xdr:row>
      <xdr:rowOff>371475</xdr:rowOff>
    </xdr:to>
    <xdr:pic>
      <xdr:nvPicPr>
        <xdr:cNvPr id="4" name="Picture 3">
          <a:extLst>
            <a:ext uri="{FF2B5EF4-FFF2-40B4-BE49-F238E27FC236}">
              <a16:creationId xmlns:a16="http://schemas.microsoft.com/office/drawing/2014/main" id="{291F2383-A189-4ACD-9720-23B030655F64}"/>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38550" y="3133725"/>
          <a:ext cx="3071532"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152400</xdr:colOff>
      <xdr:row>11</xdr:row>
      <xdr:rowOff>180975</xdr:rowOff>
    </xdr:from>
    <xdr:to>
      <xdr:col>5</xdr:col>
      <xdr:colOff>233082</xdr:colOff>
      <xdr:row>12</xdr:row>
      <xdr:rowOff>371475</xdr:rowOff>
    </xdr:to>
    <xdr:pic>
      <xdr:nvPicPr>
        <xdr:cNvPr id="5" name="Picture 4">
          <a:extLst>
            <a:ext uri="{FF2B5EF4-FFF2-40B4-BE49-F238E27FC236}">
              <a16:creationId xmlns:a16="http://schemas.microsoft.com/office/drawing/2014/main" id="{F68C4AEE-7C74-4B3B-83A3-FD5DBE280D85}"/>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638550" y="3867150"/>
          <a:ext cx="3071532"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57150</xdr:colOff>
      <xdr:row>13</xdr:row>
      <xdr:rowOff>381000</xdr:rowOff>
    </xdr:to>
    <xdr:pic>
      <xdr:nvPicPr>
        <xdr:cNvPr id="7" name="Picture 6">
          <a:extLst>
            <a:ext uri="{FF2B5EF4-FFF2-40B4-BE49-F238E27FC236}">
              <a16:creationId xmlns:a16="http://schemas.microsoft.com/office/drawing/2014/main" id="{F9B68A83-080F-4F45-BFB1-A166A2D4D9D2}"/>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86150" y="2286000"/>
          <a:ext cx="5715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13</xdr:row>
      <xdr:rowOff>0</xdr:rowOff>
    </xdr:from>
    <xdr:to>
      <xdr:col>4</xdr:col>
      <xdr:colOff>57150</xdr:colOff>
      <xdr:row>13</xdr:row>
      <xdr:rowOff>381000</xdr:rowOff>
    </xdr:to>
    <xdr:pic>
      <xdr:nvPicPr>
        <xdr:cNvPr id="8" name="Picture 7">
          <a:extLst>
            <a:ext uri="{FF2B5EF4-FFF2-40B4-BE49-F238E27FC236}">
              <a16:creationId xmlns:a16="http://schemas.microsoft.com/office/drawing/2014/main" id="{791D798F-AAF5-4FD8-A23A-4760AD7B011B}"/>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486150" y="2286000"/>
          <a:ext cx="57150" cy="38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266700</xdr:colOff>
      <xdr:row>11</xdr:row>
      <xdr:rowOff>152400</xdr:rowOff>
    </xdr:from>
    <xdr:to>
      <xdr:col>5</xdr:col>
      <xdr:colOff>347382</xdr:colOff>
      <xdr:row>12</xdr:row>
      <xdr:rowOff>428625</xdr:rowOff>
    </xdr:to>
    <xdr:pic>
      <xdr:nvPicPr>
        <xdr:cNvPr id="10" name="Picture 9">
          <a:extLst>
            <a:ext uri="{FF2B5EF4-FFF2-40B4-BE49-F238E27FC236}">
              <a16:creationId xmlns:a16="http://schemas.microsoft.com/office/drawing/2014/main" id="{C4B77ADC-B6E7-411E-8CDB-76A4EFE283A1}"/>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752850" y="3114675"/>
          <a:ext cx="3071532"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171B2-EFAD-4E0D-AB16-59BD46BCBD71}">
  <sheetPr>
    <tabColor rgb="FF92D050"/>
  </sheetPr>
  <dimension ref="B2:T974"/>
  <sheetViews>
    <sheetView showGridLines="0" topLeftCell="A47" zoomScale="115" zoomScaleNormal="115" workbookViewId="0">
      <selection activeCell="K10" sqref="K10"/>
    </sheetView>
  </sheetViews>
  <sheetFormatPr defaultColWidth="14.44140625" defaultRowHeight="15" customHeight="1" x14ac:dyDescent="0.3"/>
  <cols>
    <col min="1" max="1" width="8.6640625" style="68" customWidth="1"/>
    <col min="2" max="2" width="15.5546875" style="68" customWidth="1"/>
    <col min="3" max="3" width="20.6640625" style="68" customWidth="1"/>
    <col min="4" max="25" width="8.6640625" style="68" customWidth="1"/>
    <col min="26" max="16384" width="14.44140625" style="68"/>
  </cols>
  <sheetData>
    <row r="2" spans="2:8" ht="21" x14ac:dyDescent="0.4">
      <c r="B2" s="171" t="s">
        <v>247</v>
      </c>
    </row>
    <row r="3" spans="2:8" ht="14.4" x14ac:dyDescent="0.3">
      <c r="B3" s="130" t="s">
        <v>246</v>
      </c>
      <c r="C3" s="170">
        <v>45595</v>
      </c>
    </row>
    <row r="4" spans="2:8" ht="14.4" x14ac:dyDescent="0.3">
      <c r="B4" s="130" t="s">
        <v>245</v>
      </c>
      <c r="C4" s="169">
        <v>1</v>
      </c>
    </row>
    <row r="5" spans="2:8" ht="14.4" x14ac:dyDescent="0.3">
      <c r="B5" s="130" t="s">
        <v>244</v>
      </c>
      <c r="C5" s="169" t="s">
        <v>243</v>
      </c>
    </row>
    <row r="7" spans="2:8" ht="15.75" customHeight="1" x14ac:dyDescent="0.3">
      <c r="B7" s="68" t="s">
        <v>410</v>
      </c>
    </row>
    <row r="8" spans="2:8" ht="15.75" customHeight="1" x14ac:dyDescent="0.3"/>
    <row r="9" spans="2:8" ht="15.75" customHeight="1" x14ac:dyDescent="0.3">
      <c r="B9" s="172">
        <v>1</v>
      </c>
      <c r="C9" s="264" t="s">
        <v>240</v>
      </c>
      <c r="D9" s="264"/>
      <c r="E9" s="264"/>
      <c r="F9" s="264"/>
      <c r="G9" s="264"/>
      <c r="H9" s="264"/>
    </row>
    <row r="10" spans="2:8" ht="15.75" customHeight="1" x14ac:dyDescent="0.3">
      <c r="B10" s="172">
        <v>2</v>
      </c>
      <c r="C10" s="265" t="s">
        <v>248</v>
      </c>
      <c r="D10" s="265"/>
      <c r="E10" s="265"/>
      <c r="F10" s="265"/>
      <c r="G10" s="265"/>
      <c r="H10" s="265"/>
    </row>
    <row r="11" spans="2:8" ht="15.75" customHeight="1" x14ac:dyDescent="0.3">
      <c r="B11" s="173" t="s">
        <v>249</v>
      </c>
      <c r="C11" s="269" t="s">
        <v>251</v>
      </c>
      <c r="D11" s="269"/>
      <c r="E11" s="269"/>
      <c r="F11" s="269"/>
      <c r="G11" s="269"/>
      <c r="H11" s="269"/>
    </row>
    <row r="12" spans="2:8" ht="15.75" customHeight="1" x14ac:dyDescent="0.3">
      <c r="B12" s="175">
        <v>9</v>
      </c>
      <c r="C12" s="268" t="s">
        <v>256</v>
      </c>
      <c r="D12" s="268"/>
      <c r="E12" s="268"/>
      <c r="F12" s="268"/>
      <c r="G12" s="268"/>
      <c r="H12" s="268"/>
    </row>
    <row r="13" spans="2:8" ht="15.75" customHeight="1" x14ac:dyDescent="0.3">
      <c r="B13" s="174" t="s">
        <v>250</v>
      </c>
      <c r="C13" s="268" t="s">
        <v>252</v>
      </c>
      <c r="D13" s="268"/>
      <c r="E13" s="268"/>
      <c r="F13" s="268"/>
      <c r="G13" s="268"/>
      <c r="H13" s="268"/>
    </row>
    <row r="14" spans="2:8" ht="15.75" customHeight="1" x14ac:dyDescent="0.3">
      <c r="B14" s="174" t="s">
        <v>253</v>
      </c>
      <c r="C14" s="267" t="s">
        <v>254</v>
      </c>
      <c r="D14" s="267"/>
      <c r="E14" s="267"/>
      <c r="F14" s="267"/>
      <c r="G14" s="267"/>
      <c r="H14" s="267"/>
    </row>
    <row r="15" spans="2:8" ht="15.75" customHeight="1" x14ac:dyDescent="0.3">
      <c r="B15" s="174" t="s">
        <v>255</v>
      </c>
      <c r="C15" s="266" t="s">
        <v>305</v>
      </c>
      <c r="D15" s="266"/>
      <c r="E15" s="266"/>
      <c r="F15" s="266"/>
      <c r="G15" s="266"/>
      <c r="H15" s="266"/>
    </row>
    <row r="16" spans="2:8" ht="15.75" customHeight="1" x14ac:dyDescent="0.3"/>
    <row r="17" spans="2:20" ht="15.75" customHeight="1" x14ac:dyDescent="0.3">
      <c r="B17" s="68" t="s">
        <v>306</v>
      </c>
    </row>
    <row r="18" spans="2:20" ht="15.75" customHeight="1" x14ac:dyDescent="0.3">
      <c r="C18" s="270" t="s">
        <v>258</v>
      </c>
      <c r="D18" s="271"/>
      <c r="E18" s="271"/>
      <c r="F18" s="271"/>
      <c r="G18" s="271"/>
      <c r="H18" s="271"/>
    </row>
    <row r="19" spans="2:20" ht="15.75" customHeight="1" x14ac:dyDescent="0.3">
      <c r="C19" s="272" t="s">
        <v>259</v>
      </c>
      <c r="D19" s="273"/>
      <c r="E19" s="273"/>
      <c r="F19" s="273"/>
      <c r="G19" s="273"/>
      <c r="H19" s="273"/>
    </row>
    <row r="20" spans="2:20" ht="15.75" customHeight="1" x14ac:dyDescent="0.3">
      <c r="C20" s="274" t="s">
        <v>257</v>
      </c>
      <c r="D20" s="275"/>
      <c r="E20" s="275"/>
      <c r="F20" s="275"/>
      <c r="G20" s="275"/>
      <c r="H20" s="275"/>
    </row>
    <row r="21" spans="2:20" ht="15.75" customHeight="1" x14ac:dyDescent="0.3">
      <c r="C21" s="276" t="s">
        <v>260</v>
      </c>
      <c r="D21" s="277"/>
      <c r="E21" s="277"/>
      <c r="F21" s="277"/>
      <c r="G21" s="277"/>
      <c r="H21" s="277"/>
    </row>
    <row r="22" spans="2:20" ht="15.75" customHeight="1" x14ac:dyDescent="0.3"/>
    <row r="23" spans="2:20" ht="15.75" customHeight="1" x14ac:dyDescent="0.3">
      <c r="B23" s="239" t="s">
        <v>375</v>
      </c>
    </row>
    <row r="24" spans="2:20" ht="15.75" customHeight="1" x14ac:dyDescent="0.3"/>
    <row r="25" spans="2:20" ht="15.75" customHeight="1" x14ac:dyDescent="0.3">
      <c r="B25" s="176" t="s">
        <v>261</v>
      </c>
    </row>
    <row r="26" spans="2:20" ht="15.75" customHeight="1" x14ac:dyDescent="0.3">
      <c r="B26" s="68" t="s">
        <v>320</v>
      </c>
    </row>
    <row r="27" spans="2:20" ht="15.75" customHeight="1" x14ac:dyDescent="0.3"/>
    <row r="28" spans="2:20" ht="15.75" customHeight="1" x14ac:dyDescent="0.3">
      <c r="B28" s="263" t="s">
        <v>241</v>
      </c>
      <c r="C28" s="263"/>
      <c r="D28" s="263"/>
      <c r="E28" s="263"/>
      <c r="F28" s="263"/>
      <c r="G28" s="263"/>
      <c r="H28" s="263" t="s">
        <v>242</v>
      </c>
      <c r="I28" s="263"/>
      <c r="J28" s="263"/>
      <c r="K28" s="263"/>
      <c r="L28" s="263"/>
      <c r="M28" s="263"/>
      <c r="N28" s="263"/>
      <c r="O28" s="263"/>
      <c r="P28" s="263"/>
      <c r="Q28" s="263"/>
      <c r="R28" s="263"/>
      <c r="S28" s="263"/>
      <c r="T28" s="263"/>
    </row>
    <row r="29" spans="2:20" ht="15.75" customHeight="1" x14ac:dyDescent="0.3">
      <c r="B29" s="259" t="s">
        <v>262</v>
      </c>
      <c r="C29" s="260"/>
      <c r="D29" s="260"/>
      <c r="E29" s="260"/>
      <c r="F29" s="260"/>
      <c r="G29" s="260"/>
      <c r="H29" s="258" t="s">
        <v>283</v>
      </c>
      <c r="I29" s="258"/>
      <c r="J29" s="258"/>
      <c r="K29" s="258"/>
      <c r="L29" s="258"/>
      <c r="M29" s="258"/>
      <c r="N29" s="258"/>
      <c r="O29" s="258"/>
      <c r="P29" s="258"/>
      <c r="Q29" s="258"/>
      <c r="R29" s="258"/>
      <c r="S29" s="258"/>
      <c r="T29" s="258"/>
    </row>
    <row r="30" spans="2:20" ht="57.6" customHeight="1" x14ac:dyDescent="0.3">
      <c r="B30" s="259" t="s">
        <v>379</v>
      </c>
      <c r="C30" s="260"/>
      <c r="D30" s="260"/>
      <c r="E30" s="260"/>
      <c r="F30" s="260"/>
      <c r="G30" s="260"/>
      <c r="H30" s="258" t="s">
        <v>376</v>
      </c>
      <c r="I30" s="258"/>
      <c r="J30" s="258"/>
      <c r="K30" s="258"/>
      <c r="L30" s="258"/>
      <c r="M30" s="258"/>
      <c r="N30" s="258"/>
      <c r="O30" s="258"/>
      <c r="P30" s="258"/>
      <c r="Q30" s="258"/>
      <c r="R30" s="258"/>
      <c r="S30" s="258"/>
      <c r="T30" s="258"/>
    </row>
    <row r="31" spans="2:20" ht="72" customHeight="1" x14ac:dyDescent="0.3">
      <c r="B31" s="259" t="s">
        <v>263</v>
      </c>
      <c r="C31" s="260"/>
      <c r="D31" s="260"/>
      <c r="E31" s="260"/>
      <c r="F31" s="260"/>
      <c r="G31" s="260"/>
      <c r="H31" s="258" t="s">
        <v>378</v>
      </c>
      <c r="I31" s="258"/>
      <c r="J31" s="258"/>
      <c r="K31" s="258"/>
      <c r="L31" s="258"/>
      <c r="M31" s="258"/>
      <c r="N31" s="258"/>
      <c r="O31" s="258"/>
      <c r="P31" s="258"/>
      <c r="Q31" s="258"/>
      <c r="R31" s="258"/>
      <c r="S31" s="258"/>
      <c r="T31" s="258"/>
    </row>
    <row r="32" spans="2:20" ht="43.5" customHeight="1" x14ac:dyDescent="0.3">
      <c r="B32" s="259" t="s">
        <v>264</v>
      </c>
      <c r="C32" s="260"/>
      <c r="D32" s="260"/>
      <c r="E32" s="260"/>
      <c r="F32" s="260"/>
      <c r="G32" s="260"/>
      <c r="H32" s="258" t="s">
        <v>377</v>
      </c>
      <c r="I32" s="258"/>
      <c r="J32" s="258"/>
      <c r="K32" s="258"/>
      <c r="L32" s="258"/>
      <c r="M32" s="258"/>
      <c r="N32" s="258"/>
      <c r="O32" s="258"/>
      <c r="P32" s="258"/>
      <c r="Q32" s="258"/>
      <c r="R32" s="258"/>
      <c r="S32" s="258"/>
      <c r="T32" s="258"/>
    </row>
    <row r="33" spans="2:20" ht="218.25" customHeight="1" x14ac:dyDescent="0.3">
      <c r="B33" s="259" t="s">
        <v>265</v>
      </c>
      <c r="C33" s="260"/>
      <c r="D33" s="260"/>
      <c r="E33" s="260"/>
      <c r="F33" s="260"/>
      <c r="G33" s="260"/>
      <c r="H33" s="258" t="s">
        <v>380</v>
      </c>
      <c r="I33" s="258"/>
      <c r="J33" s="258"/>
      <c r="K33" s="258"/>
      <c r="L33" s="258"/>
      <c r="M33" s="258"/>
      <c r="N33" s="258"/>
      <c r="O33" s="258"/>
      <c r="P33" s="258"/>
      <c r="Q33" s="258"/>
      <c r="R33" s="258"/>
      <c r="S33" s="258"/>
      <c r="T33" s="258"/>
    </row>
    <row r="34" spans="2:20" ht="102.75" customHeight="1" x14ac:dyDescent="0.3">
      <c r="B34" s="259" t="s">
        <v>266</v>
      </c>
      <c r="C34" s="260"/>
      <c r="D34" s="260"/>
      <c r="E34" s="260"/>
      <c r="F34" s="260"/>
      <c r="G34" s="260"/>
      <c r="H34" s="258" t="s">
        <v>381</v>
      </c>
      <c r="I34" s="258"/>
      <c r="J34" s="258"/>
      <c r="K34" s="258"/>
      <c r="L34" s="258"/>
      <c r="M34" s="258"/>
      <c r="N34" s="258"/>
      <c r="O34" s="258"/>
      <c r="P34" s="258"/>
      <c r="Q34" s="258"/>
      <c r="R34" s="258"/>
      <c r="S34" s="258"/>
      <c r="T34" s="258"/>
    </row>
    <row r="35" spans="2:20" ht="93" customHeight="1" x14ac:dyDescent="0.3">
      <c r="B35" s="259" t="s">
        <v>267</v>
      </c>
      <c r="C35" s="260"/>
      <c r="D35" s="260"/>
      <c r="E35" s="260"/>
      <c r="F35" s="260"/>
      <c r="G35" s="260"/>
      <c r="H35" s="258" t="s">
        <v>384</v>
      </c>
      <c r="I35" s="258"/>
      <c r="J35" s="258"/>
      <c r="K35" s="258"/>
      <c r="L35" s="258"/>
      <c r="M35" s="258"/>
      <c r="N35" s="258"/>
      <c r="O35" s="258"/>
      <c r="P35" s="258"/>
      <c r="Q35" s="258"/>
      <c r="R35" s="258"/>
      <c r="S35" s="258"/>
      <c r="T35" s="258"/>
    </row>
    <row r="36" spans="2:20" ht="84.75" customHeight="1" x14ac:dyDescent="0.3">
      <c r="B36" s="259" t="s">
        <v>268</v>
      </c>
      <c r="C36" s="260"/>
      <c r="D36" s="260"/>
      <c r="E36" s="260"/>
      <c r="F36" s="260"/>
      <c r="G36" s="260"/>
      <c r="H36" s="258" t="s">
        <v>389</v>
      </c>
      <c r="I36" s="258"/>
      <c r="J36" s="258"/>
      <c r="K36" s="258"/>
      <c r="L36" s="258"/>
      <c r="M36" s="258"/>
      <c r="N36" s="258"/>
      <c r="O36" s="258"/>
      <c r="P36" s="258"/>
      <c r="Q36" s="258"/>
      <c r="R36" s="258"/>
      <c r="S36" s="258"/>
      <c r="T36" s="258"/>
    </row>
    <row r="37" spans="2:20" ht="76.5" customHeight="1" x14ac:dyDescent="0.3">
      <c r="B37" s="259" t="s">
        <v>269</v>
      </c>
      <c r="C37" s="260"/>
      <c r="D37" s="260"/>
      <c r="E37" s="260"/>
      <c r="F37" s="260"/>
      <c r="G37" s="260"/>
      <c r="H37" s="258" t="s">
        <v>382</v>
      </c>
      <c r="I37" s="258"/>
      <c r="J37" s="258"/>
      <c r="K37" s="258"/>
      <c r="L37" s="258"/>
      <c r="M37" s="258"/>
      <c r="N37" s="258"/>
      <c r="O37" s="258"/>
      <c r="P37" s="258"/>
      <c r="Q37" s="258"/>
      <c r="R37" s="258"/>
      <c r="S37" s="258"/>
      <c r="T37" s="258"/>
    </row>
    <row r="38" spans="2:20" ht="180.75" customHeight="1" x14ac:dyDescent="0.3">
      <c r="B38" s="259" t="s">
        <v>270</v>
      </c>
      <c r="C38" s="260"/>
      <c r="D38" s="260"/>
      <c r="E38" s="260"/>
      <c r="F38" s="260"/>
      <c r="G38" s="260"/>
      <c r="H38" s="258" t="s">
        <v>386</v>
      </c>
      <c r="I38" s="258"/>
      <c r="J38" s="258"/>
      <c r="K38" s="258"/>
      <c r="L38" s="258"/>
      <c r="M38" s="258"/>
      <c r="N38" s="258"/>
      <c r="O38" s="258"/>
      <c r="P38" s="258"/>
      <c r="Q38" s="258"/>
      <c r="R38" s="258"/>
      <c r="S38" s="258"/>
      <c r="T38" s="258"/>
    </row>
    <row r="39" spans="2:20" ht="69" customHeight="1" x14ac:dyDescent="0.3">
      <c r="B39" s="259" t="s">
        <v>271</v>
      </c>
      <c r="C39" s="260"/>
      <c r="D39" s="260"/>
      <c r="E39" s="260"/>
      <c r="F39" s="260"/>
      <c r="G39" s="260"/>
      <c r="H39" s="258" t="s">
        <v>383</v>
      </c>
      <c r="I39" s="258"/>
      <c r="J39" s="258"/>
      <c r="K39" s="258"/>
      <c r="L39" s="258"/>
      <c r="M39" s="258"/>
      <c r="N39" s="258"/>
      <c r="O39" s="258"/>
      <c r="P39" s="258"/>
      <c r="Q39" s="258"/>
      <c r="R39" s="258"/>
      <c r="S39" s="258"/>
      <c r="T39" s="258"/>
    </row>
    <row r="40" spans="2:20" ht="97.5" customHeight="1" x14ac:dyDescent="0.3">
      <c r="B40" s="255" t="s">
        <v>272</v>
      </c>
      <c r="C40" s="256"/>
      <c r="D40" s="256"/>
      <c r="E40" s="256"/>
      <c r="F40" s="256"/>
      <c r="G40" s="257"/>
      <c r="H40" s="258" t="s">
        <v>385</v>
      </c>
      <c r="I40" s="258"/>
      <c r="J40" s="258"/>
      <c r="K40" s="258"/>
      <c r="L40" s="258"/>
      <c r="M40" s="258"/>
      <c r="N40" s="258"/>
      <c r="O40" s="258"/>
      <c r="P40" s="258"/>
      <c r="Q40" s="258"/>
      <c r="R40" s="258"/>
      <c r="S40" s="258"/>
      <c r="T40" s="258"/>
    </row>
    <row r="41" spans="2:20" ht="136.5" customHeight="1" x14ac:dyDescent="0.3">
      <c r="B41" s="255" t="s">
        <v>273</v>
      </c>
      <c r="C41" s="256"/>
      <c r="D41" s="256"/>
      <c r="E41" s="256"/>
      <c r="F41" s="256"/>
      <c r="G41" s="257"/>
      <c r="H41" s="258" t="s">
        <v>394</v>
      </c>
      <c r="I41" s="258"/>
      <c r="J41" s="258"/>
      <c r="K41" s="258"/>
      <c r="L41" s="258"/>
      <c r="M41" s="258"/>
      <c r="N41" s="258"/>
      <c r="O41" s="258"/>
      <c r="P41" s="258"/>
      <c r="Q41" s="258"/>
      <c r="R41" s="258"/>
      <c r="S41" s="258"/>
      <c r="T41" s="258"/>
    </row>
    <row r="42" spans="2:20" ht="120.75" customHeight="1" x14ac:dyDescent="0.3">
      <c r="B42" s="255" t="s">
        <v>274</v>
      </c>
      <c r="C42" s="256"/>
      <c r="D42" s="256"/>
      <c r="E42" s="256"/>
      <c r="F42" s="256"/>
      <c r="G42" s="257"/>
      <c r="H42" s="258" t="s">
        <v>387</v>
      </c>
      <c r="I42" s="258"/>
      <c r="J42" s="258"/>
      <c r="K42" s="258"/>
      <c r="L42" s="258"/>
      <c r="M42" s="258"/>
      <c r="N42" s="258"/>
      <c r="O42" s="258"/>
      <c r="P42" s="258"/>
      <c r="Q42" s="258"/>
      <c r="R42" s="258"/>
      <c r="S42" s="258"/>
      <c r="T42" s="258"/>
    </row>
    <row r="43" spans="2:20" ht="74.25" customHeight="1" x14ac:dyDescent="0.3">
      <c r="B43" s="255" t="s">
        <v>275</v>
      </c>
      <c r="C43" s="256"/>
      <c r="D43" s="256"/>
      <c r="E43" s="256"/>
      <c r="F43" s="256"/>
      <c r="G43" s="257"/>
      <c r="H43" s="258" t="s">
        <v>388</v>
      </c>
      <c r="I43" s="258"/>
      <c r="J43" s="258"/>
      <c r="K43" s="258"/>
      <c r="L43" s="258"/>
      <c r="M43" s="258"/>
      <c r="N43" s="258"/>
      <c r="O43" s="258"/>
      <c r="P43" s="258"/>
      <c r="Q43" s="258"/>
      <c r="R43" s="258"/>
      <c r="S43" s="258"/>
      <c r="T43" s="258"/>
    </row>
    <row r="44" spans="2:20" ht="74.25" customHeight="1" x14ac:dyDescent="0.3">
      <c r="B44" s="255" t="s">
        <v>276</v>
      </c>
      <c r="C44" s="256"/>
      <c r="D44" s="256"/>
      <c r="E44" s="256"/>
      <c r="F44" s="256"/>
      <c r="G44" s="257"/>
      <c r="H44" s="258" t="s">
        <v>385</v>
      </c>
      <c r="I44" s="258"/>
      <c r="J44" s="258"/>
      <c r="K44" s="258"/>
      <c r="L44" s="258"/>
      <c r="M44" s="258"/>
      <c r="N44" s="258"/>
      <c r="O44" s="258"/>
      <c r="P44" s="258"/>
      <c r="Q44" s="258"/>
      <c r="R44" s="258"/>
      <c r="S44" s="258"/>
      <c r="T44" s="258"/>
    </row>
    <row r="45" spans="2:20" ht="127.5" customHeight="1" x14ac:dyDescent="0.3">
      <c r="B45" s="255" t="s">
        <v>277</v>
      </c>
      <c r="C45" s="256"/>
      <c r="D45" s="256"/>
      <c r="E45" s="256"/>
      <c r="F45" s="256"/>
      <c r="G45" s="257"/>
      <c r="H45" s="258" t="s">
        <v>393</v>
      </c>
      <c r="I45" s="258"/>
      <c r="J45" s="258"/>
      <c r="K45" s="258"/>
      <c r="L45" s="258"/>
      <c r="M45" s="258"/>
      <c r="N45" s="258"/>
      <c r="O45" s="258"/>
      <c r="P45" s="258"/>
      <c r="Q45" s="258"/>
      <c r="R45" s="258"/>
      <c r="S45" s="258"/>
      <c r="T45" s="258"/>
    </row>
    <row r="46" spans="2:20" ht="70.5" customHeight="1" x14ac:dyDescent="0.3">
      <c r="B46" s="255" t="s">
        <v>278</v>
      </c>
      <c r="C46" s="256"/>
      <c r="D46" s="256"/>
      <c r="E46" s="256"/>
      <c r="F46" s="256"/>
      <c r="G46" s="257"/>
      <c r="H46" s="258" t="s">
        <v>390</v>
      </c>
      <c r="I46" s="258"/>
      <c r="J46" s="258"/>
      <c r="K46" s="258"/>
      <c r="L46" s="258"/>
      <c r="M46" s="258"/>
      <c r="N46" s="258"/>
      <c r="O46" s="258"/>
      <c r="P46" s="258"/>
      <c r="Q46" s="258"/>
      <c r="R46" s="258"/>
      <c r="S46" s="258"/>
      <c r="T46" s="258"/>
    </row>
    <row r="47" spans="2:20" ht="144.75" customHeight="1" x14ac:dyDescent="0.3">
      <c r="B47" s="255" t="s">
        <v>279</v>
      </c>
      <c r="C47" s="256"/>
      <c r="D47" s="256"/>
      <c r="E47" s="256"/>
      <c r="F47" s="256"/>
      <c r="G47" s="257"/>
      <c r="H47" s="258" t="s">
        <v>391</v>
      </c>
      <c r="I47" s="258"/>
      <c r="J47" s="258"/>
      <c r="K47" s="258"/>
      <c r="L47" s="258"/>
      <c r="M47" s="258"/>
      <c r="N47" s="258"/>
      <c r="O47" s="258"/>
      <c r="P47" s="258"/>
      <c r="Q47" s="258"/>
      <c r="R47" s="258"/>
      <c r="S47" s="258"/>
      <c r="T47" s="258"/>
    </row>
    <row r="48" spans="2:20" ht="67.5" customHeight="1" x14ac:dyDescent="0.3">
      <c r="B48" s="255" t="s">
        <v>280</v>
      </c>
      <c r="C48" s="256"/>
      <c r="D48" s="256"/>
      <c r="E48" s="256"/>
      <c r="F48" s="256"/>
      <c r="G48" s="257"/>
      <c r="H48" s="258" t="s">
        <v>392</v>
      </c>
      <c r="I48" s="258"/>
      <c r="J48" s="258"/>
      <c r="K48" s="258"/>
      <c r="L48" s="258"/>
      <c r="M48" s="258"/>
      <c r="N48" s="258"/>
      <c r="O48" s="258"/>
      <c r="P48" s="258"/>
      <c r="Q48" s="258"/>
      <c r="R48" s="258"/>
      <c r="S48" s="258"/>
      <c r="T48" s="258"/>
    </row>
    <row r="49" spans="2:20" ht="96" customHeight="1" x14ac:dyDescent="0.3">
      <c r="B49" s="255" t="s">
        <v>281</v>
      </c>
      <c r="C49" s="256"/>
      <c r="D49" s="256"/>
      <c r="E49" s="256"/>
      <c r="F49" s="256"/>
      <c r="G49" s="257"/>
      <c r="H49" s="258" t="s">
        <v>384</v>
      </c>
      <c r="I49" s="258"/>
      <c r="J49" s="258"/>
      <c r="K49" s="258"/>
      <c r="L49" s="258"/>
      <c r="M49" s="258"/>
      <c r="N49" s="258"/>
      <c r="O49" s="258"/>
      <c r="P49" s="258"/>
      <c r="Q49" s="258"/>
      <c r="R49" s="258"/>
      <c r="S49" s="258"/>
      <c r="T49" s="258"/>
    </row>
    <row r="50" spans="2:20" ht="83.25" customHeight="1" x14ac:dyDescent="0.3">
      <c r="B50" s="255" t="s">
        <v>282</v>
      </c>
      <c r="C50" s="256"/>
      <c r="D50" s="256"/>
      <c r="E50" s="256"/>
      <c r="F50" s="256"/>
      <c r="G50" s="257"/>
      <c r="H50" s="258" t="s">
        <v>405</v>
      </c>
      <c r="I50" s="258"/>
      <c r="J50" s="258"/>
      <c r="K50" s="258"/>
      <c r="L50" s="258"/>
      <c r="M50" s="258"/>
      <c r="N50" s="258"/>
      <c r="O50" s="258"/>
      <c r="P50" s="258"/>
      <c r="Q50" s="258"/>
      <c r="R50" s="258"/>
      <c r="S50" s="258"/>
      <c r="T50" s="258"/>
    </row>
    <row r="51" spans="2:20" ht="83.25" customHeight="1" x14ac:dyDescent="0.3">
      <c r="B51" s="261" t="s">
        <v>403</v>
      </c>
      <c r="C51" s="262"/>
      <c r="D51" s="262"/>
      <c r="E51" s="262"/>
      <c r="F51" s="262"/>
      <c r="G51" s="262"/>
      <c r="H51" s="258" t="s">
        <v>404</v>
      </c>
      <c r="I51" s="258"/>
      <c r="J51" s="258"/>
      <c r="K51" s="258"/>
      <c r="L51" s="258"/>
      <c r="M51" s="258"/>
      <c r="N51" s="258"/>
      <c r="O51" s="258"/>
      <c r="P51" s="258"/>
      <c r="Q51" s="258"/>
      <c r="R51" s="258"/>
      <c r="S51" s="258"/>
      <c r="T51" s="258"/>
    </row>
    <row r="52" spans="2:20" ht="15.75" customHeight="1" x14ac:dyDescent="0.3"/>
    <row r="53" spans="2:20" ht="15.75" customHeight="1" x14ac:dyDescent="0.3"/>
    <row r="54" spans="2:20" ht="15.75" customHeight="1" x14ac:dyDescent="0.3"/>
    <row r="55" spans="2:20" ht="15.75" customHeight="1" x14ac:dyDescent="0.3"/>
    <row r="56" spans="2:20" ht="15.75" customHeight="1" x14ac:dyDescent="0.3"/>
    <row r="57" spans="2:20" ht="15.75" customHeight="1" x14ac:dyDescent="0.3"/>
    <row r="58" spans="2:20" ht="15.75" customHeight="1" x14ac:dyDescent="0.3"/>
    <row r="59" spans="2:20" ht="15.75" customHeight="1" x14ac:dyDescent="0.3"/>
    <row r="60" spans="2:20" ht="15.75" customHeight="1" x14ac:dyDescent="0.3"/>
    <row r="61" spans="2:20" ht="15.75" customHeight="1" x14ac:dyDescent="0.3"/>
    <row r="62" spans="2:20" ht="15.75" customHeight="1" x14ac:dyDescent="0.3"/>
    <row r="63" spans="2:20" ht="15.75" customHeight="1" x14ac:dyDescent="0.3"/>
    <row r="64" spans="2:20"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sheetData>
  <mergeCells count="59">
    <mergeCell ref="B51:G51"/>
    <mergeCell ref="H51:T51"/>
    <mergeCell ref="B28:G28"/>
    <mergeCell ref="H28:T28"/>
    <mergeCell ref="C9:H9"/>
    <mergeCell ref="C10:H10"/>
    <mergeCell ref="C15:H15"/>
    <mergeCell ref="C14:H14"/>
    <mergeCell ref="C13:H13"/>
    <mergeCell ref="C12:H12"/>
    <mergeCell ref="C11:H11"/>
    <mergeCell ref="C18:H18"/>
    <mergeCell ref="C19:H19"/>
    <mergeCell ref="C20:H20"/>
    <mergeCell ref="C21:H21"/>
    <mergeCell ref="H29:T29"/>
    <mergeCell ref="B29:G29"/>
    <mergeCell ref="B33:G33"/>
    <mergeCell ref="H33:T33"/>
    <mergeCell ref="B34:G34"/>
    <mergeCell ref="H34:T34"/>
    <mergeCell ref="B31:G31"/>
    <mergeCell ref="H31:T31"/>
    <mergeCell ref="B32:G32"/>
    <mergeCell ref="H32:T32"/>
    <mergeCell ref="B30:G30"/>
    <mergeCell ref="H30:T30"/>
    <mergeCell ref="B35:G35"/>
    <mergeCell ref="H35:T35"/>
    <mergeCell ref="B36:G36"/>
    <mergeCell ref="H36:T36"/>
    <mergeCell ref="B37:G37"/>
    <mergeCell ref="H37:T37"/>
    <mergeCell ref="B38:G38"/>
    <mergeCell ref="H38:T38"/>
    <mergeCell ref="B39:G39"/>
    <mergeCell ref="H39:T39"/>
    <mergeCell ref="B40:G40"/>
    <mergeCell ref="H40:T40"/>
    <mergeCell ref="B41:G41"/>
    <mergeCell ref="H41:T41"/>
    <mergeCell ref="B42:G42"/>
    <mergeCell ref="H42:T42"/>
    <mergeCell ref="B43:G43"/>
    <mergeCell ref="H43:T43"/>
    <mergeCell ref="B44:G44"/>
    <mergeCell ref="H44:T44"/>
    <mergeCell ref="B45:G45"/>
    <mergeCell ref="H45:T45"/>
    <mergeCell ref="B49:G49"/>
    <mergeCell ref="H49:T49"/>
    <mergeCell ref="B50:G50"/>
    <mergeCell ref="H50:T50"/>
    <mergeCell ref="B46:G46"/>
    <mergeCell ref="H46:T46"/>
    <mergeCell ref="B47:G47"/>
    <mergeCell ref="H47:T47"/>
    <mergeCell ref="B48:G48"/>
    <mergeCell ref="H48:T48"/>
  </mergeCells>
  <hyperlinks>
    <hyperlink ref="B29:G29" location="'1.Guide'!A1" display="'1.Guide'!A1" xr:uid="{EA22730F-DF63-40F2-94AA-35C9767D69FC}"/>
    <hyperlink ref="B30:G30" location="'2.Energy, Power and Consumers'!A1" display="2.Energy, Power and Consumers" xr:uid="{F3E1E1BD-0A6A-4531-B256-8E80C01B3E73}"/>
    <hyperlink ref="B31:G31" location="'3.Generation WACC'!A1" display="'3.Generation WACC'!A1" xr:uid="{4C74B94E-D31B-4DE9-999C-CD97D578A31A}"/>
    <hyperlink ref="B32:G32" location="'4.CAPEX List'!A1" display="'4.CAPEX List'!A1" xr:uid="{C8E812B1-CAF3-4F36-BEC1-29B37E9AC767}"/>
    <hyperlink ref="B33:G33" location="'5.Generation RAB'!A1" display="'5.Generation RAB'!A1" xr:uid="{317AA80C-EF82-4723-99F6-D3C873CEDEF6}"/>
    <hyperlink ref="B34:G34" location="'6.Generation OPEX'!A1" display="'6.Generation OPEX'!A1" xr:uid="{B8A0181D-0621-4755-B086-52025E3D5B27}"/>
    <hyperlink ref="B35:G35" location="'7.Generation ARR'!A1" display="'7.Generation ARR'!A1" xr:uid="{2BC76860-6CEE-44F5-A1A2-DBC2239652D6}"/>
    <hyperlink ref="B36:G36" location="'8.Generators Charge'!A1" display="'8.Generators Charge'!A1" xr:uid="{645533FF-047C-4DF3-B889-147AABAB1EF1}"/>
    <hyperlink ref="B37:G37" location="'9.Distribution WACC '!A1" display="'9.Distribution WACC '!A1" xr:uid="{D83F913D-CC59-4E40-A2FF-FD04E4FBE5F3}"/>
    <hyperlink ref="B38:G38" location="'10.Distribution MV RAB '!A1" display="10.Distribution MV RAB'!A1" xr:uid="{FD722A4C-C42F-4F9E-BF4B-E378D85A3930}"/>
    <hyperlink ref="B39:G39" location="'11.Distribution MV OPEX'!A1" display="'11.Distribution MV OPEX'!A1" xr:uid="{357E578E-2059-4C4C-82D9-C702E558D31A}"/>
    <hyperlink ref="B40:G40" location="'12.Distribution MV ARR'!A1" display="'12.Distribution MV ARR'!A1" xr:uid="{79822B42-8E51-4699-BEA2-1A5628CD96FA}"/>
    <hyperlink ref="B41:G41" location="'13.Distribution MV Charge'!A1" display="'13.Distribution MV Charge'!A1" xr:uid="{832E56CC-8F4D-46D2-B17E-7D5490CC7637}"/>
    <hyperlink ref="B42:G42" location="'14.Distribution LV RAB'!A1" display="14.Distribution LV RAB'!A1" xr:uid="{D32DC448-0541-4642-87F2-52D2C5154B6F}"/>
    <hyperlink ref="B43:G43" location="'15.Distribution LV OPEX'!A1" display="'15.Distribution LV OPEX'!A1" xr:uid="{2D015A3D-EC8F-437D-B737-1AEC9E3CB4A3}"/>
    <hyperlink ref="B44:G44" location="'16.Distribution LV ARR'!A1" display="'16.Distribution LV ARR'!A1" xr:uid="{D7EBED59-8FB1-4101-8115-34DEF807CC0C}"/>
    <hyperlink ref="B45:G45" location="'17.Distribution LV Charge'!A1" display="'17.Distribution LV Charge'!A1" xr:uid="{2C38CB17-6411-4F79-99DA-B92D542AE84E}"/>
    <hyperlink ref="B46:G46" location="'18.Commerc WACC'!A1" display="'18.Commerc WACC'!A1" xr:uid="{8BD0608A-8BE3-4BC4-A848-7A955BBA50BF}"/>
    <hyperlink ref="B47:G47" location="'14.Distribution LV RAB'!A1" display="19.Commerc RAB'!A1" xr:uid="{787279BD-00A8-409B-A5F9-C4C94EB88669}"/>
    <hyperlink ref="B48:G48" location="'20.Commerc. OPEX'!A1" display="'20.Commerc. OPEX'!A1" xr:uid="{F5023C07-AB40-4C56-BF50-82D7293F724B}"/>
    <hyperlink ref="B49:G49" location="'21.Commerc.ARR'!A1" display="'21.Commerc.ARR'!A1" xr:uid="{9F521971-A830-48B5-9E7D-A01FD0945048}"/>
    <hyperlink ref="B50:G50" location="'22.Commerc Charge'!A1" display="'22.Commerc Charge'!A1" xr:uid="{C4E420F7-E88C-4894-BDED-237DDB8CCD3E}"/>
    <hyperlink ref="B51:G51" location="'23. Τotal Charge'!A1" display="23. Τotal Charge'!A1" xr:uid="{67D6B4A6-69A8-413D-939E-0DE37E350EC0}"/>
  </hyperlink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3D6FE-A607-4338-A182-74EB7980625E}">
  <sheetPr>
    <tabColor rgb="FFC00000"/>
  </sheetPr>
  <dimension ref="B2:AH61"/>
  <sheetViews>
    <sheetView showGridLines="0" topLeftCell="A37" workbookViewId="0">
      <pane xSplit="2" topLeftCell="C1" activePane="topRight" state="frozen"/>
      <selection pane="topRight" activeCell="L39" sqref="L39"/>
    </sheetView>
  </sheetViews>
  <sheetFormatPr defaultColWidth="14.44140625" defaultRowHeight="15" customHeight="1" x14ac:dyDescent="0.3"/>
  <cols>
    <col min="1" max="1" width="2.88671875" style="68" customWidth="1"/>
    <col min="2" max="2" width="38.109375" style="68" customWidth="1"/>
    <col min="3" max="3" width="9.44140625" style="68" customWidth="1"/>
    <col min="4" max="4" width="16.44140625" style="68" customWidth="1"/>
    <col min="5" max="8" width="10.6640625" style="68" customWidth="1"/>
    <col min="9" max="14" width="9.109375" style="68" customWidth="1"/>
    <col min="15" max="15" width="14" style="68" customWidth="1"/>
    <col min="16" max="34" width="9.109375" style="68" customWidth="1"/>
    <col min="35" max="16384" width="14.44140625" style="68"/>
  </cols>
  <sheetData>
    <row r="2" spans="2:34" ht="14.4" x14ac:dyDescent="0.3">
      <c r="B2" s="69" t="s">
        <v>152</v>
      </c>
      <c r="C2" s="70"/>
      <c r="D2" s="70"/>
      <c r="E2" s="71"/>
      <c r="F2" s="71"/>
      <c r="G2" s="142"/>
      <c r="H2" s="72"/>
      <c r="I2" s="72"/>
      <c r="J2" s="72"/>
      <c r="K2" s="72"/>
      <c r="L2" s="72"/>
      <c r="M2" s="72"/>
      <c r="N2" s="72"/>
      <c r="O2" s="72"/>
      <c r="P2" s="72"/>
      <c r="Q2" s="72"/>
      <c r="R2" s="73"/>
      <c r="S2" s="73"/>
      <c r="T2" s="73"/>
      <c r="U2" s="65"/>
      <c r="V2" s="65"/>
      <c r="W2" s="65"/>
      <c r="X2" s="65"/>
      <c r="Y2" s="65"/>
      <c r="Z2" s="65"/>
      <c r="AA2" s="65"/>
      <c r="AB2" s="65"/>
      <c r="AC2" s="65"/>
      <c r="AD2" s="65"/>
      <c r="AE2" s="65"/>
      <c r="AF2" s="65"/>
      <c r="AG2" s="65"/>
      <c r="AH2" s="65"/>
    </row>
    <row r="3" spans="2:34" ht="29.25" customHeight="1" x14ac:dyDescent="0.3">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row>
    <row r="4" spans="2:34" ht="15" customHeight="1" x14ac:dyDescent="0.3">
      <c r="B4" s="143" t="s">
        <v>153</v>
      </c>
      <c r="C4" s="141"/>
      <c r="D4" s="140">
        <v>2024</v>
      </c>
      <c r="E4" s="140">
        <f>D4+1</f>
        <v>2025</v>
      </c>
      <c r="F4" s="140">
        <f t="shared" ref="F4:AH4" si="0">E4+1</f>
        <v>2026</v>
      </c>
      <c r="G4" s="140">
        <f t="shared" si="0"/>
        <v>2027</v>
      </c>
      <c r="H4" s="140">
        <f t="shared" si="0"/>
        <v>2028</v>
      </c>
      <c r="I4" s="140">
        <f t="shared" si="0"/>
        <v>2029</v>
      </c>
      <c r="J4" s="140">
        <f t="shared" si="0"/>
        <v>2030</v>
      </c>
      <c r="K4" s="140">
        <f t="shared" si="0"/>
        <v>2031</v>
      </c>
      <c r="L4" s="140">
        <f t="shared" si="0"/>
        <v>2032</v>
      </c>
      <c r="M4" s="140">
        <f t="shared" si="0"/>
        <v>2033</v>
      </c>
      <c r="N4" s="140">
        <f t="shared" si="0"/>
        <v>2034</v>
      </c>
      <c r="O4" s="140">
        <f t="shared" si="0"/>
        <v>2035</v>
      </c>
      <c r="P4" s="140">
        <f t="shared" si="0"/>
        <v>2036</v>
      </c>
      <c r="Q4" s="140">
        <f t="shared" si="0"/>
        <v>2037</v>
      </c>
      <c r="R4" s="140">
        <f t="shared" si="0"/>
        <v>2038</v>
      </c>
      <c r="S4" s="140">
        <f t="shared" si="0"/>
        <v>2039</v>
      </c>
      <c r="T4" s="140">
        <f t="shared" si="0"/>
        <v>2040</v>
      </c>
      <c r="U4" s="140">
        <f t="shared" si="0"/>
        <v>2041</v>
      </c>
      <c r="V4" s="140">
        <f t="shared" si="0"/>
        <v>2042</v>
      </c>
      <c r="W4" s="140">
        <f t="shared" si="0"/>
        <v>2043</v>
      </c>
      <c r="X4" s="140">
        <f t="shared" si="0"/>
        <v>2044</v>
      </c>
      <c r="Y4" s="140">
        <f t="shared" si="0"/>
        <v>2045</v>
      </c>
      <c r="Z4" s="140">
        <f t="shared" si="0"/>
        <v>2046</v>
      </c>
      <c r="AA4" s="140">
        <f t="shared" si="0"/>
        <v>2047</v>
      </c>
      <c r="AB4" s="140">
        <f t="shared" si="0"/>
        <v>2048</v>
      </c>
      <c r="AC4" s="140">
        <f t="shared" si="0"/>
        <v>2049</v>
      </c>
      <c r="AD4" s="140">
        <f t="shared" si="0"/>
        <v>2050</v>
      </c>
      <c r="AE4" s="140">
        <f t="shared" si="0"/>
        <v>2051</v>
      </c>
      <c r="AF4" s="140">
        <f t="shared" si="0"/>
        <v>2052</v>
      </c>
      <c r="AG4" s="140">
        <f t="shared" si="0"/>
        <v>2053</v>
      </c>
      <c r="AH4" s="140">
        <f t="shared" si="0"/>
        <v>2054</v>
      </c>
    </row>
    <row r="5" spans="2:34" ht="14.4" x14ac:dyDescent="0.3">
      <c r="B5" s="74" t="s">
        <v>151</v>
      </c>
      <c r="C5" s="76" t="s">
        <v>17</v>
      </c>
      <c r="D5" s="139">
        <f t="shared" ref="D5:AH5" si="1">SUM(D6:D9)</f>
        <v>0</v>
      </c>
      <c r="E5" s="139">
        <f t="shared" si="1"/>
        <v>0</v>
      </c>
      <c r="F5" s="139">
        <f t="shared" si="1"/>
        <v>0</v>
      </c>
      <c r="G5" s="139">
        <f t="shared" si="1"/>
        <v>0</v>
      </c>
      <c r="H5" s="139">
        <f t="shared" si="1"/>
        <v>0</v>
      </c>
      <c r="I5" s="139">
        <f t="shared" si="1"/>
        <v>0</v>
      </c>
      <c r="J5" s="139">
        <f t="shared" si="1"/>
        <v>0</v>
      </c>
      <c r="K5" s="139">
        <f t="shared" si="1"/>
        <v>0</v>
      </c>
      <c r="L5" s="139">
        <f t="shared" si="1"/>
        <v>0</v>
      </c>
      <c r="M5" s="139">
        <f t="shared" si="1"/>
        <v>0</v>
      </c>
      <c r="N5" s="139">
        <f t="shared" si="1"/>
        <v>0</v>
      </c>
      <c r="O5" s="139">
        <f t="shared" si="1"/>
        <v>0</v>
      </c>
      <c r="P5" s="139">
        <f t="shared" si="1"/>
        <v>0</v>
      </c>
      <c r="Q5" s="139">
        <f t="shared" si="1"/>
        <v>0</v>
      </c>
      <c r="R5" s="139">
        <f t="shared" si="1"/>
        <v>0</v>
      </c>
      <c r="S5" s="139">
        <f t="shared" si="1"/>
        <v>0</v>
      </c>
      <c r="T5" s="139">
        <f t="shared" si="1"/>
        <v>0</v>
      </c>
      <c r="U5" s="139">
        <f t="shared" si="1"/>
        <v>0</v>
      </c>
      <c r="V5" s="139">
        <f t="shared" si="1"/>
        <v>0</v>
      </c>
      <c r="W5" s="139">
        <f t="shared" si="1"/>
        <v>0</v>
      </c>
      <c r="X5" s="139">
        <f t="shared" si="1"/>
        <v>0</v>
      </c>
      <c r="Y5" s="139">
        <f t="shared" si="1"/>
        <v>0</v>
      </c>
      <c r="Z5" s="139">
        <f t="shared" si="1"/>
        <v>0</v>
      </c>
      <c r="AA5" s="139">
        <f t="shared" si="1"/>
        <v>0</v>
      </c>
      <c r="AB5" s="139">
        <f t="shared" si="1"/>
        <v>0</v>
      </c>
      <c r="AC5" s="139">
        <f t="shared" si="1"/>
        <v>0</v>
      </c>
      <c r="AD5" s="139">
        <f t="shared" si="1"/>
        <v>0</v>
      </c>
      <c r="AE5" s="139">
        <f t="shared" si="1"/>
        <v>0</v>
      </c>
      <c r="AF5" s="139">
        <f t="shared" si="1"/>
        <v>0</v>
      </c>
      <c r="AG5" s="139">
        <f t="shared" si="1"/>
        <v>0</v>
      </c>
      <c r="AH5" s="139">
        <f t="shared" si="1"/>
        <v>0</v>
      </c>
    </row>
    <row r="6" spans="2:34" ht="28.8" x14ac:dyDescent="0.3">
      <c r="B6" s="74" t="s">
        <v>150</v>
      </c>
      <c r="C6" s="76" t="s">
        <v>17</v>
      </c>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row>
    <row r="7" spans="2:34" ht="28.8" x14ac:dyDescent="0.3">
      <c r="B7" s="74" t="s">
        <v>149</v>
      </c>
      <c r="C7" s="76" t="s">
        <v>17</v>
      </c>
      <c r="D7" s="138"/>
      <c r="E7" s="138"/>
      <c r="F7" s="138"/>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row>
    <row r="8" spans="2:34" ht="28.8" x14ac:dyDescent="0.3">
      <c r="B8" s="74" t="s">
        <v>148</v>
      </c>
      <c r="C8" s="76" t="s">
        <v>17</v>
      </c>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row>
    <row r="9" spans="2:34" ht="28.8" x14ac:dyDescent="0.3">
      <c r="B9" s="74" t="s">
        <v>147</v>
      </c>
      <c r="C9" s="76" t="s">
        <v>17</v>
      </c>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row>
    <row r="10" spans="2:34" ht="14.4" x14ac:dyDescent="0.3">
      <c r="B10" s="74" t="s">
        <v>146</v>
      </c>
      <c r="C10" s="76" t="s">
        <v>17</v>
      </c>
      <c r="D10" s="139">
        <f t="shared" ref="D10:AH10" si="2">SUM(D11:D14)</f>
        <v>0</v>
      </c>
      <c r="E10" s="139">
        <f t="shared" si="2"/>
        <v>0</v>
      </c>
      <c r="F10" s="139">
        <f t="shared" si="2"/>
        <v>0</v>
      </c>
      <c r="G10" s="139">
        <f t="shared" si="2"/>
        <v>0</v>
      </c>
      <c r="H10" s="139">
        <f t="shared" si="2"/>
        <v>0</v>
      </c>
      <c r="I10" s="139">
        <f t="shared" si="2"/>
        <v>0</v>
      </c>
      <c r="J10" s="139">
        <f t="shared" si="2"/>
        <v>0</v>
      </c>
      <c r="K10" s="139">
        <f t="shared" si="2"/>
        <v>0</v>
      </c>
      <c r="L10" s="139">
        <f t="shared" si="2"/>
        <v>0</v>
      </c>
      <c r="M10" s="139">
        <f t="shared" si="2"/>
        <v>0</v>
      </c>
      <c r="N10" s="139">
        <f t="shared" si="2"/>
        <v>0</v>
      </c>
      <c r="O10" s="139">
        <f t="shared" si="2"/>
        <v>0</v>
      </c>
      <c r="P10" s="139">
        <f t="shared" si="2"/>
        <v>0</v>
      </c>
      <c r="Q10" s="139">
        <f t="shared" si="2"/>
        <v>0</v>
      </c>
      <c r="R10" s="139">
        <f t="shared" si="2"/>
        <v>0</v>
      </c>
      <c r="S10" s="139">
        <f t="shared" si="2"/>
        <v>0</v>
      </c>
      <c r="T10" s="139">
        <f t="shared" si="2"/>
        <v>0</v>
      </c>
      <c r="U10" s="139">
        <f t="shared" si="2"/>
        <v>0</v>
      </c>
      <c r="V10" s="139">
        <f t="shared" si="2"/>
        <v>0</v>
      </c>
      <c r="W10" s="139">
        <f t="shared" si="2"/>
        <v>0</v>
      </c>
      <c r="X10" s="139">
        <f t="shared" si="2"/>
        <v>0</v>
      </c>
      <c r="Y10" s="139">
        <f t="shared" si="2"/>
        <v>0</v>
      </c>
      <c r="Z10" s="139">
        <f t="shared" si="2"/>
        <v>0</v>
      </c>
      <c r="AA10" s="139">
        <f t="shared" si="2"/>
        <v>0</v>
      </c>
      <c r="AB10" s="139">
        <f t="shared" si="2"/>
        <v>0</v>
      </c>
      <c r="AC10" s="139">
        <f t="shared" si="2"/>
        <v>0</v>
      </c>
      <c r="AD10" s="139">
        <f t="shared" si="2"/>
        <v>0</v>
      </c>
      <c r="AE10" s="139">
        <f t="shared" si="2"/>
        <v>0</v>
      </c>
      <c r="AF10" s="139">
        <f t="shared" si="2"/>
        <v>0</v>
      </c>
      <c r="AG10" s="139">
        <f t="shared" si="2"/>
        <v>0</v>
      </c>
      <c r="AH10" s="139">
        <f t="shared" si="2"/>
        <v>0</v>
      </c>
    </row>
    <row r="11" spans="2:34" ht="30" customHeight="1" x14ac:dyDescent="0.3">
      <c r="B11" s="74" t="s">
        <v>145</v>
      </c>
      <c r="C11" s="76" t="s">
        <v>17</v>
      </c>
      <c r="D11" s="138"/>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row>
    <row r="12" spans="2:34" ht="28.8" x14ac:dyDescent="0.3">
      <c r="B12" s="74" t="s">
        <v>144</v>
      </c>
      <c r="C12" s="76" t="s">
        <v>17</v>
      </c>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row>
    <row r="13" spans="2:34" ht="28.8" x14ac:dyDescent="0.3">
      <c r="B13" s="74" t="s">
        <v>143</v>
      </c>
      <c r="C13" s="76" t="s">
        <v>17</v>
      </c>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row>
    <row r="14" spans="2:34" ht="28.8" x14ac:dyDescent="0.3">
      <c r="B14" s="74" t="s">
        <v>142</v>
      </c>
      <c r="C14" s="76" t="s">
        <v>17</v>
      </c>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row>
    <row r="16" spans="2:34" ht="15" customHeight="1" x14ac:dyDescent="0.3">
      <c r="B16" s="176" t="s">
        <v>141</v>
      </c>
    </row>
    <row r="17" spans="2:34" ht="28.8" x14ac:dyDescent="0.3">
      <c r="B17" s="74" t="s">
        <v>315</v>
      </c>
      <c r="C17" s="76" t="s">
        <v>17</v>
      </c>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row>
    <row r="18" spans="2:34" ht="28.8" x14ac:dyDescent="0.3">
      <c r="B18" s="74" t="s">
        <v>316</v>
      </c>
      <c r="C18" s="76" t="s">
        <v>17</v>
      </c>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row>
    <row r="20" spans="2:34" customFormat="1" ht="15" customHeight="1" x14ac:dyDescent="0.3">
      <c r="B20" s="176" t="s">
        <v>319</v>
      </c>
    </row>
    <row r="21" spans="2:34" ht="14.4" x14ac:dyDescent="0.3">
      <c r="B21" s="74" t="s">
        <v>317</v>
      </c>
      <c r="C21" s="76" t="s">
        <v>17</v>
      </c>
      <c r="D21" s="203">
        <f>D5+D17</f>
        <v>0</v>
      </c>
      <c r="E21" s="203">
        <f t="shared" ref="E21:AH21" si="3">E5+E17</f>
        <v>0</v>
      </c>
      <c r="F21" s="203">
        <f t="shared" si="3"/>
        <v>0</v>
      </c>
      <c r="G21" s="203">
        <f t="shared" si="3"/>
        <v>0</v>
      </c>
      <c r="H21" s="203">
        <f t="shared" si="3"/>
        <v>0</v>
      </c>
      <c r="I21" s="203">
        <f t="shared" si="3"/>
        <v>0</v>
      </c>
      <c r="J21" s="203">
        <f t="shared" si="3"/>
        <v>0</v>
      </c>
      <c r="K21" s="203">
        <f t="shared" si="3"/>
        <v>0</v>
      </c>
      <c r="L21" s="203">
        <f t="shared" si="3"/>
        <v>0</v>
      </c>
      <c r="M21" s="203">
        <f t="shared" si="3"/>
        <v>0</v>
      </c>
      <c r="N21" s="203">
        <f t="shared" si="3"/>
        <v>0</v>
      </c>
      <c r="O21" s="203">
        <f t="shared" si="3"/>
        <v>0</v>
      </c>
      <c r="P21" s="203">
        <f t="shared" si="3"/>
        <v>0</v>
      </c>
      <c r="Q21" s="203">
        <f t="shared" si="3"/>
        <v>0</v>
      </c>
      <c r="R21" s="203">
        <f t="shared" si="3"/>
        <v>0</v>
      </c>
      <c r="S21" s="203">
        <f t="shared" si="3"/>
        <v>0</v>
      </c>
      <c r="T21" s="203">
        <f t="shared" si="3"/>
        <v>0</v>
      </c>
      <c r="U21" s="203">
        <f t="shared" si="3"/>
        <v>0</v>
      </c>
      <c r="V21" s="203">
        <f t="shared" si="3"/>
        <v>0</v>
      </c>
      <c r="W21" s="203">
        <f t="shared" si="3"/>
        <v>0</v>
      </c>
      <c r="X21" s="203">
        <f t="shared" si="3"/>
        <v>0</v>
      </c>
      <c r="Y21" s="203">
        <f t="shared" si="3"/>
        <v>0</v>
      </c>
      <c r="Z21" s="203">
        <f t="shared" si="3"/>
        <v>0</v>
      </c>
      <c r="AA21" s="203">
        <f t="shared" si="3"/>
        <v>0</v>
      </c>
      <c r="AB21" s="203">
        <f t="shared" si="3"/>
        <v>0</v>
      </c>
      <c r="AC21" s="203">
        <f t="shared" si="3"/>
        <v>0</v>
      </c>
      <c r="AD21" s="203">
        <f t="shared" si="3"/>
        <v>0</v>
      </c>
      <c r="AE21" s="203">
        <f t="shared" si="3"/>
        <v>0</v>
      </c>
      <c r="AF21" s="203">
        <f t="shared" si="3"/>
        <v>0</v>
      </c>
      <c r="AG21" s="203">
        <f t="shared" si="3"/>
        <v>0</v>
      </c>
      <c r="AH21" s="203">
        <f t="shared" si="3"/>
        <v>0</v>
      </c>
    </row>
    <row r="22" spans="2:34" ht="14.4" x14ac:dyDescent="0.3">
      <c r="B22" s="74" t="s">
        <v>318</v>
      </c>
      <c r="C22" s="76" t="s">
        <v>17</v>
      </c>
      <c r="D22" s="203">
        <f>D10+D18</f>
        <v>0</v>
      </c>
      <c r="E22" s="203">
        <f t="shared" ref="E22:AH22" si="4">E10+E18</f>
        <v>0</v>
      </c>
      <c r="F22" s="203">
        <f t="shared" si="4"/>
        <v>0</v>
      </c>
      <c r="G22" s="203">
        <f t="shared" si="4"/>
        <v>0</v>
      </c>
      <c r="H22" s="203">
        <f t="shared" si="4"/>
        <v>0</v>
      </c>
      <c r="I22" s="203">
        <f t="shared" si="4"/>
        <v>0</v>
      </c>
      <c r="J22" s="203">
        <f t="shared" si="4"/>
        <v>0</v>
      </c>
      <c r="K22" s="203">
        <f t="shared" si="4"/>
        <v>0</v>
      </c>
      <c r="L22" s="203">
        <f t="shared" si="4"/>
        <v>0</v>
      </c>
      <c r="M22" s="203">
        <f t="shared" si="4"/>
        <v>0</v>
      </c>
      <c r="N22" s="203">
        <f t="shared" si="4"/>
        <v>0</v>
      </c>
      <c r="O22" s="203">
        <f t="shared" si="4"/>
        <v>0</v>
      </c>
      <c r="P22" s="203">
        <f t="shared" si="4"/>
        <v>0</v>
      </c>
      <c r="Q22" s="203">
        <f t="shared" si="4"/>
        <v>0</v>
      </c>
      <c r="R22" s="203">
        <f t="shared" si="4"/>
        <v>0</v>
      </c>
      <c r="S22" s="203">
        <f t="shared" si="4"/>
        <v>0</v>
      </c>
      <c r="T22" s="203">
        <f t="shared" si="4"/>
        <v>0</v>
      </c>
      <c r="U22" s="203">
        <f t="shared" si="4"/>
        <v>0</v>
      </c>
      <c r="V22" s="203">
        <f t="shared" si="4"/>
        <v>0</v>
      </c>
      <c r="W22" s="203">
        <f t="shared" si="4"/>
        <v>0</v>
      </c>
      <c r="X22" s="203">
        <f t="shared" si="4"/>
        <v>0</v>
      </c>
      <c r="Y22" s="203">
        <f t="shared" si="4"/>
        <v>0</v>
      </c>
      <c r="Z22" s="203">
        <f t="shared" si="4"/>
        <v>0</v>
      </c>
      <c r="AA22" s="203">
        <f t="shared" si="4"/>
        <v>0</v>
      </c>
      <c r="AB22" s="203">
        <f t="shared" si="4"/>
        <v>0</v>
      </c>
      <c r="AC22" s="203">
        <f t="shared" si="4"/>
        <v>0</v>
      </c>
      <c r="AD22" s="203">
        <f t="shared" si="4"/>
        <v>0</v>
      </c>
      <c r="AE22" s="203">
        <f t="shared" si="4"/>
        <v>0</v>
      </c>
      <c r="AF22" s="203">
        <f t="shared" si="4"/>
        <v>0</v>
      </c>
      <c r="AG22" s="203">
        <f t="shared" si="4"/>
        <v>0</v>
      </c>
      <c r="AH22" s="203">
        <f t="shared" si="4"/>
        <v>0</v>
      </c>
    </row>
    <row r="24" spans="2:34" ht="15" customHeight="1" x14ac:dyDescent="0.3">
      <c r="B24" s="143" t="s">
        <v>166</v>
      </c>
      <c r="C24" s="141"/>
      <c r="D24" s="140">
        <v>2024</v>
      </c>
      <c r="E24" s="140">
        <f>D24+1</f>
        <v>2025</v>
      </c>
      <c r="F24" s="140">
        <f t="shared" ref="F24:AH24" si="5">E24+1</f>
        <v>2026</v>
      </c>
      <c r="G24" s="140">
        <f t="shared" si="5"/>
        <v>2027</v>
      </c>
      <c r="H24" s="140">
        <f t="shared" si="5"/>
        <v>2028</v>
      </c>
      <c r="I24" s="140">
        <f t="shared" si="5"/>
        <v>2029</v>
      </c>
      <c r="J24" s="140">
        <f t="shared" si="5"/>
        <v>2030</v>
      </c>
      <c r="K24" s="140">
        <f t="shared" si="5"/>
        <v>2031</v>
      </c>
      <c r="L24" s="140">
        <f t="shared" si="5"/>
        <v>2032</v>
      </c>
      <c r="M24" s="140">
        <f t="shared" si="5"/>
        <v>2033</v>
      </c>
      <c r="N24" s="140">
        <f t="shared" si="5"/>
        <v>2034</v>
      </c>
      <c r="O24" s="140">
        <f t="shared" si="5"/>
        <v>2035</v>
      </c>
      <c r="P24" s="140">
        <f t="shared" si="5"/>
        <v>2036</v>
      </c>
      <c r="Q24" s="140">
        <f t="shared" si="5"/>
        <v>2037</v>
      </c>
      <c r="R24" s="140">
        <f t="shared" si="5"/>
        <v>2038</v>
      </c>
      <c r="S24" s="140">
        <f t="shared" si="5"/>
        <v>2039</v>
      </c>
      <c r="T24" s="140">
        <f t="shared" si="5"/>
        <v>2040</v>
      </c>
      <c r="U24" s="140">
        <f t="shared" si="5"/>
        <v>2041</v>
      </c>
      <c r="V24" s="140">
        <f t="shared" si="5"/>
        <v>2042</v>
      </c>
      <c r="W24" s="140">
        <f t="shared" si="5"/>
        <v>2043</v>
      </c>
      <c r="X24" s="140">
        <f t="shared" si="5"/>
        <v>2044</v>
      </c>
      <c r="Y24" s="140">
        <f t="shared" si="5"/>
        <v>2045</v>
      </c>
      <c r="Z24" s="140">
        <f t="shared" si="5"/>
        <v>2046</v>
      </c>
      <c r="AA24" s="140">
        <f t="shared" si="5"/>
        <v>2047</v>
      </c>
      <c r="AB24" s="140">
        <f t="shared" si="5"/>
        <v>2048</v>
      </c>
      <c r="AC24" s="140">
        <f t="shared" si="5"/>
        <v>2049</v>
      </c>
      <c r="AD24" s="140">
        <f t="shared" si="5"/>
        <v>2050</v>
      </c>
      <c r="AE24" s="140">
        <f t="shared" si="5"/>
        <v>2051</v>
      </c>
      <c r="AF24" s="140">
        <f t="shared" si="5"/>
        <v>2052</v>
      </c>
      <c r="AG24" s="140">
        <f t="shared" si="5"/>
        <v>2053</v>
      </c>
      <c r="AH24" s="140">
        <f t="shared" si="5"/>
        <v>2054</v>
      </c>
    </row>
    <row r="25" spans="2:34" customFormat="1" ht="29.25" customHeight="1" x14ac:dyDescent="0.3">
      <c r="B25" s="74" t="s">
        <v>167</v>
      </c>
      <c r="C25" s="76" t="s">
        <v>17</v>
      </c>
      <c r="D25" s="28">
        <f t="shared" ref="D25:AH25" si="6">SUM(D26:D29)</f>
        <v>1430</v>
      </c>
      <c r="E25" s="28">
        <f t="shared" si="6"/>
        <v>1430</v>
      </c>
      <c r="F25" s="28">
        <f t="shared" si="6"/>
        <v>1430</v>
      </c>
      <c r="G25" s="28">
        <f t="shared" si="6"/>
        <v>1430</v>
      </c>
      <c r="H25" s="28">
        <f t="shared" si="6"/>
        <v>1430</v>
      </c>
      <c r="I25" s="28">
        <f t="shared" si="6"/>
        <v>1430</v>
      </c>
      <c r="J25" s="28">
        <f t="shared" si="6"/>
        <v>1430</v>
      </c>
      <c r="K25" s="28">
        <f t="shared" si="6"/>
        <v>1430</v>
      </c>
      <c r="L25" s="28">
        <f t="shared" si="6"/>
        <v>1430</v>
      </c>
      <c r="M25" s="28">
        <f t="shared" si="6"/>
        <v>1430</v>
      </c>
      <c r="N25" s="28">
        <f t="shared" si="6"/>
        <v>1430</v>
      </c>
      <c r="O25" s="28">
        <f t="shared" si="6"/>
        <v>1430</v>
      </c>
      <c r="P25" s="28">
        <f t="shared" si="6"/>
        <v>1430</v>
      </c>
      <c r="Q25" s="28">
        <f t="shared" si="6"/>
        <v>1430</v>
      </c>
      <c r="R25" s="28">
        <f t="shared" si="6"/>
        <v>1430</v>
      </c>
      <c r="S25" s="28">
        <f t="shared" si="6"/>
        <v>1430</v>
      </c>
      <c r="T25" s="28">
        <f t="shared" si="6"/>
        <v>1430</v>
      </c>
      <c r="U25" s="28">
        <f t="shared" si="6"/>
        <v>1430</v>
      </c>
      <c r="V25" s="28">
        <f t="shared" si="6"/>
        <v>1430</v>
      </c>
      <c r="W25" s="28">
        <f t="shared" si="6"/>
        <v>1430</v>
      </c>
      <c r="X25" s="28">
        <f t="shared" si="6"/>
        <v>1430</v>
      </c>
      <c r="Y25" s="28">
        <f t="shared" si="6"/>
        <v>1430</v>
      </c>
      <c r="Z25" s="28">
        <f t="shared" si="6"/>
        <v>1430</v>
      </c>
      <c r="AA25" s="28">
        <f t="shared" si="6"/>
        <v>1430</v>
      </c>
      <c r="AB25" s="28">
        <f t="shared" si="6"/>
        <v>1430</v>
      </c>
      <c r="AC25" s="28">
        <f t="shared" si="6"/>
        <v>1430</v>
      </c>
      <c r="AD25" s="28">
        <f t="shared" si="6"/>
        <v>1430</v>
      </c>
      <c r="AE25" s="28">
        <f t="shared" si="6"/>
        <v>1430</v>
      </c>
      <c r="AF25" s="28">
        <f t="shared" si="6"/>
        <v>1430</v>
      </c>
      <c r="AG25" s="28">
        <f t="shared" si="6"/>
        <v>1430</v>
      </c>
      <c r="AH25" s="28">
        <f t="shared" si="6"/>
        <v>1430</v>
      </c>
    </row>
    <row r="26" spans="2:34" ht="48" customHeight="1" x14ac:dyDescent="0.3">
      <c r="B26" s="74" t="s">
        <v>159</v>
      </c>
      <c r="C26" s="76" t="s">
        <v>17</v>
      </c>
      <c r="D26" s="147">
        <v>700</v>
      </c>
      <c r="E26" s="147">
        <v>700</v>
      </c>
      <c r="F26" s="147">
        <v>700</v>
      </c>
      <c r="G26" s="147">
        <v>700</v>
      </c>
      <c r="H26" s="147">
        <v>700</v>
      </c>
      <c r="I26" s="147">
        <v>700</v>
      </c>
      <c r="J26" s="147">
        <v>700</v>
      </c>
      <c r="K26" s="147">
        <v>700</v>
      </c>
      <c r="L26" s="147">
        <v>700</v>
      </c>
      <c r="M26" s="147">
        <v>700</v>
      </c>
      <c r="N26" s="147">
        <v>700</v>
      </c>
      <c r="O26" s="147">
        <v>700</v>
      </c>
      <c r="P26" s="147">
        <v>700</v>
      </c>
      <c r="Q26" s="147">
        <v>700</v>
      </c>
      <c r="R26" s="147">
        <v>700</v>
      </c>
      <c r="S26" s="147">
        <v>700</v>
      </c>
      <c r="T26" s="147">
        <v>700</v>
      </c>
      <c r="U26" s="147">
        <v>700</v>
      </c>
      <c r="V26" s="147">
        <v>700</v>
      </c>
      <c r="W26" s="147">
        <v>700</v>
      </c>
      <c r="X26" s="147">
        <v>700</v>
      </c>
      <c r="Y26" s="147">
        <v>700</v>
      </c>
      <c r="Z26" s="147">
        <v>700</v>
      </c>
      <c r="AA26" s="147">
        <v>700</v>
      </c>
      <c r="AB26" s="147">
        <v>700</v>
      </c>
      <c r="AC26" s="147">
        <v>700</v>
      </c>
      <c r="AD26" s="147">
        <v>700</v>
      </c>
      <c r="AE26" s="147">
        <v>700</v>
      </c>
      <c r="AF26" s="147">
        <v>700</v>
      </c>
      <c r="AG26" s="147">
        <v>700</v>
      </c>
      <c r="AH26" s="147">
        <v>700</v>
      </c>
    </row>
    <row r="27" spans="2:34" ht="42.75" customHeight="1" x14ac:dyDescent="0.3">
      <c r="B27" s="74" t="s">
        <v>160</v>
      </c>
      <c r="C27" s="76" t="s">
        <v>17</v>
      </c>
      <c r="D27" s="147">
        <v>30</v>
      </c>
      <c r="E27" s="147">
        <v>30</v>
      </c>
      <c r="F27" s="147">
        <v>30</v>
      </c>
      <c r="G27" s="147">
        <v>30</v>
      </c>
      <c r="H27" s="147">
        <v>30</v>
      </c>
      <c r="I27" s="147">
        <v>30</v>
      </c>
      <c r="J27" s="147">
        <v>30</v>
      </c>
      <c r="K27" s="147">
        <v>30</v>
      </c>
      <c r="L27" s="147">
        <v>30</v>
      </c>
      <c r="M27" s="147">
        <v>30</v>
      </c>
      <c r="N27" s="147">
        <v>30</v>
      </c>
      <c r="O27" s="147">
        <v>30</v>
      </c>
      <c r="P27" s="147">
        <v>30</v>
      </c>
      <c r="Q27" s="147">
        <v>30</v>
      </c>
      <c r="R27" s="147">
        <v>30</v>
      </c>
      <c r="S27" s="147">
        <v>30</v>
      </c>
      <c r="T27" s="147">
        <v>30</v>
      </c>
      <c r="U27" s="147">
        <v>30</v>
      </c>
      <c r="V27" s="147">
        <v>30</v>
      </c>
      <c r="W27" s="147">
        <v>30</v>
      </c>
      <c r="X27" s="147">
        <v>30</v>
      </c>
      <c r="Y27" s="147">
        <v>30</v>
      </c>
      <c r="Z27" s="147">
        <v>30</v>
      </c>
      <c r="AA27" s="147">
        <v>30</v>
      </c>
      <c r="AB27" s="147">
        <v>30</v>
      </c>
      <c r="AC27" s="147">
        <v>30</v>
      </c>
      <c r="AD27" s="147">
        <v>30</v>
      </c>
      <c r="AE27" s="147">
        <v>30</v>
      </c>
      <c r="AF27" s="147">
        <v>30</v>
      </c>
      <c r="AG27" s="147">
        <v>30</v>
      </c>
      <c r="AH27" s="147">
        <v>30</v>
      </c>
    </row>
    <row r="28" spans="2:34" ht="41.25" customHeight="1" x14ac:dyDescent="0.3">
      <c r="B28" s="74" t="s">
        <v>161</v>
      </c>
      <c r="C28" s="76" t="s">
        <v>17</v>
      </c>
      <c r="D28" s="147">
        <v>280</v>
      </c>
      <c r="E28" s="147">
        <v>280</v>
      </c>
      <c r="F28" s="147">
        <v>280</v>
      </c>
      <c r="G28" s="147">
        <v>280</v>
      </c>
      <c r="H28" s="147">
        <v>280</v>
      </c>
      <c r="I28" s="147">
        <v>280</v>
      </c>
      <c r="J28" s="147">
        <v>280</v>
      </c>
      <c r="K28" s="147">
        <v>280</v>
      </c>
      <c r="L28" s="147">
        <v>280</v>
      </c>
      <c r="M28" s="147">
        <v>280</v>
      </c>
      <c r="N28" s="147">
        <v>280</v>
      </c>
      <c r="O28" s="147">
        <v>280</v>
      </c>
      <c r="P28" s="147">
        <v>280</v>
      </c>
      <c r="Q28" s="147">
        <v>280</v>
      </c>
      <c r="R28" s="147">
        <v>280</v>
      </c>
      <c r="S28" s="147">
        <v>280</v>
      </c>
      <c r="T28" s="147">
        <v>280</v>
      </c>
      <c r="U28" s="147">
        <v>280</v>
      </c>
      <c r="V28" s="147">
        <v>280</v>
      </c>
      <c r="W28" s="147">
        <v>280</v>
      </c>
      <c r="X28" s="147">
        <v>280</v>
      </c>
      <c r="Y28" s="147">
        <v>280</v>
      </c>
      <c r="Z28" s="147">
        <v>280</v>
      </c>
      <c r="AA28" s="147">
        <v>280</v>
      </c>
      <c r="AB28" s="147">
        <v>280</v>
      </c>
      <c r="AC28" s="147">
        <v>280</v>
      </c>
      <c r="AD28" s="147">
        <v>280</v>
      </c>
      <c r="AE28" s="147">
        <v>280</v>
      </c>
      <c r="AF28" s="147">
        <v>280</v>
      </c>
      <c r="AG28" s="147">
        <v>280</v>
      </c>
      <c r="AH28" s="147">
        <v>280</v>
      </c>
    </row>
    <row r="29" spans="2:34" ht="74.25" customHeight="1" x14ac:dyDescent="0.3">
      <c r="B29" s="74" t="s">
        <v>162</v>
      </c>
      <c r="C29" s="76" t="s">
        <v>17</v>
      </c>
      <c r="D29" s="147">
        <v>420</v>
      </c>
      <c r="E29" s="147">
        <v>420</v>
      </c>
      <c r="F29" s="147">
        <v>420</v>
      </c>
      <c r="G29" s="147">
        <v>420</v>
      </c>
      <c r="H29" s="147">
        <v>420</v>
      </c>
      <c r="I29" s="147">
        <v>420</v>
      </c>
      <c r="J29" s="147">
        <v>420</v>
      </c>
      <c r="K29" s="147">
        <v>420</v>
      </c>
      <c r="L29" s="147">
        <v>420</v>
      </c>
      <c r="M29" s="147">
        <v>420</v>
      </c>
      <c r="N29" s="147">
        <v>420</v>
      </c>
      <c r="O29" s="147">
        <v>420</v>
      </c>
      <c r="P29" s="147">
        <v>420</v>
      </c>
      <c r="Q29" s="147">
        <v>420</v>
      </c>
      <c r="R29" s="147">
        <v>420</v>
      </c>
      <c r="S29" s="147">
        <v>420</v>
      </c>
      <c r="T29" s="147">
        <v>420</v>
      </c>
      <c r="U29" s="147">
        <v>420</v>
      </c>
      <c r="V29" s="147">
        <v>420</v>
      </c>
      <c r="W29" s="147">
        <v>420</v>
      </c>
      <c r="X29" s="147">
        <v>420</v>
      </c>
      <c r="Y29" s="147">
        <v>420</v>
      </c>
      <c r="Z29" s="147">
        <v>420</v>
      </c>
      <c r="AA29" s="147">
        <v>420</v>
      </c>
      <c r="AB29" s="147">
        <v>420</v>
      </c>
      <c r="AC29" s="147">
        <v>420</v>
      </c>
      <c r="AD29" s="147">
        <v>420</v>
      </c>
      <c r="AE29" s="147">
        <v>420</v>
      </c>
      <c r="AF29" s="147">
        <v>420</v>
      </c>
      <c r="AG29" s="147">
        <v>420</v>
      </c>
      <c r="AH29" s="147">
        <v>420</v>
      </c>
    </row>
    <row r="30" spans="2:34" ht="15.75" customHeight="1" x14ac:dyDescent="0.3">
      <c r="B30" s="65"/>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row>
    <row r="31" spans="2:34" ht="14.4" x14ac:dyDescent="0.3">
      <c r="B31" s="143" t="s">
        <v>163</v>
      </c>
      <c r="C31" s="141"/>
      <c r="D31" s="140">
        <v>2024</v>
      </c>
      <c r="E31" s="140">
        <f>D31+1</f>
        <v>2025</v>
      </c>
      <c r="F31" s="140">
        <f t="shared" ref="F31:AH31" si="7">E31+1</f>
        <v>2026</v>
      </c>
      <c r="G31" s="140">
        <f t="shared" si="7"/>
        <v>2027</v>
      </c>
      <c r="H31" s="140">
        <f t="shared" si="7"/>
        <v>2028</v>
      </c>
      <c r="I31" s="140">
        <f t="shared" si="7"/>
        <v>2029</v>
      </c>
      <c r="J31" s="140">
        <f t="shared" si="7"/>
        <v>2030</v>
      </c>
      <c r="K31" s="140">
        <f t="shared" si="7"/>
        <v>2031</v>
      </c>
      <c r="L31" s="140">
        <f t="shared" si="7"/>
        <v>2032</v>
      </c>
      <c r="M31" s="140">
        <f t="shared" si="7"/>
        <v>2033</v>
      </c>
      <c r="N31" s="140">
        <f t="shared" si="7"/>
        <v>2034</v>
      </c>
      <c r="O31" s="140">
        <f t="shared" si="7"/>
        <v>2035</v>
      </c>
      <c r="P31" s="140">
        <f t="shared" si="7"/>
        <v>2036</v>
      </c>
      <c r="Q31" s="140">
        <f t="shared" si="7"/>
        <v>2037</v>
      </c>
      <c r="R31" s="140">
        <f t="shared" si="7"/>
        <v>2038</v>
      </c>
      <c r="S31" s="140">
        <f t="shared" si="7"/>
        <v>2039</v>
      </c>
      <c r="T31" s="140">
        <f t="shared" si="7"/>
        <v>2040</v>
      </c>
      <c r="U31" s="140">
        <f t="shared" si="7"/>
        <v>2041</v>
      </c>
      <c r="V31" s="140">
        <f t="shared" si="7"/>
        <v>2042</v>
      </c>
      <c r="W31" s="140">
        <f t="shared" si="7"/>
        <v>2043</v>
      </c>
      <c r="X31" s="140">
        <f t="shared" si="7"/>
        <v>2044</v>
      </c>
      <c r="Y31" s="140">
        <f t="shared" si="7"/>
        <v>2045</v>
      </c>
      <c r="Z31" s="140">
        <f t="shared" si="7"/>
        <v>2046</v>
      </c>
      <c r="AA31" s="140">
        <f t="shared" si="7"/>
        <v>2047</v>
      </c>
      <c r="AB31" s="140">
        <f t="shared" si="7"/>
        <v>2048</v>
      </c>
      <c r="AC31" s="140">
        <f t="shared" si="7"/>
        <v>2049</v>
      </c>
      <c r="AD31" s="140">
        <f t="shared" si="7"/>
        <v>2050</v>
      </c>
      <c r="AE31" s="140">
        <f t="shared" si="7"/>
        <v>2051</v>
      </c>
      <c r="AF31" s="140">
        <f t="shared" si="7"/>
        <v>2052</v>
      </c>
      <c r="AG31" s="140">
        <f t="shared" si="7"/>
        <v>2053</v>
      </c>
      <c r="AH31" s="140">
        <f t="shared" si="7"/>
        <v>2054</v>
      </c>
    </row>
    <row r="32" spans="2:34" ht="48" customHeight="1" x14ac:dyDescent="0.3">
      <c r="B32" s="74" t="s">
        <v>163</v>
      </c>
      <c r="C32" s="76" t="s">
        <v>20</v>
      </c>
      <c r="D32" s="147">
        <f>SUM(D33:D36)</f>
        <v>0.51</v>
      </c>
      <c r="E32" s="147">
        <f t="shared" ref="E32:AH32" si="8">SUM(E33:E36)</f>
        <v>0.51</v>
      </c>
      <c r="F32" s="147">
        <f t="shared" si="8"/>
        <v>0.51</v>
      </c>
      <c r="G32" s="147">
        <f t="shared" si="8"/>
        <v>0.51</v>
      </c>
      <c r="H32" s="147">
        <f t="shared" si="8"/>
        <v>0.51</v>
      </c>
      <c r="I32" s="147">
        <f t="shared" si="8"/>
        <v>0.51</v>
      </c>
      <c r="J32" s="147">
        <f t="shared" si="8"/>
        <v>0.51</v>
      </c>
      <c r="K32" s="147">
        <f t="shared" si="8"/>
        <v>0.51</v>
      </c>
      <c r="L32" s="147">
        <f t="shared" si="8"/>
        <v>0.51</v>
      </c>
      <c r="M32" s="147">
        <f t="shared" si="8"/>
        <v>0.51</v>
      </c>
      <c r="N32" s="147">
        <f t="shared" si="8"/>
        <v>0.51</v>
      </c>
      <c r="O32" s="147">
        <f t="shared" si="8"/>
        <v>0.51</v>
      </c>
      <c r="P32" s="147">
        <f t="shared" si="8"/>
        <v>0.51</v>
      </c>
      <c r="Q32" s="147">
        <f t="shared" si="8"/>
        <v>0.51</v>
      </c>
      <c r="R32" s="147">
        <f t="shared" si="8"/>
        <v>0.51</v>
      </c>
      <c r="S32" s="147">
        <f t="shared" si="8"/>
        <v>0.51</v>
      </c>
      <c r="T32" s="147">
        <f t="shared" si="8"/>
        <v>0.51</v>
      </c>
      <c r="U32" s="147">
        <f t="shared" si="8"/>
        <v>0.51</v>
      </c>
      <c r="V32" s="147">
        <f t="shared" si="8"/>
        <v>0.51</v>
      </c>
      <c r="W32" s="147">
        <f t="shared" si="8"/>
        <v>0.51</v>
      </c>
      <c r="X32" s="147">
        <f t="shared" si="8"/>
        <v>0.51</v>
      </c>
      <c r="Y32" s="147">
        <f t="shared" si="8"/>
        <v>0.51</v>
      </c>
      <c r="Z32" s="147">
        <f t="shared" si="8"/>
        <v>0.51</v>
      </c>
      <c r="AA32" s="147">
        <f t="shared" si="8"/>
        <v>0.51</v>
      </c>
      <c r="AB32" s="147">
        <f t="shared" si="8"/>
        <v>0.51</v>
      </c>
      <c r="AC32" s="147">
        <f t="shared" si="8"/>
        <v>0.51</v>
      </c>
      <c r="AD32" s="147">
        <f t="shared" si="8"/>
        <v>0.51</v>
      </c>
      <c r="AE32" s="147">
        <f t="shared" si="8"/>
        <v>0.51</v>
      </c>
      <c r="AF32" s="147">
        <f t="shared" si="8"/>
        <v>0.51</v>
      </c>
      <c r="AG32" s="147">
        <f t="shared" si="8"/>
        <v>0.51</v>
      </c>
      <c r="AH32" s="147">
        <f t="shared" si="8"/>
        <v>0.51</v>
      </c>
    </row>
    <row r="33" spans="2:34" ht="62.25" customHeight="1" x14ac:dyDescent="0.3">
      <c r="B33" s="74" t="s">
        <v>168</v>
      </c>
      <c r="C33" s="76" t="s">
        <v>20</v>
      </c>
      <c r="D33" s="147">
        <v>0.25</v>
      </c>
      <c r="E33" s="147">
        <v>0.25</v>
      </c>
      <c r="F33" s="147">
        <v>0.25</v>
      </c>
      <c r="G33" s="147">
        <v>0.25</v>
      </c>
      <c r="H33" s="147">
        <v>0.25</v>
      </c>
      <c r="I33" s="147">
        <v>0.25</v>
      </c>
      <c r="J33" s="147">
        <v>0.25</v>
      </c>
      <c r="K33" s="147">
        <v>0.25</v>
      </c>
      <c r="L33" s="147">
        <v>0.25</v>
      </c>
      <c r="M33" s="147">
        <v>0.25</v>
      </c>
      <c r="N33" s="147">
        <v>0.25</v>
      </c>
      <c r="O33" s="147">
        <v>0.25</v>
      </c>
      <c r="P33" s="147">
        <v>0.25</v>
      </c>
      <c r="Q33" s="147">
        <v>0.25</v>
      </c>
      <c r="R33" s="147">
        <v>0.25</v>
      </c>
      <c r="S33" s="147">
        <v>0.25</v>
      </c>
      <c r="T33" s="147">
        <v>0.25</v>
      </c>
      <c r="U33" s="147">
        <v>0.25</v>
      </c>
      <c r="V33" s="147">
        <v>0.25</v>
      </c>
      <c r="W33" s="147">
        <v>0.25</v>
      </c>
      <c r="X33" s="147">
        <v>0.25</v>
      </c>
      <c r="Y33" s="147">
        <v>0.25</v>
      </c>
      <c r="Z33" s="147">
        <v>0.25</v>
      </c>
      <c r="AA33" s="147">
        <v>0.25</v>
      </c>
      <c r="AB33" s="147">
        <v>0.25</v>
      </c>
      <c r="AC33" s="147">
        <v>0.25</v>
      </c>
      <c r="AD33" s="147">
        <v>0.25</v>
      </c>
      <c r="AE33" s="147">
        <v>0.25</v>
      </c>
      <c r="AF33" s="147">
        <v>0.25</v>
      </c>
      <c r="AG33" s="147">
        <v>0.25</v>
      </c>
      <c r="AH33" s="147">
        <v>0.25</v>
      </c>
    </row>
    <row r="34" spans="2:34" ht="73.5" customHeight="1" x14ac:dyDescent="0.3">
      <c r="B34" s="74" t="s">
        <v>169</v>
      </c>
      <c r="C34" s="76" t="s">
        <v>20</v>
      </c>
      <c r="D34" s="147">
        <v>0.01</v>
      </c>
      <c r="E34" s="147">
        <v>0.01</v>
      </c>
      <c r="F34" s="147">
        <v>0.01</v>
      </c>
      <c r="G34" s="147">
        <v>0.01</v>
      </c>
      <c r="H34" s="147">
        <v>0.01</v>
      </c>
      <c r="I34" s="147">
        <v>0.01</v>
      </c>
      <c r="J34" s="147">
        <v>0.01</v>
      </c>
      <c r="K34" s="147">
        <v>0.01</v>
      </c>
      <c r="L34" s="147">
        <v>0.01</v>
      </c>
      <c r="M34" s="147">
        <v>0.01</v>
      </c>
      <c r="N34" s="147">
        <v>0.01</v>
      </c>
      <c r="O34" s="147">
        <v>0.01</v>
      </c>
      <c r="P34" s="147">
        <v>0.01</v>
      </c>
      <c r="Q34" s="147">
        <v>0.01</v>
      </c>
      <c r="R34" s="147">
        <v>0.01</v>
      </c>
      <c r="S34" s="147">
        <v>0.01</v>
      </c>
      <c r="T34" s="147">
        <v>0.01</v>
      </c>
      <c r="U34" s="147">
        <v>0.01</v>
      </c>
      <c r="V34" s="147">
        <v>0.01</v>
      </c>
      <c r="W34" s="147">
        <v>0.01</v>
      </c>
      <c r="X34" s="147">
        <v>0.01</v>
      </c>
      <c r="Y34" s="147">
        <v>0.01</v>
      </c>
      <c r="Z34" s="147">
        <v>0.01</v>
      </c>
      <c r="AA34" s="147">
        <v>0.01</v>
      </c>
      <c r="AB34" s="147">
        <v>0.01</v>
      </c>
      <c r="AC34" s="147">
        <v>0.01</v>
      </c>
      <c r="AD34" s="147">
        <v>0.01</v>
      </c>
      <c r="AE34" s="147">
        <v>0.01</v>
      </c>
      <c r="AF34" s="147">
        <v>0.01</v>
      </c>
      <c r="AG34" s="147">
        <v>0.01</v>
      </c>
      <c r="AH34" s="147">
        <v>0.01</v>
      </c>
    </row>
    <row r="35" spans="2:34" ht="73.5" customHeight="1" x14ac:dyDescent="0.3">
      <c r="B35" s="74" t="s">
        <v>170</v>
      </c>
      <c r="C35" s="76" t="s">
        <v>20</v>
      </c>
      <c r="D35" s="147">
        <v>0.1</v>
      </c>
      <c r="E35" s="147">
        <v>0.1</v>
      </c>
      <c r="F35" s="147">
        <v>0.1</v>
      </c>
      <c r="G35" s="147">
        <v>0.1</v>
      </c>
      <c r="H35" s="147">
        <v>0.1</v>
      </c>
      <c r="I35" s="147">
        <v>0.1</v>
      </c>
      <c r="J35" s="147">
        <v>0.1</v>
      </c>
      <c r="K35" s="147">
        <v>0.1</v>
      </c>
      <c r="L35" s="147">
        <v>0.1</v>
      </c>
      <c r="M35" s="147">
        <v>0.1</v>
      </c>
      <c r="N35" s="147">
        <v>0.1</v>
      </c>
      <c r="O35" s="147">
        <v>0.1</v>
      </c>
      <c r="P35" s="147">
        <v>0.1</v>
      </c>
      <c r="Q35" s="147">
        <v>0.1</v>
      </c>
      <c r="R35" s="147">
        <v>0.1</v>
      </c>
      <c r="S35" s="147">
        <v>0.1</v>
      </c>
      <c r="T35" s="147">
        <v>0.1</v>
      </c>
      <c r="U35" s="147">
        <v>0.1</v>
      </c>
      <c r="V35" s="147">
        <v>0.1</v>
      </c>
      <c r="W35" s="147">
        <v>0.1</v>
      </c>
      <c r="X35" s="147">
        <v>0.1</v>
      </c>
      <c r="Y35" s="147">
        <v>0.1</v>
      </c>
      <c r="Z35" s="147">
        <v>0.1</v>
      </c>
      <c r="AA35" s="147">
        <v>0.1</v>
      </c>
      <c r="AB35" s="147">
        <v>0.1</v>
      </c>
      <c r="AC35" s="147">
        <v>0.1</v>
      </c>
      <c r="AD35" s="147">
        <v>0.1</v>
      </c>
      <c r="AE35" s="147">
        <v>0.1</v>
      </c>
      <c r="AF35" s="147">
        <v>0.1</v>
      </c>
      <c r="AG35" s="147">
        <v>0.1</v>
      </c>
      <c r="AH35" s="147">
        <v>0.1</v>
      </c>
    </row>
    <row r="36" spans="2:34" ht="73.5" customHeight="1" x14ac:dyDescent="0.3">
      <c r="B36" s="74" t="s">
        <v>171</v>
      </c>
      <c r="C36" s="76" t="s">
        <v>20</v>
      </c>
      <c r="D36" s="147">
        <v>0.15</v>
      </c>
      <c r="E36" s="147">
        <v>0.15</v>
      </c>
      <c r="F36" s="147">
        <v>0.15</v>
      </c>
      <c r="G36" s="147">
        <v>0.15</v>
      </c>
      <c r="H36" s="147">
        <v>0.15</v>
      </c>
      <c r="I36" s="147">
        <v>0.15</v>
      </c>
      <c r="J36" s="147">
        <v>0.15</v>
      </c>
      <c r="K36" s="147">
        <v>0.15</v>
      </c>
      <c r="L36" s="147">
        <v>0.15</v>
      </c>
      <c r="M36" s="147">
        <v>0.15</v>
      </c>
      <c r="N36" s="147">
        <v>0.15</v>
      </c>
      <c r="O36" s="147">
        <v>0.15</v>
      </c>
      <c r="P36" s="147">
        <v>0.15</v>
      </c>
      <c r="Q36" s="147">
        <v>0.15</v>
      </c>
      <c r="R36" s="147">
        <v>0.15</v>
      </c>
      <c r="S36" s="147">
        <v>0.15</v>
      </c>
      <c r="T36" s="147">
        <v>0.15</v>
      </c>
      <c r="U36" s="147">
        <v>0.15</v>
      </c>
      <c r="V36" s="147">
        <v>0.15</v>
      </c>
      <c r="W36" s="147">
        <v>0.15</v>
      </c>
      <c r="X36" s="147">
        <v>0.15</v>
      </c>
      <c r="Y36" s="147">
        <v>0.15</v>
      </c>
      <c r="Z36" s="147">
        <v>0.15</v>
      </c>
      <c r="AA36" s="147">
        <v>0.15</v>
      </c>
      <c r="AB36" s="147">
        <v>0.15</v>
      </c>
      <c r="AC36" s="147">
        <v>0.15</v>
      </c>
      <c r="AD36" s="147">
        <v>0.15</v>
      </c>
      <c r="AE36" s="147">
        <v>0.15</v>
      </c>
      <c r="AF36" s="147">
        <v>0.15</v>
      </c>
      <c r="AG36" s="147">
        <v>0.15</v>
      </c>
      <c r="AH36" s="147">
        <v>0.15</v>
      </c>
    </row>
    <row r="37" spans="2:34" ht="48" customHeight="1" x14ac:dyDescent="0.3">
      <c r="B37" s="74" t="s">
        <v>164</v>
      </c>
      <c r="C37" s="76" t="s">
        <v>20</v>
      </c>
      <c r="D37" s="147">
        <f>SUM(D38:D41)</f>
        <v>0.51</v>
      </c>
      <c r="E37" s="147">
        <f t="shared" ref="E37:AH37" si="9">SUM(E38:E41)</f>
        <v>0.51</v>
      </c>
      <c r="F37" s="147">
        <f t="shared" si="9"/>
        <v>0.51</v>
      </c>
      <c r="G37" s="147">
        <f t="shared" si="9"/>
        <v>0.51</v>
      </c>
      <c r="H37" s="147">
        <f t="shared" si="9"/>
        <v>0.51</v>
      </c>
      <c r="I37" s="147">
        <f t="shared" si="9"/>
        <v>0.51</v>
      </c>
      <c r="J37" s="147">
        <f t="shared" si="9"/>
        <v>0.51</v>
      </c>
      <c r="K37" s="147">
        <f t="shared" si="9"/>
        <v>0.51</v>
      </c>
      <c r="L37" s="147">
        <f t="shared" si="9"/>
        <v>0.51</v>
      </c>
      <c r="M37" s="147">
        <f t="shared" si="9"/>
        <v>0.51</v>
      </c>
      <c r="N37" s="147">
        <f t="shared" si="9"/>
        <v>0.51</v>
      </c>
      <c r="O37" s="147">
        <f t="shared" si="9"/>
        <v>0.51</v>
      </c>
      <c r="P37" s="147">
        <f t="shared" si="9"/>
        <v>0.51</v>
      </c>
      <c r="Q37" s="147">
        <f t="shared" si="9"/>
        <v>0.51</v>
      </c>
      <c r="R37" s="147">
        <f t="shared" si="9"/>
        <v>0.51</v>
      </c>
      <c r="S37" s="147">
        <f t="shared" si="9"/>
        <v>0.51</v>
      </c>
      <c r="T37" s="147">
        <f t="shared" si="9"/>
        <v>0.51</v>
      </c>
      <c r="U37" s="147">
        <f t="shared" si="9"/>
        <v>0.51</v>
      </c>
      <c r="V37" s="147">
        <f t="shared" si="9"/>
        <v>0.51</v>
      </c>
      <c r="W37" s="147">
        <f t="shared" si="9"/>
        <v>0.51</v>
      </c>
      <c r="X37" s="147">
        <f t="shared" si="9"/>
        <v>0.51</v>
      </c>
      <c r="Y37" s="147">
        <f t="shared" si="9"/>
        <v>0.51</v>
      </c>
      <c r="Z37" s="147">
        <f t="shared" si="9"/>
        <v>0.51</v>
      </c>
      <c r="AA37" s="147">
        <f t="shared" si="9"/>
        <v>0.51</v>
      </c>
      <c r="AB37" s="147">
        <f t="shared" si="9"/>
        <v>0.51</v>
      </c>
      <c r="AC37" s="147">
        <f t="shared" si="9"/>
        <v>0.51</v>
      </c>
      <c r="AD37" s="147">
        <f t="shared" si="9"/>
        <v>0.51</v>
      </c>
      <c r="AE37" s="147">
        <f t="shared" si="9"/>
        <v>0.51</v>
      </c>
      <c r="AF37" s="147">
        <f t="shared" si="9"/>
        <v>0.51</v>
      </c>
      <c r="AG37" s="147">
        <f t="shared" si="9"/>
        <v>0.51</v>
      </c>
      <c r="AH37" s="147">
        <f t="shared" si="9"/>
        <v>0.51</v>
      </c>
    </row>
    <row r="38" spans="2:34" ht="63" customHeight="1" x14ac:dyDescent="0.3">
      <c r="B38" s="74" t="s">
        <v>172</v>
      </c>
      <c r="C38" s="76" t="s">
        <v>20</v>
      </c>
      <c r="D38" s="147">
        <v>0.25</v>
      </c>
      <c r="E38" s="147">
        <v>0.25</v>
      </c>
      <c r="F38" s="147">
        <v>0.25</v>
      </c>
      <c r="G38" s="147">
        <v>0.25</v>
      </c>
      <c r="H38" s="147">
        <v>0.25</v>
      </c>
      <c r="I38" s="147">
        <v>0.25</v>
      </c>
      <c r="J38" s="147">
        <v>0.25</v>
      </c>
      <c r="K38" s="147">
        <v>0.25</v>
      </c>
      <c r="L38" s="147">
        <v>0.25</v>
      </c>
      <c r="M38" s="147">
        <v>0.25</v>
      </c>
      <c r="N38" s="147">
        <v>0.25</v>
      </c>
      <c r="O38" s="147">
        <v>0.25</v>
      </c>
      <c r="P38" s="147">
        <v>0.25</v>
      </c>
      <c r="Q38" s="147">
        <v>0.25</v>
      </c>
      <c r="R38" s="147">
        <v>0.25</v>
      </c>
      <c r="S38" s="147">
        <v>0.25</v>
      </c>
      <c r="T38" s="147">
        <v>0.25</v>
      </c>
      <c r="U38" s="147">
        <v>0.25</v>
      </c>
      <c r="V38" s="147">
        <v>0.25</v>
      </c>
      <c r="W38" s="147">
        <v>0.25</v>
      </c>
      <c r="X38" s="147">
        <v>0.25</v>
      </c>
      <c r="Y38" s="147">
        <v>0.25</v>
      </c>
      <c r="Z38" s="147">
        <v>0.25</v>
      </c>
      <c r="AA38" s="147">
        <v>0.25</v>
      </c>
      <c r="AB38" s="147">
        <v>0.25</v>
      </c>
      <c r="AC38" s="147">
        <v>0.25</v>
      </c>
      <c r="AD38" s="147">
        <v>0.25</v>
      </c>
      <c r="AE38" s="147">
        <v>0.25</v>
      </c>
      <c r="AF38" s="147">
        <v>0.25</v>
      </c>
      <c r="AG38" s="147">
        <v>0.25</v>
      </c>
      <c r="AH38" s="147">
        <v>0.25</v>
      </c>
    </row>
    <row r="39" spans="2:34" ht="73.5" customHeight="1" x14ac:dyDescent="0.3">
      <c r="B39" s="74" t="s">
        <v>173</v>
      </c>
      <c r="C39" s="76" t="s">
        <v>20</v>
      </c>
      <c r="D39" s="147">
        <v>0.01</v>
      </c>
      <c r="E39" s="147">
        <v>0.01</v>
      </c>
      <c r="F39" s="147">
        <v>0.01</v>
      </c>
      <c r="G39" s="147">
        <v>0.01</v>
      </c>
      <c r="H39" s="147">
        <v>0.01</v>
      </c>
      <c r="I39" s="147">
        <v>0.01</v>
      </c>
      <c r="J39" s="147">
        <v>0.01</v>
      </c>
      <c r="K39" s="147">
        <v>0.01</v>
      </c>
      <c r="L39" s="147">
        <v>0.01</v>
      </c>
      <c r="M39" s="147">
        <v>0.01</v>
      </c>
      <c r="N39" s="147">
        <v>0.01</v>
      </c>
      <c r="O39" s="147">
        <v>0.01</v>
      </c>
      <c r="P39" s="147">
        <v>0.01</v>
      </c>
      <c r="Q39" s="147">
        <v>0.01</v>
      </c>
      <c r="R39" s="147">
        <v>0.01</v>
      </c>
      <c r="S39" s="147">
        <v>0.01</v>
      </c>
      <c r="T39" s="147">
        <v>0.01</v>
      </c>
      <c r="U39" s="147">
        <v>0.01</v>
      </c>
      <c r="V39" s="147">
        <v>0.01</v>
      </c>
      <c r="W39" s="147">
        <v>0.01</v>
      </c>
      <c r="X39" s="147">
        <v>0.01</v>
      </c>
      <c r="Y39" s="147">
        <v>0.01</v>
      </c>
      <c r="Z39" s="147">
        <v>0.01</v>
      </c>
      <c r="AA39" s="147">
        <v>0.01</v>
      </c>
      <c r="AB39" s="147">
        <v>0.01</v>
      </c>
      <c r="AC39" s="147">
        <v>0.01</v>
      </c>
      <c r="AD39" s="147">
        <v>0.01</v>
      </c>
      <c r="AE39" s="147">
        <v>0.01</v>
      </c>
      <c r="AF39" s="147">
        <v>0.01</v>
      </c>
      <c r="AG39" s="147">
        <v>0.01</v>
      </c>
      <c r="AH39" s="147">
        <v>0.01</v>
      </c>
    </row>
    <row r="40" spans="2:34" ht="73.5" customHeight="1" x14ac:dyDescent="0.3">
      <c r="B40" s="74" t="s">
        <v>174</v>
      </c>
      <c r="C40" s="76" t="s">
        <v>20</v>
      </c>
      <c r="D40" s="147">
        <v>0.1</v>
      </c>
      <c r="E40" s="147">
        <v>0.1</v>
      </c>
      <c r="F40" s="147">
        <v>0.1</v>
      </c>
      <c r="G40" s="147">
        <v>0.1</v>
      </c>
      <c r="H40" s="147">
        <v>0.1</v>
      </c>
      <c r="I40" s="147">
        <v>0.1</v>
      </c>
      <c r="J40" s="147">
        <v>0.1</v>
      </c>
      <c r="K40" s="147">
        <v>0.1</v>
      </c>
      <c r="L40" s="147">
        <v>0.1</v>
      </c>
      <c r="M40" s="147">
        <v>0.1</v>
      </c>
      <c r="N40" s="147">
        <v>0.1</v>
      </c>
      <c r="O40" s="147">
        <v>0.1</v>
      </c>
      <c r="P40" s="147">
        <v>0.1</v>
      </c>
      <c r="Q40" s="147">
        <v>0.1</v>
      </c>
      <c r="R40" s="147">
        <v>0.1</v>
      </c>
      <c r="S40" s="147">
        <v>0.1</v>
      </c>
      <c r="T40" s="147">
        <v>0.1</v>
      </c>
      <c r="U40" s="147">
        <v>0.1</v>
      </c>
      <c r="V40" s="147">
        <v>0.1</v>
      </c>
      <c r="W40" s="147">
        <v>0.1</v>
      </c>
      <c r="X40" s="147">
        <v>0.1</v>
      </c>
      <c r="Y40" s="147">
        <v>0.1</v>
      </c>
      <c r="Z40" s="147">
        <v>0.1</v>
      </c>
      <c r="AA40" s="147">
        <v>0.1</v>
      </c>
      <c r="AB40" s="147">
        <v>0.1</v>
      </c>
      <c r="AC40" s="147">
        <v>0.1</v>
      </c>
      <c r="AD40" s="147">
        <v>0.1</v>
      </c>
      <c r="AE40" s="147">
        <v>0.1</v>
      </c>
      <c r="AF40" s="147">
        <v>0.1</v>
      </c>
      <c r="AG40" s="147">
        <v>0.1</v>
      </c>
      <c r="AH40" s="147">
        <v>0.1</v>
      </c>
    </row>
    <row r="41" spans="2:34" ht="73.5" customHeight="1" x14ac:dyDescent="0.3">
      <c r="B41" s="74" t="s">
        <v>175</v>
      </c>
      <c r="C41" s="76" t="s">
        <v>20</v>
      </c>
      <c r="D41" s="147">
        <v>0.15</v>
      </c>
      <c r="E41" s="147">
        <v>0.15</v>
      </c>
      <c r="F41" s="147">
        <v>0.15</v>
      </c>
      <c r="G41" s="147">
        <v>0.15</v>
      </c>
      <c r="H41" s="147">
        <v>0.15</v>
      </c>
      <c r="I41" s="147">
        <v>0.15</v>
      </c>
      <c r="J41" s="147">
        <v>0.15</v>
      </c>
      <c r="K41" s="147">
        <v>0.15</v>
      </c>
      <c r="L41" s="147">
        <v>0.15</v>
      </c>
      <c r="M41" s="147">
        <v>0.15</v>
      </c>
      <c r="N41" s="147">
        <v>0.15</v>
      </c>
      <c r="O41" s="147">
        <v>0.15</v>
      </c>
      <c r="P41" s="147">
        <v>0.15</v>
      </c>
      <c r="Q41" s="147">
        <v>0.15</v>
      </c>
      <c r="R41" s="147">
        <v>0.15</v>
      </c>
      <c r="S41" s="147">
        <v>0.15</v>
      </c>
      <c r="T41" s="147">
        <v>0.15</v>
      </c>
      <c r="U41" s="147">
        <v>0.15</v>
      </c>
      <c r="V41" s="147">
        <v>0.15</v>
      </c>
      <c r="W41" s="147">
        <v>0.15</v>
      </c>
      <c r="X41" s="147">
        <v>0.15</v>
      </c>
      <c r="Y41" s="147">
        <v>0.15</v>
      </c>
      <c r="Z41" s="147">
        <v>0.15</v>
      </c>
      <c r="AA41" s="147">
        <v>0.15</v>
      </c>
      <c r="AB41" s="147">
        <v>0.15</v>
      </c>
      <c r="AC41" s="147">
        <v>0.15</v>
      </c>
      <c r="AD41" s="147">
        <v>0.15</v>
      </c>
      <c r="AE41" s="147">
        <v>0.15</v>
      </c>
      <c r="AF41" s="147">
        <v>0.15</v>
      </c>
      <c r="AG41" s="147">
        <v>0.15</v>
      </c>
      <c r="AH41" s="147">
        <v>0.15</v>
      </c>
    </row>
    <row r="42" spans="2:34" ht="48" customHeight="1" x14ac:dyDescent="0.3">
      <c r="B42" s="74" t="s">
        <v>165</v>
      </c>
      <c r="C42" s="76" t="s">
        <v>20</v>
      </c>
      <c r="D42" s="147">
        <f>SUM(D43:D46)</f>
        <v>0.33</v>
      </c>
      <c r="E42" s="147">
        <f t="shared" ref="E42:AH42" si="10">SUM(E43:E46)</f>
        <v>0.33</v>
      </c>
      <c r="F42" s="147">
        <f t="shared" si="10"/>
        <v>0.33</v>
      </c>
      <c r="G42" s="147">
        <f t="shared" si="10"/>
        <v>0.33</v>
      </c>
      <c r="H42" s="147">
        <f t="shared" si="10"/>
        <v>0.33</v>
      </c>
      <c r="I42" s="147">
        <f t="shared" si="10"/>
        <v>0.33</v>
      </c>
      <c r="J42" s="147">
        <f t="shared" si="10"/>
        <v>0.33</v>
      </c>
      <c r="K42" s="147">
        <f t="shared" si="10"/>
        <v>0.33</v>
      </c>
      <c r="L42" s="147">
        <f t="shared" si="10"/>
        <v>0.33</v>
      </c>
      <c r="M42" s="147">
        <f t="shared" si="10"/>
        <v>0.33</v>
      </c>
      <c r="N42" s="147">
        <f t="shared" si="10"/>
        <v>0.33</v>
      </c>
      <c r="O42" s="147">
        <f t="shared" si="10"/>
        <v>0.33</v>
      </c>
      <c r="P42" s="147">
        <f t="shared" si="10"/>
        <v>0.33</v>
      </c>
      <c r="Q42" s="147">
        <f t="shared" si="10"/>
        <v>0.33</v>
      </c>
      <c r="R42" s="147">
        <f t="shared" si="10"/>
        <v>0.33</v>
      </c>
      <c r="S42" s="147">
        <f t="shared" si="10"/>
        <v>0.33</v>
      </c>
      <c r="T42" s="147">
        <f t="shared" si="10"/>
        <v>0.33</v>
      </c>
      <c r="U42" s="147">
        <f t="shared" si="10"/>
        <v>0.33</v>
      </c>
      <c r="V42" s="147">
        <f t="shared" si="10"/>
        <v>0.33</v>
      </c>
      <c r="W42" s="147">
        <f t="shared" si="10"/>
        <v>0.33</v>
      </c>
      <c r="X42" s="147">
        <f t="shared" si="10"/>
        <v>0.33</v>
      </c>
      <c r="Y42" s="147">
        <f t="shared" si="10"/>
        <v>0.33</v>
      </c>
      <c r="Z42" s="147">
        <f t="shared" si="10"/>
        <v>0.33</v>
      </c>
      <c r="AA42" s="147">
        <f t="shared" si="10"/>
        <v>0.33</v>
      </c>
      <c r="AB42" s="147">
        <f t="shared" si="10"/>
        <v>0.33</v>
      </c>
      <c r="AC42" s="147">
        <f t="shared" si="10"/>
        <v>0.33</v>
      </c>
      <c r="AD42" s="147">
        <f t="shared" si="10"/>
        <v>0.33</v>
      </c>
      <c r="AE42" s="147">
        <f t="shared" si="10"/>
        <v>0.33</v>
      </c>
      <c r="AF42" s="147">
        <f t="shared" si="10"/>
        <v>0.33</v>
      </c>
      <c r="AG42" s="147">
        <f t="shared" si="10"/>
        <v>0.33</v>
      </c>
      <c r="AH42" s="147">
        <f t="shared" si="10"/>
        <v>0.33</v>
      </c>
    </row>
    <row r="43" spans="2:34" ht="63" customHeight="1" x14ac:dyDescent="0.3">
      <c r="B43" s="74" t="s">
        <v>176</v>
      </c>
      <c r="C43" s="76" t="s">
        <v>20</v>
      </c>
      <c r="D43" s="147">
        <v>0.12</v>
      </c>
      <c r="E43" s="147">
        <v>0.12</v>
      </c>
      <c r="F43" s="147">
        <v>0.12</v>
      </c>
      <c r="G43" s="147">
        <v>0.12</v>
      </c>
      <c r="H43" s="147">
        <v>0.12</v>
      </c>
      <c r="I43" s="147">
        <v>0.12</v>
      </c>
      <c r="J43" s="147">
        <v>0.12</v>
      </c>
      <c r="K43" s="147">
        <v>0.12</v>
      </c>
      <c r="L43" s="147">
        <v>0.12</v>
      </c>
      <c r="M43" s="147">
        <v>0.12</v>
      </c>
      <c r="N43" s="147">
        <v>0.12</v>
      </c>
      <c r="O43" s="147">
        <v>0.12</v>
      </c>
      <c r="P43" s="147">
        <v>0.12</v>
      </c>
      <c r="Q43" s="147">
        <v>0.12</v>
      </c>
      <c r="R43" s="147">
        <v>0.12</v>
      </c>
      <c r="S43" s="147">
        <v>0.12</v>
      </c>
      <c r="T43" s="147">
        <v>0.12</v>
      </c>
      <c r="U43" s="147">
        <v>0.12</v>
      </c>
      <c r="V43" s="147">
        <v>0.12</v>
      </c>
      <c r="W43" s="147">
        <v>0.12</v>
      </c>
      <c r="X43" s="147">
        <v>0.12</v>
      </c>
      <c r="Y43" s="147">
        <v>0.12</v>
      </c>
      <c r="Z43" s="147">
        <v>0.12</v>
      </c>
      <c r="AA43" s="147">
        <v>0.12</v>
      </c>
      <c r="AB43" s="147">
        <v>0.12</v>
      </c>
      <c r="AC43" s="147">
        <v>0.12</v>
      </c>
      <c r="AD43" s="147">
        <v>0.12</v>
      </c>
      <c r="AE43" s="147">
        <v>0.12</v>
      </c>
      <c r="AF43" s="147">
        <v>0.12</v>
      </c>
      <c r="AG43" s="147">
        <v>0.12</v>
      </c>
      <c r="AH43" s="147">
        <v>0.12</v>
      </c>
    </row>
    <row r="44" spans="2:34" ht="73.5" customHeight="1" x14ac:dyDescent="0.3">
      <c r="B44" s="74" t="s">
        <v>177</v>
      </c>
      <c r="C44" s="76" t="s">
        <v>20</v>
      </c>
      <c r="D44" s="147">
        <v>0.01</v>
      </c>
      <c r="E44" s="147">
        <v>0.01</v>
      </c>
      <c r="F44" s="147">
        <v>0.01</v>
      </c>
      <c r="G44" s="147">
        <v>0.01</v>
      </c>
      <c r="H44" s="147">
        <v>0.01</v>
      </c>
      <c r="I44" s="147">
        <v>0.01</v>
      </c>
      <c r="J44" s="147">
        <v>0.01</v>
      </c>
      <c r="K44" s="147">
        <v>0.01</v>
      </c>
      <c r="L44" s="147">
        <v>0.01</v>
      </c>
      <c r="M44" s="147">
        <v>0.01</v>
      </c>
      <c r="N44" s="147">
        <v>0.01</v>
      </c>
      <c r="O44" s="147">
        <v>0.01</v>
      </c>
      <c r="P44" s="147">
        <v>0.01</v>
      </c>
      <c r="Q44" s="147">
        <v>0.01</v>
      </c>
      <c r="R44" s="147">
        <v>0.01</v>
      </c>
      <c r="S44" s="147">
        <v>0.01</v>
      </c>
      <c r="T44" s="147">
        <v>0.01</v>
      </c>
      <c r="U44" s="147">
        <v>0.01</v>
      </c>
      <c r="V44" s="147">
        <v>0.01</v>
      </c>
      <c r="W44" s="147">
        <v>0.01</v>
      </c>
      <c r="X44" s="147">
        <v>0.01</v>
      </c>
      <c r="Y44" s="147">
        <v>0.01</v>
      </c>
      <c r="Z44" s="147">
        <v>0.01</v>
      </c>
      <c r="AA44" s="147">
        <v>0.01</v>
      </c>
      <c r="AB44" s="147">
        <v>0.01</v>
      </c>
      <c r="AC44" s="147">
        <v>0.01</v>
      </c>
      <c r="AD44" s="147">
        <v>0.01</v>
      </c>
      <c r="AE44" s="147">
        <v>0.01</v>
      </c>
      <c r="AF44" s="147">
        <v>0.01</v>
      </c>
      <c r="AG44" s="147">
        <v>0.01</v>
      </c>
      <c r="AH44" s="147">
        <v>0.01</v>
      </c>
    </row>
    <row r="45" spans="2:34" ht="73.5" customHeight="1" x14ac:dyDescent="0.3">
      <c r="B45" s="74" t="s">
        <v>178</v>
      </c>
      <c r="C45" s="76" t="s">
        <v>20</v>
      </c>
      <c r="D45" s="147">
        <v>0.08</v>
      </c>
      <c r="E45" s="147">
        <v>0.08</v>
      </c>
      <c r="F45" s="147">
        <v>0.08</v>
      </c>
      <c r="G45" s="147">
        <v>0.08</v>
      </c>
      <c r="H45" s="147">
        <v>0.08</v>
      </c>
      <c r="I45" s="147">
        <v>0.08</v>
      </c>
      <c r="J45" s="147">
        <v>0.08</v>
      </c>
      <c r="K45" s="147">
        <v>0.08</v>
      </c>
      <c r="L45" s="147">
        <v>0.08</v>
      </c>
      <c r="M45" s="147">
        <v>0.08</v>
      </c>
      <c r="N45" s="147">
        <v>0.08</v>
      </c>
      <c r="O45" s="147">
        <v>0.08</v>
      </c>
      <c r="P45" s="147">
        <v>0.08</v>
      </c>
      <c r="Q45" s="147">
        <v>0.08</v>
      </c>
      <c r="R45" s="147">
        <v>0.08</v>
      </c>
      <c r="S45" s="147">
        <v>0.08</v>
      </c>
      <c r="T45" s="147">
        <v>0.08</v>
      </c>
      <c r="U45" s="147">
        <v>0.08</v>
      </c>
      <c r="V45" s="147">
        <v>0.08</v>
      </c>
      <c r="W45" s="147">
        <v>0.08</v>
      </c>
      <c r="X45" s="147">
        <v>0.08</v>
      </c>
      <c r="Y45" s="147">
        <v>0.08</v>
      </c>
      <c r="Z45" s="147">
        <v>0.08</v>
      </c>
      <c r="AA45" s="147">
        <v>0.08</v>
      </c>
      <c r="AB45" s="147">
        <v>0.08</v>
      </c>
      <c r="AC45" s="147">
        <v>0.08</v>
      </c>
      <c r="AD45" s="147">
        <v>0.08</v>
      </c>
      <c r="AE45" s="147">
        <v>0.08</v>
      </c>
      <c r="AF45" s="147">
        <v>0.08</v>
      </c>
      <c r="AG45" s="147">
        <v>0.08</v>
      </c>
      <c r="AH45" s="147">
        <v>0.08</v>
      </c>
    </row>
    <row r="46" spans="2:34" ht="73.5" customHeight="1" x14ac:dyDescent="0.3">
      <c r="B46" s="74" t="s">
        <v>179</v>
      </c>
      <c r="C46" s="76" t="s">
        <v>20</v>
      </c>
      <c r="D46" s="147">
        <v>0.12</v>
      </c>
      <c r="E46" s="147">
        <v>0.12</v>
      </c>
      <c r="F46" s="147">
        <v>0.12</v>
      </c>
      <c r="G46" s="147">
        <v>0.12</v>
      </c>
      <c r="H46" s="147">
        <v>0.12</v>
      </c>
      <c r="I46" s="147">
        <v>0.12</v>
      </c>
      <c r="J46" s="147">
        <v>0.12</v>
      </c>
      <c r="K46" s="147">
        <v>0.12</v>
      </c>
      <c r="L46" s="147">
        <v>0.12</v>
      </c>
      <c r="M46" s="147">
        <v>0.12</v>
      </c>
      <c r="N46" s="147">
        <v>0.12</v>
      </c>
      <c r="O46" s="147">
        <v>0.12</v>
      </c>
      <c r="P46" s="147">
        <v>0.12</v>
      </c>
      <c r="Q46" s="147">
        <v>0.12</v>
      </c>
      <c r="R46" s="147">
        <v>0.12</v>
      </c>
      <c r="S46" s="147">
        <v>0.12</v>
      </c>
      <c r="T46" s="147">
        <v>0.12</v>
      </c>
      <c r="U46" s="147">
        <v>0.12</v>
      </c>
      <c r="V46" s="147">
        <v>0.12</v>
      </c>
      <c r="W46" s="147">
        <v>0.12</v>
      </c>
      <c r="X46" s="147">
        <v>0.12</v>
      </c>
      <c r="Y46" s="147">
        <v>0.12</v>
      </c>
      <c r="Z46" s="147">
        <v>0.12</v>
      </c>
      <c r="AA46" s="147">
        <v>0.12</v>
      </c>
      <c r="AB46" s="147">
        <v>0.12</v>
      </c>
      <c r="AC46" s="147">
        <v>0.12</v>
      </c>
      <c r="AD46" s="147">
        <v>0.12</v>
      </c>
      <c r="AE46" s="147">
        <v>0.12</v>
      </c>
      <c r="AF46" s="147">
        <v>0.12</v>
      </c>
      <c r="AG46" s="147">
        <v>0.12</v>
      </c>
      <c r="AH46" s="147">
        <v>0.12</v>
      </c>
    </row>
    <row r="47" spans="2:34" customFormat="1" ht="73.5" customHeight="1" x14ac:dyDescent="0.3"/>
    <row r="48" spans="2:34" customFormat="1" ht="14.4" x14ac:dyDescent="0.3">
      <c r="B48" s="165" t="s">
        <v>216</v>
      </c>
      <c r="C48" s="160"/>
      <c r="D48" s="140">
        <v>2024</v>
      </c>
      <c r="E48" s="140">
        <f>D48+1</f>
        <v>2025</v>
      </c>
      <c r="F48" s="140">
        <f t="shared" ref="F48:AH48" si="11">E48+1</f>
        <v>2026</v>
      </c>
      <c r="G48" s="140">
        <f t="shared" si="11"/>
        <v>2027</v>
      </c>
      <c r="H48" s="140">
        <f t="shared" si="11"/>
        <v>2028</v>
      </c>
      <c r="I48" s="140">
        <f t="shared" si="11"/>
        <v>2029</v>
      </c>
      <c r="J48" s="140">
        <f t="shared" si="11"/>
        <v>2030</v>
      </c>
      <c r="K48" s="140">
        <f t="shared" si="11"/>
        <v>2031</v>
      </c>
      <c r="L48" s="140">
        <f t="shared" si="11"/>
        <v>2032</v>
      </c>
      <c r="M48" s="140">
        <f t="shared" si="11"/>
        <v>2033</v>
      </c>
      <c r="N48" s="140">
        <f t="shared" si="11"/>
        <v>2034</v>
      </c>
      <c r="O48" s="140">
        <f t="shared" si="11"/>
        <v>2035</v>
      </c>
      <c r="P48" s="140">
        <f t="shared" si="11"/>
        <v>2036</v>
      </c>
      <c r="Q48" s="140">
        <f t="shared" si="11"/>
        <v>2037</v>
      </c>
      <c r="R48" s="140">
        <f t="shared" si="11"/>
        <v>2038</v>
      </c>
      <c r="S48" s="140">
        <f t="shared" si="11"/>
        <v>2039</v>
      </c>
      <c r="T48" s="140">
        <f t="shared" si="11"/>
        <v>2040</v>
      </c>
      <c r="U48" s="140">
        <f t="shared" si="11"/>
        <v>2041</v>
      </c>
      <c r="V48" s="140">
        <f t="shared" si="11"/>
        <v>2042</v>
      </c>
      <c r="W48" s="140">
        <f t="shared" si="11"/>
        <v>2043</v>
      </c>
      <c r="X48" s="140">
        <f t="shared" si="11"/>
        <v>2044</v>
      </c>
      <c r="Y48" s="140">
        <f t="shared" si="11"/>
        <v>2045</v>
      </c>
      <c r="Z48" s="140">
        <f t="shared" si="11"/>
        <v>2046</v>
      </c>
      <c r="AA48" s="140">
        <f t="shared" si="11"/>
        <v>2047</v>
      </c>
      <c r="AB48" s="140">
        <f t="shared" si="11"/>
        <v>2048</v>
      </c>
      <c r="AC48" s="140">
        <f t="shared" si="11"/>
        <v>2049</v>
      </c>
      <c r="AD48" s="140">
        <f t="shared" si="11"/>
        <v>2050</v>
      </c>
      <c r="AE48" s="140">
        <f t="shared" si="11"/>
        <v>2051</v>
      </c>
      <c r="AF48" s="140">
        <f t="shared" si="11"/>
        <v>2052</v>
      </c>
      <c r="AG48" s="140">
        <f t="shared" si="11"/>
        <v>2053</v>
      </c>
      <c r="AH48" s="140">
        <f t="shared" si="11"/>
        <v>2054</v>
      </c>
    </row>
    <row r="49" spans="2:34" customFormat="1" ht="14.4" x14ac:dyDescent="0.3">
      <c r="B49" s="166" t="s">
        <v>238</v>
      </c>
      <c r="C49" s="167" t="s">
        <v>5</v>
      </c>
      <c r="D49" s="183">
        <f>IFERROR(IF('2.Energy, Power and Consumers'!D37='2.Energy, Power and Consumers'!D32,1/(1+'2.Energy, Power and Consumers'!D42/'2.Energy, Power and Consumers'!D37),('2.Energy, Power and Consumers'!D37/'2.Energy, Power and Consumers'!D32)/(1+('2.Energy, Power and Consumers'!D37/'2.Energy, Power and Consumers'!D32))),0)</f>
        <v>0.60714285714285721</v>
      </c>
      <c r="E49" s="183">
        <f>IFERROR(IF('2.Energy, Power and Consumers'!E37='2.Energy, Power and Consumers'!E32,1/(1+'2.Energy, Power and Consumers'!E42/'2.Energy, Power and Consumers'!E37),('2.Energy, Power and Consumers'!E37/'2.Energy, Power and Consumers'!E32)/(1+('2.Energy, Power and Consumers'!E37/'2.Energy, Power and Consumers'!E32))),0)</f>
        <v>0.60714285714285721</v>
      </c>
      <c r="F49" s="183">
        <f>IFERROR(IF('2.Energy, Power and Consumers'!F37='2.Energy, Power and Consumers'!F32,1/(1+'2.Energy, Power and Consumers'!F42/'2.Energy, Power and Consumers'!F37),('2.Energy, Power and Consumers'!F37/'2.Energy, Power and Consumers'!F32)/(1+('2.Energy, Power and Consumers'!F37/'2.Energy, Power and Consumers'!F32))),0)</f>
        <v>0.60714285714285721</v>
      </c>
      <c r="G49" s="183">
        <f>IFERROR(IF('2.Energy, Power and Consumers'!G37='2.Energy, Power and Consumers'!G32,1/(1+'2.Energy, Power and Consumers'!G42/'2.Energy, Power and Consumers'!G37),('2.Energy, Power and Consumers'!G37/'2.Energy, Power and Consumers'!G32)/(1+('2.Energy, Power and Consumers'!G37/'2.Energy, Power and Consumers'!G32))),0)</f>
        <v>0.60714285714285721</v>
      </c>
      <c r="H49" s="183">
        <f>IFERROR(IF('2.Energy, Power and Consumers'!H37='2.Energy, Power and Consumers'!H32,1/(1+'2.Energy, Power and Consumers'!H42/'2.Energy, Power and Consumers'!H37),('2.Energy, Power and Consumers'!H37/'2.Energy, Power and Consumers'!H32)/(1+('2.Energy, Power and Consumers'!H37/'2.Energy, Power and Consumers'!H32))),0)</f>
        <v>0.60714285714285721</v>
      </c>
      <c r="I49" s="183">
        <f>IFERROR(IF('2.Energy, Power and Consumers'!I37='2.Energy, Power and Consumers'!I32,1/(1+'2.Energy, Power and Consumers'!I42/'2.Energy, Power and Consumers'!I37),('2.Energy, Power and Consumers'!I37/'2.Energy, Power and Consumers'!I32)/(1+('2.Energy, Power and Consumers'!I37/'2.Energy, Power and Consumers'!I32))),0)</f>
        <v>0.60714285714285721</v>
      </c>
      <c r="J49" s="183">
        <f>IFERROR(IF('2.Energy, Power and Consumers'!J37='2.Energy, Power and Consumers'!J32,1/(1+'2.Energy, Power and Consumers'!J42/'2.Energy, Power and Consumers'!J37),('2.Energy, Power and Consumers'!J37/'2.Energy, Power and Consumers'!J32)/(1+('2.Energy, Power and Consumers'!J37/'2.Energy, Power and Consumers'!J32))),0)</f>
        <v>0.60714285714285721</v>
      </c>
      <c r="K49" s="183">
        <f>IFERROR(IF('2.Energy, Power and Consumers'!K37='2.Energy, Power and Consumers'!K32,1/(1+'2.Energy, Power and Consumers'!K42/'2.Energy, Power and Consumers'!K37),('2.Energy, Power and Consumers'!K37/'2.Energy, Power and Consumers'!K32)/(1+('2.Energy, Power and Consumers'!K37/'2.Energy, Power and Consumers'!K32))),0)</f>
        <v>0.60714285714285721</v>
      </c>
      <c r="L49" s="183">
        <f>IFERROR(IF('2.Energy, Power and Consumers'!L37='2.Energy, Power and Consumers'!L32,1/(1+'2.Energy, Power and Consumers'!L42/'2.Energy, Power and Consumers'!L37),('2.Energy, Power and Consumers'!L37/'2.Energy, Power and Consumers'!L32)/(1+('2.Energy, Power and Consumers'!L37/'2.Energy, Power and Consumers'!L32))),0)</f>
        <v>0.60714285714285721</v>
      </c>
      <c r="M49" s="183">
        <f>IFERROR(IF('2.Energy, Power and Consumers'!M37='2.Energy, Power and Consumers'!M32,1/(1+'2.Energy, Power and Consumers'!M42/'2.Energy, Power and Consumers'!M37),('2.Energy, Power and Consumers'!M37/'2.Energy, Power and Consumers'!M32)/(1+('2.Energy, Power and Consumers'!M37/'2.Energy, Power and Consumers'!M32))),0)</f>
        <v>0.60714285714285721</v>
      </c>
      <c r="N49" s="183">
        <f>IFERROR(IF('2.Energy, Power and Consumers'!N37='2.Energy, Power and Consumers'!N32,1/(1+'2.Energy, Power and Consumers'!N42/'2.Energy, Power and Consumers'!N37),('2.Energy, Power and Consumers'!N37/'2.Energy, Power and Consumers'!N32)/(1+('2.Energy, Power and Consumers'!N37/'2.Energy, Power and Consumers'!N32))),0)</f>
        <v>0.60714285714285721</v>
      </c>
      <c r="O49" s="183">
        <f>IFERROR(IF('2.Energy, Power and Consumers'!O37='2.Energy, Power and Consumers'!O32,1/(1+'2.Energy, Power and Consumers'!O42/'2.Energy, Power and Consumers'!O37),('2.Energy, Power and Consumers'!O37/'2.Energy, Power and Consumers'!O32)/(1+('2.Energy, Power and Consumers'!O37/'2.Energy, Power and Consumers'!O32))),0)</f>
        <v>0.60714285714285721</v>
      </c>
      <c r="P49" s="183">
        <f>IFERROR(IF('2.Energy, Power and Consumers'!P37='2.Energy, Power and Consumers'!P32,1/(1+'2.Energy, Power and Consumers'!P42/'2.Energy, Power and Consumers'!P37),('2.Energy, Power and Consumers'!P37/'2.Energy, Power and Consumers'!P32)/(1+('2.Energy, Power and Consumers'!P37/'2.Energy, Power and Consumers'!P32))),0)</f>
        <v>0.60714285714285721</v>
      </c>
      <c r="Q49" s="183">
        <f>IFERROR(IF('2.Energy, Power and Consumers'!Q37='2.Energy, Power and Consumers'!Q32,1/(1+'2.Energy, Power and Consumers'!Q42/'2.Energy, Power and Consumers'!Q37),('2.Energy, Power and Consumers'!Q37/'2.Energy, Power and Consumers'!Q32)/(1+('2.Energy, Power and Consumers'!Q37/'2.Energy, Power and Consumers'!Q32))),0)</f>
        <v>0.60714285714285721</v>
      </c>
      <c r="R49" s="183">
        <f>IFERROR(IF('2.Energy, Power and Consumers'!R37='2.Energy, Power and Consumers'!R32,1/(1+'2.Energy, Power and Consumers'!R42/'2.Energy, Power and Consumers'!R37),('2.Energy, Power and Consumers'!R37/'2.Energy, Power and Consumers'!R32)/(1+('2.Energy, Power and Consumers'!R37/'2.Energy, Power and Consumers'!R32))),0)</f>
        <v>0.60714285714285721</v>
      </c>
      <c r="S49" s="183">
        <f>IFERROR(IF('2.Energy, Power and Consumers'!S37='2.Energy, Power and Consumers'!S32,1/(1+'2.Energy, Power and Consumers'!S42/'2.Energy, Power and Consumers'!S37),('2.Energy, Power and Consumers'!S37/'2.Energy, Power and Consumers'!S32)/(1+('2.Energy, Power and Consumers'!S37/'2.Energy, Power and Consumers'!S32))),0)</f>
        <v>0.60714285714285721</v>
      </c>
      <c r="T49" s="183">
        <f>IFERROR(IF('2.Energy, Power and Consumers'!T37='2.Energy, Power and Consumers'!T32,1/(1+'2.Energy, Power and Consumers'!T42/'2.Energy, Power and Consumers'!T37),('2.Energy, Power and Consumers'!T37/'2.Energy, Power and Consumers'!T32)/(1+('2.Energy, Power and Consumers'!T37/'2.Energy, Power and Consumers'!T32))),0)</f>
        <v>0.60714285714285721</v>
      </c>
      <c r="U49" s="183">
        <f>IFERROR(IF('2.Energy, Power and Consumers'!U37='2.Energy, Power and Consumers'!U32,1/(1+'2.Energy, Power and Consumers'!U42/'2.Energy, Power and Consumers'!U37),('2.Energy, Power and Consumers'!U37/'2.Energy, Power and Consumers'!U32)/(1+('2.Energy, Power and Consumers'!U37/'2.Energy, Power and Consumers'!U32))),0)</f>
        <v>0.60714285714285721</v>
      </c>
      <c r="V49" s="183">
        <f>IFERROR(IF('2.Energy, Power and Consumers'!V37='2.Energy, Power and Consumers'!V32,1/(1+'2.Energy, Power and Consumers'!V42/'2.Energy, Power and Consumers'!V37),('2.Energy, Power and Consumers'!V37/'2.Energy, Power and Consumers'!V32)/(1+('2.Energy, Power and Consumers'!V37/'2.Energy, Power and Consumers'!V32))),0)</f>
        <v>0.60714285714285721</v>
      </c>
      <c r="W49" s="183">
        <f>IFERROR(IF('2.Energy, Power and Consumers'!W37='2.Energy, Power and Consumers'!W32,1/(1+'2.Energy, Power and Consumers'!W42/'2.Energy, Power and Consumers'!W37),('2.Energy, Power and Consumers'!W37/'2.Energy, Power and Consumers'!W32)/(1+('2.Energy, Power and Consumers'!W37/'2.Energy, Power and Consumers'!W32))),0)</f>
        <v>0.60714285714285721</v>
      </c>
      <c r="X49" s="183">
        <f>IFERROR(IF('2.Energy, Power and Consumers'!X37='2.Energy, Power and Consumers'!X32,1/(1+'2.Energy, Power and Consumers'!X42/'2.Energy, Power and Consumers'!X37),('2.Energy, Power and Consumers'!X37/'2.Energy, Power and Consumers'!X32)/(1+('2.Energy, Power and Consumers'!X37/'2.Energy, Power and Consumers'!X32))),0)</f>
        <v>0.60714285714285721</v>
      </c>
      <c r="Y49" s="183">
        <f>IFERROR(IF('2.Energy, Power and Consumers'!Y37='2.Energy, Power and Consumers'!Y32,1/(1+'2.Energy, Power and Consumers'!Y42/'2.Energy, Power and Consumers'!Y37),('2.Energy, Power and Consumers'!Y37/'2.Energy, Power and Consumers'!Y32)/(1+('2.Energy, Power and Consumers'!Y37/'2.Energy, Power and Consumers'!Y32))),0)</f>
        <v>0.60714285714285721</v>
      </c>
      <c r="Z49" s="183">
        <f>IFERROR(IF('2.Energy, Power and Consumers'!Z37='2.Energy, Power and Consumers'!Z32,1/(1+'2.Energy, Power and Consumers'!Z42/'2.Energy, Power and Consumers'!Z37),('2.Energy, Power and Consumers'!Z37/'2.Energy, Power and Consumers'!Z32)/(1+('2.Energy, Power and Consumers'!Z37/'2.Energy, Power and Consumers'!Z32))),0)</f>
        <v>0.60714285714285721</v>
      </c>
      <c r="AA49" s="183">
        <f>IFERROR(IF('2.Energy, Power and Consumers'!AA37='2.Energy, Power and Consumers'!AA32,1/(1+'2.Energy, Power and Consumers'!AA42/'2.Energy, Power and Consumers'!AA37),('2.Energy, Power and Consumers'!AA37/'2.Energy, Power and Consumers'!AA32)/(1+('2.Energy, Power and Consumers'!AA37/'2.Energy, Power and Consumers'!AA32))),0)</f>
        <v>0.60714285714285721</v>
      </c>
      <c r="AB49" s="183">
        <f>IFERROR(IF('2.Energy, Power and Consumers'!AB37='2.Energy, Power and Consumers'!AB32,1/(1+'2.Energy, Power and Consumers'!AB42/'2.Energy, Power and Consumers'!AB37),('2.Energy, Power and Consumers'!AB37/'2.Energy, Power and Consumers'!AB32)/(1+('2.Energy, Power and Consumers'!AB37/'2.Energy, Power and Consumers'!AB32))),0)</f>
        <v>0.60714285714285721</v>
      </c>
      <c r="AC49" s="183">
        <f>IFERROR(IF('2.Energy, Power and Consumers'!AC37='2.Energy, Power and Consumers'!AC32,1/(1+'2.Energy, Power and Consumers'!AC42/'2.Energy, Power and Consumers'!AC37),('2.Energy, Power and Consumers'!AC37/'2.Energy, Power and Consumers'!AC32)/(1+('2.Energy, Power and Consumers'!AC37/'2.Energy, Power and Consumers'!AC32))),0)</f>
        <v>0.60714285714285721</v>
      </c>
      <c r="AD49" s="183">
        <f>IFERROR(IF('2.Energy, Power and Consumers'!AD37='2.Energy, Power and Consumers'!AD32,1/(1+'2.Energy, Power and Consumers'!AD42/'2.Energy, Power and Consumers'!AD37),('2.Energy, Power and Consumers'!AD37/'2.Energy, Power and Consumers'!AD32)/(1+('2.Energy, Power and Consumers'!AD37/'2.Energy, Power and Consumers'!AD32))),0)</f>
        <v>0.60714285714285721</v>
      </c>
      <c r="AE49" s="183">
        <f>IFERROR(IF('2.Energy, Power and Consumers'!AE37='2.Energy, Power and Consumers'!AE32,1/(1+'2.Energy, Power and Consumers'!AE42/'2.Energy, Power and Consumers'!AE37),('2.Energy, Power and Consumers'!AE37/'2.Energy, Power and Consumers'!AE32)/(1+('2.Energy, Power and Consumers'!AE37/'2.Energy, Power and Consumers'!AE32))),0)</f>
        <v>0.60714285714285721</v>
      </c>
      <c r="AF49" s="183">
        <f>IFERROR(IF('2.Energy, Power and Consumers'!AF37='2.Energy, Power and Consumers'!AF32,1/(1+'2.Energy, Power and Consumers'!AF42/'2.Energy, Power and Consumers'!AF37),('2.Energy, Power and Consumers'!AF37/'2.Energy, Power and Consumers'!AF32)/(1+('2.Energy, Power and Consumers'!AF37/'2.Energy, Power and Consumers'!AF32))),0)</f>
        <v>0.60714285714285721</v>
      </c>
      <c r="AG49" s="183">
        <f>IFERROR(IF('2.Energy, Power and Consumers'!AG37='2.Energy, Power and Consumers'!AG32,1/(1+'2.Energy, Power and Consumers'!AG42/'2.Energy, Power and Consumers'!AG37),('2.Energy, Power and Consumers'!AG37/'2.Energy, Power and Consumers'!AG32)/(1+('2.Energy, Power and Consumers'!AG37/'2.Energy, Power and Consumers'!AG32))),0)</f>
        <v>0.60714285714285721</v>
      </c>
      <c r="AH49" s="183">
        <f>IFERROR(IF('2.Energy, Power and Consumers'!AH37='2.Energy, Power and Consumers'!AH32,1/(1+'2.Energy, Power and Consumers'!AH42/'2.Energy, Power and Consumers'!AH37),('2.Energy, Power and Consumers'!AH37/'2.Energy, Power and Consumers'!AH32)/(1+('2.Energy, Power and Consumers'!AH37/'2.Energy, Power and Consumers'!AH32))),0)</f>
        <v>0.60714285714285721</v>
      </c>
    </row>
    <row r="50" spans="2:34" customFormat="1" ht="14.4" x14ac:dyDescent="0.3">
      <c r="B50" s="168" t="s">
        <v>239</v>
      </c>
      <c r="C50" s="167" t="s">
        <v>5</v>
      </c>
      <c r="D50" s="183">
        <f>IFERROR(IF('2.Energy, Power and Consumers'!D42='2.Energy, Power and Consumers'!D32,1/(1+'2.Energy, Power and Consumers'!D37/'2.Energy, Power and Consumers'!D42),('2.Energy, Power and Consumers'!D42/'2.Energy, Power and Consumers'!D32)/(1+('2.Energy, Power and Consumers'!D42/'2.Energy, Power and Consumers'!D32))),0)</f>
        <v>0.3928571428571429</v>
      </c>
      <c r="E50" s="183">
        <f>IFERROR(IF('2.Energy, Power and Consumers'!E42='2.Energy, Power and Consumers'!E32,1/(1+'2.Energy, Power and Consumers'!E37/'2.Energy, Power and Consumers'!E42),('2.Energy, Power and Consumers'!E42/'2.Energy, Power and Consumers'!E32)/(1+('2.Energy, Power and Consumers'!E42/'2.Energy, Power and Consumers'!E32))),0)</f>
        <v>0.3928571428571429</v>
      </c>
      <c r="F50" s="183">
        <f>IFERROR(IF('2.Energy, Power and Consumers'!F42='2.Energy, Power and Consumers'!F32,1/(1+'2.Energy, Power and Consumers'!F37/'2.Energy, Power and Consumers'!F42),('2.Energy, Power and Consumers'!F42/'2.Energy, Power and Consumers'!F32)/(1+('2.Energy, Power and Consumers'!F42/'2.Energy, Power and Consumers'!F32))),0)</f>
        <v>0.3928571428571429</v>
      </c>
      <c r="G50" s="183">
        <f>IFERROR(IF('2.Energy, Power and Consumers'!G42='2.Energy, Power and Consumers'!G32,1/(1+'2.Energy, Power and Consumers'!G37/'2.Energy, Power and Consumers'!G42),('2.Energy, Power and Consumers'!G42/'2.Energy, Power and Consumers'!G32)/(1+('2.Energy, Power and Consumers'!G42/'2.Energy, Power and Consumers'!G32))),0)</f>
        <v>0.3928571428571429</v>
      </c>
      <c r="H50" s="183">
        <f>IFERROR(IF('2.Energy, Power and Consumers'!H42='2.Energy, Power and Consumers'!H32,1/(1+'2.Energy, Power and Consumers'!H37/'2.Energy, Power and Consumers'!H42),('2.Energy, Power and Consumers'!H42/'2.Energy, Power and Consumers'!H32)/(1+('2.Energy, Power and Consumers'!H42/'2.Energy, Power and Consumers'!H32))),0)</f>
        <v>0.3928571428571429</v>
      </c>
      <c r="I50" s="183">
        <f>IFERROR(IF('2.Energy, Power and Consumers'!I42='2.Energy, Power and Consumers'!I32,1/(1+'2.Energy, Power and Consumers'!I37/'2.Energy, Power and Consumers'!I42),('2.Energy, Power and Consumers'!I42/'2.Energy, Power and Consumers'!I32)/(1+('2.Energy, Power and Consumers'!I42/'2.Energy, Power and Consumers'!I32))),0)</f>
        <v>0.3928571428571429</v>
      </c>
      <c r="J50" s="183">
        <f>IFERROR(IF('2.Energy, Power and Consumers'!J42='2.Energy, Power and Consumers'!J32,1/(1+'2.Energy, Power and Consumers'!J37/'2.Energy, Power and Consumers'!J42),('2.Energy, Power and Consumers'!J42/'2.Energy, Power and Consumers'!J32)/(1+('2.Energy, Power and Consumers'!J42/'2.Energy, Power and Consumers'!J32))),0)</f>
        <v>0.3928571428571429</v>
      </c>
      <c r="K50" s="183">
        <f>IFERROR(IF('2.Energy, Power and Consumers'!K42='2.Energy, Power and Consumers'!K32,1/(1+'2.Energy, Power and Consumers'!K37/'2.Energy, Power and Consumers'!K42),('2.Energy, Power and Consumers'!K42/'2.Energy, Power and Consumers'!K32)/(1+('2.Energy, Power and Consumers'!K42/'2.Energy, Power and Consumers'!K32))),0)</f>
        <v>0.3928571428571429</v>
      </c>
      <c r="L50" s="183">
        <f>IFERROR(IF('2.Energy, Power and Consumers'!L42='2.Energy, Power and Consumers'!L32,1/(1+'2.Energy, Power and Consumers'!L37/'2.Energy, Power and Consumers'!L42),('2.Energy, Power and Consumers'!L42/'2.Energy, Power and Consumers'!L32)/(1+('2.Energy, Power and Consumers'!L42/'2.Energy, Power and Consumers'!L32))),0)</f>
        <v>0.3928571428571429</v>
      </c>
      <c r="M50" s="183">
        <f>IFERROR(IF('2.Energy, Power and Consumers'!M42='2.Energy, Power and Consumers'!M32,1/(1+'2.Energy, Power and Consumers'!M37/'2.Energy, Power and Consumers'!M42),('2.Energy, Power and Consumers'!M42/'2.Energy, Power and Consumers'!M32)/(1+('2.Energy, Power and Consumers'!M42/'2.Energy, Power and Consumers'!M32))),0)</f>
        <v>0.3928571428571429</v>
      </c>
      <c r="N50" s="183">
        <f>IFERROR(IF('2.Energy, Power and Consumers'!N42='2.Energy, Power and Consumers'!N32,1/(1+'2.Energy, Power and Consumers'!N37/'2.Energy, Power and Consumers'!N42),('2.Energy, Power and Consumers'!N42/'2.Energy, Power and Consumers'!N32)/(1+('2.Energy, Power and Consumers'!N42/'2.Energy, Power and Consumers'!N32))),0)</f>
        <v>0.3928571428571429</v>
      </c>
      <c r="O50" s="183">
        <f>IFERROR(IF('2.Energy, Power and Consumers'!O42='2.Energy, Power and Consumers'!O32,1/(1+'2.Energy, Power and Consumers'!O37/'2.Energy, Power and Consumers'!O42),('2.Energy, Power and Consumers'!O42/'2.Energy, Power and Consumers'!O32)/(1+('2.Energy, Power and Consumers'!O42/'2.Energy, Power and Consumers'!O32))),0)</f>
        <v>0.3928571428571429</v>
      </c>
      <c r="P50" s="183">
        <f>IFERROR(IF('2.Energy, Power and Consumers'!P42='2.Energy, Power and Consumers'!P32,1/(1+'2.Energy, Power and Consumers'!P37/'2.Energy, Power and Consumers'!P42),('2.Energy, Power and Consumers'!P42/'2.Energy, Power and Consumers'!P32)/(1+('2.Energy, Power and Consumers'!P42/'2.Energy, Power and Consumers'!P32))),0)</f>
        <v>0.3928571428571429</v>
      </c>
      <c r="Q50" s="183">
        <f>IFERROR(IF('2.Energy, Power and Consumers'!Q42='2.Energy, Power and Consumers'!Q32,1/(1+'2.Energy, Power and Consumers'!Q37/'2.Energy, Power and Consumers'!Q42),('2.Energy, Power and Consumers'!Q42/'2.Energy, Power and Consumers'!Q32)/(1+('2.Energy, Power and Consumers'!Q42/'2.Energy, Power and Consumers'!Q32))),0)</f>
        <v>0.3928571428571429</v>
      </c>
      <c r="R50" s="183">
        <f>IFERROR(IF('2.Energy, Power and Consumers'!R42='2.Energy, Power and Consumers'!R32,1/(1+'2.Energy, Power and Consumers'!R37/'2.Energy, Power and Consumers'!R42),('2.Energy, Power and Consumers'!R42/'2.Energy, Power and Consumers'!R32)/(1+('2.Energy, Power and Consumers'!R42/'2.Energy, Power and Consumers'!R32))),0)</f>
        <v>0.3928571428571429</v>
      </c>
      <c r="S50" s="183">
        <f>IFERROR(IF('2.Energy, Power and Consumers'!S42='2.Energy, Power and Consumers'!S32,1/(1+'2.Energy, Power and Consumers'!S37/'2.Energy, Power and Consumers'!S42),('2.Energy, Power and Consumers'!S42/'2.Energy, Power and Consumers'!S32)/(1+('2.Energy, Power and Consumers'!S42/'2.Energy, Power and Consumers'!S32))),0)</f>
        <v>0.3928571428571429</v>
      </c>
      <c r="T50" s="183">
        <f>IFERROR(IF('2.Energy, Power and Consumers'!T42='2.Energy, Power and Consumers'!T32,1/(1+'2.Energy, Power and Consumers'!T37/'2.Energy, Power and Consumers'!T42),('2.Energy, Power and Consumers'!T42/'2.Energy, Power and Consumers'!T32)/(1+('2.Energy, Power and Consumers'!T42/'2.Energy, Power and Consumers'!T32))),0)</f>
        <v>0.3928571428571429</v>
      </c>
      <c r="U50" s="183">
        <f>IFERROR(IF('2.Energy, Power and Consumers'!U42='2.Energy, Power and Consumers'!U32,1/(1+'2.Energy, Power and Consumers'!U37/'2.Energy, Power and Consumers'!U42),('2.Energy, Power and Consumers'!U42/'2.Energy, Power and Consumers'!U32)/(1+('2.Energy, Power and Consumers'!U42/'2.Energy, Power and Consumers'!U32))),0)</f>
        <v>0.3928571428571429</v>
      </c>
      <c r="V50" s="183">
        <f>IFERROR(IF('2.Energy, Power and Consumers'!V42='2.Energy, Power and Consumers'!V32,1/(1+'2.Energy, Power and Consumers'!V37/'2.Energy, Power and Consumers'!V42),('2.Energy, Power and Consumers'!V42/'2.Energy, Power and Consumers'!V32)/(1+('2.Energy, Power and Consumers'!V42/'2.Energy, Power and Consumers'!V32))),0)</f>
        <v>0.3928571428571429</v>
      </c>
      <c r="W50" s="183">
        <f>IFERROR(IF('2.Energy, Power and Consumers'!W42='2.Energy, Power and Consumers'!W32,1/(1+'2.Energy, Power and Consumers'!W37/'2.Energy, Power and Consumers'!W42),('2.Energy, Power and Consumers'!W42/'2.Energy, Power and Consumers'!W32)/(1+('2.Energy, Power and Consumers'!W42/'2.Energy, Power and Consumers'!W32))),0)</f>
        <v>0.3928571428571429</v>
      </c>
      <c r="X50" s="183">
        <f>IFERROR(IF('2.Energy, Power and Consumers'!X42='2.Energy, Power and Consumers'!X32,1/(1+'2.Energy, Power and Consumers'!X37/'2.Energy, Power and Consumers'!X42),('2.Energy, Power and Consumers'!X42/'2.Energy, Power and Consumers'!X32)/(1+('2.Energy, Power and Consumers'!X42/'2.Energy, Power and Consumers'!X32))),0)</f>
        <v>0.3928571428571429</v>
      </c>
      <c r="Y50" s="183">
        <f>IFERROR(IF('2.Energy, Power and Consumers'!Y42='2.Energy, Power and Consumers'!Y32,1/(1+'2.Energy, Power and Consumers'!Y37/'2.Energy, Power and Consumers'!Y42),('2.Energy, Power and Consumers'!Y42/'2.Energy, Power and Consumers'!Y32)/(1+('2.Energy, Power and Consumers'!Y42/'2.Energy, Power and Consumers'!Y32))),0)</f>
        <v>0.3928571428571429</v>
      </c>
      <c r="Z50" s="183">
        <f>IFERROR(IF('2.Energy, Power and Consumers'!Z42='2.Energy, Power and Consumers'!Z32,1/(1+'2.Energy, Power and Consumers'!Z37/'2.Energy, Power and Consumers'!Z42),('2.Energy, Power and Consumers'!Z42/'2.Energy, Power and Consumers'!Z32)/(1+('2.Energy, Power and Consumers'!Z42/'2.Energy, Power and Consumers'!Z32))),0)</f>
        <v>0.3928571428571429</v>
      </c>
      <c r="AA50" s="183">
        <f>IFERROR(IF('2.Energy, Power and Consumers'!AA42='2.Energy, Power and Consumers'!AA32,1/(1+'2.Energy, Power and Consumers'!AA37/'2.Energy, Power and Consumers'!AA42),('2.Energy, Power and Consumers'!AA42/'2.Energy, Power and Consumers'!AA32)/(1+('2.Energy, Power and Consumers'!AA42/'2.Energy, Power and Consumers'!AA32))),0)</f>
        <v>0.3928571428571429</v>
      </c>
      <c r="AB50" s="183">
        <f>IFERROR(IF('2.Energy, Power and Consumers'!AB42='2.Energy, Power and Consumers'!AB32,1/(1+'2.Energy, Power and Consumers'!AB37/'2.Energy, Power and Consumers'!AB42),('2.Energy, Power and Consumers'!AB42/'2.Energy, Power and Consumers'!AB32)/(1+('2.Energy, Power and Consumers'!AB42/'2.Energy, Power and Consumers'!AB32))),0)</f>
        <v>0.3928571428571429</v>
      </c>
      <c r="AC50" s="183">
        <f>IFERROR(IF('2.Energy, Power and Consumers'!AC42='2.Energy, Power and Consumers'!AC32,1/(1+'2.Energy, Power and Consumers'!AC37/'2.Energy, Power and Consumers'!AC42),('2.Energy, Power and Consumers'!AC42/'2.Energy, Power and Consumers'!AC32)/(1+('2.Energy, Power and Consumers'!AC42/'2.Energy, Power and Consumers'!AC32))),0)</f>
        <v>0.3928571428571429</v>
      </c>
      <c r="AD50" s="183">
        <f>IFERROR(IF('2.Energy, Power and Consumers'!AD42='2.Energy, Power and Consumers'!AD32,1/(1+'2.Energy, Power and Consumers'!AD37/'2.Energy, Power and Consumers'!AD42),('2.Energy, Power and Consumers'!AD42/'2.Energy, Power and Consumers'!AD32)/(1+('2.Energy, Power and Consumers'!AD42/'2.Energy, Power and Consumers'!AD32))),0)</f>
        <v>0.3928571428571429</v>
      </c>
      <c r="AE50" s="183">
        <f>IFERROR(IF('2.Energy, Power and Consumers'!AE42='2.Energy, Power and Consumers'!AE32,1/(1+'2.Energy, Power and Consumers'!AE37/'2.Energy, Power and Consumers'!AE42),('2.Energy, Power and Consumers'!AE42/'2.Energy, Power and Consumers'!AE32)/(1+('2.Energy, Power and Consumers'!AE42/'2.Energy, Power and Consumers'!AE32))),0)</f>
        <v>0.3928571428571429</v>
      </c>
      <c r="AF50" s="183">
        <f>IFERROR(IF('2.Energy, Power and Consumers'!AF42='2.Energy, Power and Consumers'!AF32,1/(1+'2.Energy, Power and Consumers'!AF37/'2.Energy, Power and Consumers'!AF42),('2.Energy, Power and Consumers'!AF42/'2.Energy, Power and Consumers'!AF32)/(1+('2.Energy, Power and Consumers'!AF42/'2.Energy, Power and Consumers'!AF32))),0)</f>
        <v>0.3928571428571429</v>
      </c>
      <c r="AG50" s="183">
        <f>IFERROR(IF('2.Energy, Power and Consumers'!AG42='2.Energy, Power and Consumers'!AG32,1/(1+'2.Energy, Power and Consumers'!AG37/'2.Energy, Power and Consumers'!AG42),('2.Energy, Power and Consumers'!AG42/'2.Energy, Power and Consumers'!AG32)/(1+('2.Energy, Power and Consumers'!AG42/'2.Energy, Power and Consumers'!AG32))),0)</f>
        <v>0.3928571428571429</v>
      </c>
      <c r="AH50" s="183">
        <f>IFERROR(IF('2.Energy, Power and Consumers'!AH42='2.Energy, Power and Consumers'!AH32,1/(1+'2.Energy, Power and Consumers'!AH37/'2.Energy, Power and Consumers'!AH42),('2.Energy, Power and Consumers'!AH42/'2.Energy, Power and Consumers'!AH32)/(1+('2.Energy, Power and Consumers'!AH42/'2.Energy, Power and Consumers'!AH32))),0)</f>
        <v>0.3928571428571429</v>
      </c>
    </row>
    <row r="51" spans="2:34" ht="15.75" customHeight="1" x14ac:dyDescent="0.3">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row>
    <row r="52" spans="2:34" ht="28.8" x14ac:dyDescent="0.3">
      <c r="B52" s="144" t="s">
        <v>184</v>
      </c>
      <c r="C52" s="145" t="s">
        <v>154</v>
      </c>
      <c r="D52" s="146">
        <f>SUM(D53:D56)</f>
        <v>474</v>
      </c>
      <c r="E52" s="146">
        <f t="shared" ref="E52:AH52" si="12">SUM(E53:E56)</f>
        <v>474</v>
      </c>
      <c r="F52" s="146">
        <f t="shared" si="12"/>
        <v>474</v>
      </c>
      <c r="G52" s="146">
        <f t="shared" si="12"/>
        <v>474</v>
      </c>
      <c r="H52" s="146">
        <f t="shared" si="12"/>
        <v>474</v>
      </c>
      <c r="I52" s="146">
        <f t="shared" si="12"/>
        <v>474</v>
      </c>
      <c r="J52" s="146">
        <f t="shared" si="12"/>
        <v>474</v>
      </c>
      <c r="K52" s="146">
        <f t="shared" si="12"/>
        <v>474</v>
      </c>
      <c r="L52" s="146">
        <f t="shared" si="12"/>
        <v>474</v>
      </c>
      <c r="M52" s="146">
        <f t="shared" si="12"/>
        <v>474</v>
      </c>
      <c r="N52" s="146">
        <f t="shared" si="12"/>
        <v>474</v>
      </c>
      <c r="O52" s="146">
        <f t="shared" si="12"/>
        <v>474</v>
      </c>
      <c r="P52" s="146">
        <f t="shared" si="12"/>
        <v>474</v>
      </c>
      <c r="Q52" s="146">
        <f t="shared" si="12"/>
        <v>474</v>
      </c>
      <c r="R52" s="146">
        <f t="shared" si="12"/>
        <v>474</v>
      </c>
      <c r="S52" s="146">
        <f t="shared" si="12"/>
        <v>474</v>
      </c>
      <c r="T52" s="146">
        <f t="shared" si="12"/>
        <v>474</v>
      </c>
      <c r="U52" s="146">
        <f t="shared" si="12"/>
        <v>474</v>
      </c>
      <c r="V52" s="146">
        <f t="shared" si="12"/>
        <v>474</v>
      </c>
      <c r="W52" s="146">
        <f t="shared" si="12"/>
        <v>474</v>
      </c>
      <c r="X52" s="146">
        <f t="shared" si="12"/>
        <v>474</v>
      </c>
      <c r="Y52" s="146">
        <f t="shared" si="12"/>
        <v>474</v>
      </c>
      <c r="Z52" s="146">
        <f t="shared" si="12"/>
        <v>474</v>
      </c>
      <c r="AA52" s="146">
        <f t="shared" si="12"/>
        <v>474</v>
      </c>
      <c r="AB52" s="146">
        <f t="shared" si="12"/>
        <v>474</v>
      </c>
      <c r="AC52" s="146">
        <f t="shared" si="12"/>
        <v>474</v>
      </c>
      <c r="AD52" s="146">
        <f t="shared" si="12"/>
        <v>474</v>
      </c>
      <c r="AE52" s="146">
        <f t="shared" si="12"/>
        <v>474</v>
      </c>
      <c r="AF52" s="146">
        <f t="shared" si="12"/>
        <v>474</v>
      </c>
      <c r="AG52" s="146">
        <f t="shared" si="12"/>
        <v>474</v>
      </c>
      <c r="AH52" s="146">
        <f t="shared" si="12"/>
        <v>474</v>
      </c>
    </row>
    <row r="53" spans="2:34" ht="28.8" x14ac:dyDescent="0.3">
      <c r="B53" s="144" t="s">
        <v>155</v>
      </c>
      <c r="C53" s="145" t="s">
        <v>154</v>
      </c>
      <c r="D53" s="147">
        <v>1</v>
      </c>
      <c r="E53" s="147">
        <v>1</v>
      </c>
      <c r="F53" s="147">
        <v>1</v>
      </c>
      <c r="G53" s="147">
        <v>1</v>
      </c>
      <c r="H53" s="147">
        <v>1</v>
      </c>
      <c r="I53" s="147">
        <v>1</v>
      </c>
      <c r="J53" s="147">
        <v>1</v>
      </c>
      <c r="K53" s="147">
        <v>1</v>
      </c>
      <c r="L53" s="147">
        <v>1</v>
      </c>
      <c r="M53" s="147">
        <v>1</v>
      </c>
      <c r="N53" s="147">
        <v>1</v>
      </c>
      <c r="O53" s="147">
        <v>1</v>
      </c>
      <c r="P53" s="147">
        <v>1</v>
      </c>
      <c r="Q53" s="147">
        <v>1</v>
      </c>
      <c r="R53" s="147">
        <v>1</v>
      </c>
      <c r="S53" s="147">
        <v>1</v>
      </c>
      <c r="T53" s="147">
        <v>1</v>
      </c>
      <c r="U53" s="147">
        <v>1</v>
      </c>
      <c r="V53" s="147">
        <v>1</v>
      </c>
      <c r="W53" s="147">
        <v>1</v>
      </c>
      <c r="X53" s="147">
        <v>1</v>
      </c>
      <c r="Y53" s="147">
        <v>1</v>
      </c>
      <c r="Z53" s="147">
        <v>1</v>
      </c>
      <c r="AA53" s="147">
        <v>1</v>
      </c>
      <c r="AB53" s="147">
        <v>1</v>
      </c>
      <c r="AC53" s="147">
        <v>1</v>
      </c>
      <c r="AD53" s="147">
        <v>1</v>
      </c>
      <c r="AE53" s="147">
        <v>1</v>
      </c>
      <c r="AF53" s="147">
        <v>1</v>
      </c>
      <c r="AG53" s="147">
        <v>1</v>
      </c>
      <c r="AH53" s="147">
        <v>1</v>
      </c>
    </row>
    <row r="54" spans="2:34" ht="28.8" x14ac:dyDescent="0.3">
      <c r="B54" s="144" t="s">
        <v>156</v>
      </c>
      <c r="C54" s="145" t="s">
        <v>154</v>
      </c>
      <c r="D54" s="147">
        <v>11</v>
      </c>
      <c r="E54" s="147">
        <v>11</v>
      </c>
      <c r="F54" s="147">
        <v>11</v>
      </c>
      <c r="G54" s="147">
        <v>11</v>
      </c>
      <c r="H54" s="147">
        <v>11</v>
      </c>
      <c r="I54" s="147">
        <v>11</v>
      </c>
      <c r="J54" s="147">
        <v>11</v>
      </c>
      <c r="K54" s="147">
        <v>11</v>
      </c>
      <c r="L54" s="147">
        <v>11</v>
      </c>
      <c r="M54" s="147">
        <v>11</v>
      </c>
      <c r="N54" s="147">
        <v>11</v>
      </c>
      <c r="O54" s="147">
        <v>11</v>
      </c>
      <c r="P54" s="147">
        <v>11</v>
      </c>
      <c r="Q54" s="147">
        <v>11</v>
      </c>
      <c r="R54" s="147">
        <v>11</v>
      </c>
      <c r="S54" s="147">
        <v>11</v>
      </c>
      <c r="T54" s="147">
        <v>11</v>
      </c>
      <c r="U54" s="147">
        <v>11</v>
      </c>
      <c r="V54" s="147">
        <v>11</v>
      </c>
      <c r="W54" s="147">
        <v>11</v>
      </c>
      <c r="X54" s="147">
        <v>11</v>
      </c>
      <c r="Y54" s="147">
        <v>11</v>
      </c>
      <c r="Z54" s="147">
        <v>11</v>
      </c>
      <c r="AA54" s="147">
        <v>11</v>
      </c>
      <c r="AB54" s="147">
        <v>11</v>
      </c>
      <c r="AC54" s="147">
        <v>11</v>
      </c>
      <c r="AD54" s="147">
        <v>11</v>
      </c>
      <c r="AE54" s="147">
        <v>11</v>
      </c>
      <c r="AF54" s="147">
        <v>11</v>
      </c>
      <c r="AG54" s="147">
        <v>11</v>
      </c>
      <c r="AH54" s="147">
        <v>11</v>
      </c>
    </row>
    <row r="55" spans="2:34" ht="28.8" x14ac:dyDescent="0.3">
      <c r="B55" s="144" t="s">
        <v>157</v>
      </c>
      <c r="C55" s="145" t="s">
        <v>154</v>
      </c>
      <c r="D55" s="147">
        <v>11</v>
      </c>
      <c r="E55" s="147">
        <v>11</v>
      </c>
      <c r="F55" s="147">
        <v>11</v>
      </c>
      <c r="G55" s="147">
        <v>11</v>
      </c>
      <c r="H55" s="147">
        <v>11</v>
      </c>
      <c r="I55" s="147">
        <v>11</v>
      </c>
      <c r="J55" s="147">
        <v>11</v>
      </c>
      <c r="K55" s="147">
        <v>11</v>
      </c>
      <c r="L55" s="147">
        <v>11</v>
      </c>
      <c r="M55" s="147">
        <v>11</v>
      </c>
      <c r="N55" s="147">
        <v>11</v>
      </c>
      <c r="O55" s="147">
        <v>11</v>
      </c>
      <c r="P55" s="147">
        <v>11</v>
      </c>
      <c r="Q55" s="147">
        <v>11</v>
      </c>
      <c r="R55" s="147">
        <v>11</v>
      </c>
      <c r="S55" s="147">
        <v>11</v>
      </c>
      <c r="T55" s="147">
        <v>11</v>
      </c>
      <c r="U55" s="147">
        <v>11</v>
      </c>
      <c r="V55" s="147">
        <v>11</v>
      </c>
      <c r="W55" s="147">
        <v>11</v>
      </c>
      <c r="X55" s="147">
        <v>11</v>
      </c>
      <c r="Y55" s="147">
        <v>11</v>
      </c>
      <c r="Z55" s="147">
        <v>11</v>
      </c>
      <c r="AA55" s="147">
        <v>11</v>
      </c>
      <c r="AB55" s="147">
        <v>11</v>
      </c>
      <c r="AC55" s="147">
        <v>11</v>
      </c>
      <c r="AD55" s="147">
        <v>11</v>
      </c>
      <c r="AE55" s="147">
        <v>11</v>
      </c>
      <c r="AF55" s="147">
        <v>11</v>
      </c>
      <c r="AG55" s="147">
        <v>11</v>
      </c>
      <c r="AH55" s="147">
        <v>11</v>
      </c>
    </row>
    <row r="56" spans="2:34" ht="28.8" x14ac:dyDescent="0.3">
      <c r="B56" s="144" t="s">
        <v>158</v>
      </c>
      <c r="C56" s="145" t="s">
        <v>154</v>
      </c>
      <c r="D56" s="147">
        <v>451</v>
      </c>
      <c r="E56" s="147">
        <v>451</v>
      </c>
      <c r="F56" s="147">
        <v>451</v>
      </c>
      <c r="G56" s="147">
        <v>451</v>
      </c>
      <c r="H56" s="147">
        <v>451</v>
      </c>
      <c r="I56" s="147">
        <v>451</v>
      </c>
      <c r="J56" s="147">
        <v>451</v>
      </c>
      <c r="K56" s="147">
        <v>451</v>
      </c>
      <c r="L56" s="147">
        <v>451</v>
      </c>
      <c r="M56" s="147">
        <v>451</v>
      </c>
      <c r="N56" s="147">
        <v>451</v>
      </c>
      <c r="O56" s="147">
        <v>451</v>
      </c>
      <c r="P56" s="147">
        <v>451</v>
      </c>
      <c r="Q56" s="147">
        <v>451</v>
      </c>
      <c r="R56" s="147">
        <v>451</v>
      </c>
      <c r="S56" s="147">
        <v>451</v>
      </c>
      <c r="T56" s="147">
        <v>451</v>
      </c>
      <c r="U56" s="147">
        <v>451</v>
      </c>
      <c r="V56" s="147">
        <v>451</v>
      </c>
      <c r="W56" s="147">
        <v>451</v>
      </c>
      <c r="X56" s="147">
        <v>451</v>
      </c>
      <c r="Y56" s="147">
        <v>451</v>
      </c>
      <c r="Z56" s="147">
        <v>451</v>
      </c>
      <c r="AA56" s="147">
        <v>451</v>
      </c>
      <c r="AB56" s="147">
        <v>451</v>
      </c>
      <c r="AC56" s="147">
        <v>451</v>
      </c>
      <c r="AD56" s="147">
        <v>451</v>
      </c>
      <c r="AE56" s="147">
        <v>451</v>
      </c>
      <c r="AF56" s="147">
        <v>451</v>
      </c>
      <c r="AG56" s="147">
        <v>451</v>
      </c>
      <c r="AH56" s="147">
        <v>451</v>
      </c>
    </row>
    <row r="58" spans="2:34" customFormat="1" ht="28.8" x14ac:dyDescent="0.3">
      <c r="B58" s="144" t="s">
        <v>367</v>
      </c>
      <c r="C58" s="145" t="s">
        <v>3</v>
      </c>
      <c r="D58" s="237">
        <v>0.1</v>
      </c>
      <c r="E58" s="237">
        <v>0.1</v>
      </c>
      <c r="F58" s="237">
        <v>0.1</v>
      </c>
      <c r="G58" s="237">
        <v>0.1</v>
      </c>
      <c r="H58" s="237">
        <v>0.1</v>
      </c>
      <c r="I58" s="237">
        <v>0.1</v>
      </c>
      <c r="J58" s="237">
        <v>0.1</v>
      </c>
      <c r="K58" s="237">
        <v>0.1</v>
      </c>
      <c r="L58" s="237">
        <v>0.1</v>
      </c>
      <c r="M58" s="237">
        <v>0.1</v>
      </c>
      <c r="N58" s="237">
        <v>0.1</v>
      </c>
      <c r="O58" s="237">
        <v>0.1</v>
      </c>
      <c r="P58" s="237">
        <v>0.1</v>
      </c>
      <c r="Q58" s="237">
        <v>0.1</v>
      </c>
      <c r="R58" s="237">
        <v>0.1</v>
      </c>
      <c r="S58" s="237">
        <v>0.1</v>
      </c>
      <c r="T58" s="237">
        <v>0.1</v>
      </c>
      <c r="U58" s="237">
        <v>0.1</v>
      </c>
      <c r="V58" s="237">
        <v>0.1</v>
      </c>
      <c r="W58" s="237">
        <v>0.1</v>
      </c>
      <c r="X58" s="237">
        <v>0.1</v>
      </c>
      <c r="Y58" s="237">
        <v>0.1</v>
      </c>
      <c r="Z58" s="237">
        <v>0.1</v>
      </c>
      <c r="AA58" s="237">
        <v>0.1</v>
      </c>
      <c r="AB58" s="237">
        <v>0.1</v>
      </c>
      <c r="AC58" s="237">
        <v>0.1</v>
      </c>
      <c r="AD58" s="237">
        <v>0.1</v>
      </c>
      <c r="AE58" s="237">
        <v>0.1</v>
      </c>
      <c r="AF58" s="237">
        <v>0.1</v>
      </c>
      <c r="AG58" s="237">
        <v>0.1</v>
      </c>
      <c r="AH58" s="237">
        <v>0.1</v>
      </c>
    </row>
    <row r="59" spans="2:34" customFormat="1" ht="43.2" x14ac:dyDescent="0.3">
      <c r="B59" s="144" t="s">
        <v>372</v>
      </c>
      <c r="C59" s="145" t="s">
        <v>3</v>
      </c>
      <c r="D59" s="237">
        <v>0.3</v>
      </c>
      <c r="E59" s="237">
        <v>0.3</v>
      </c>
      <c r="F59" s="237">
        <v>0.3</v>
      </c>
      <c r="G59" s="237">
        <v>0.3</v>
      </c>
      <c r="H59" s="237">
        <v>0.3</v>
      </c>
      <c r="I59" s="237">
        <v>0.3</v>
      </c>
      <c r="J59" s="237">
        <v>0.3</v>
      </c>
      <c r="K59" s="237">
        <v>0.3</v>
      </c>
      <c r="L59" s="237">
        <v>0.3</v>
      </c>
      <c r="M59" s="237">
        <v>0.3</v>
      </c>
      <c r="N59" s="237">
        <v>0.3</v>
      </c>
      <c r="O59" s="237">
        <v>0.3</v>
      </c>
      <c r="P59" s="237">
        <v>0.3</v>
      </c>
      <c r="Q59" s="237">
        <v>0.3</v>
      </c>
      <c r="R59" s="237">
        <v>0.3</v>
      </c>
      <c r="S59" s="237">
        <v>0.3</v>
      </c>
      <c r="T59" s="237">
        <v>0.3</v>
      </c>
      <c r="U59" s="237">
        <v>0.3</v>
      </c>
      <c r="V59" s="237">
        <v>0.3</v>
      </c>
      <c r="W59" s="237">
        <v>0.3</v>
      </c>
      <c r="X59" s="237">
        <v>0.3</v>
      </c>
      <c r="Y59" s="237">
        <v>0.3</v>
      </c>
      <c r="Z59" s="237">
        <v>0.3</v>
      </c>
      <c r="AA59" s="237">
        <v>0.3</v>
      </c>
      <c r="AB59" s="237">
        <v>0.3</v>
      </c>
      <c r="AC59" s="237">
        <v>0.3</v>
      </c>
      <c r="AD59" s="237">
        <v>0.3</v>
      </c>
      <c r="AE59" s="237">
        <v>0.3</v>
      </c>
      <c r="AF59" s="237">
        <v>0.3</v>
      </c>
      <c r="AG59" s="237">
        <v>0.3</v>
      </c>
      <c r="AH59" s="237">
        <v>0.3</v>
      </c>
    </row>
    <row r="60" spans="2:34" customFormat="1" ht="43.2" x14ac:dyDescent="0.3">
      <c r="B60" s="144" t="s">
        <v>368</v>
      </c>
      <c r="C60" s="145" t="s">
        <v>3</v>
      </c>
      <c r="D60" s="237">
        <v>0.3</v>
      </c>
      <c r="E60" s="237">
        <v>0.3</v>
      </c>
      <c r="F60" s="237">
        <v>0.3</v>
      </c>
      <c r="G60" s="237">
        <v>0.3</v>
      </c>
      <c r="H60" s="237">
        <v>0.3</v>
      </c>
      <c r="I60" s="237">
        <v>0.3</v>
      </c>
      <c r="J60" s="237">
        <v>0.3</v>
      </c>
      <c r="K60" s="237">
        <v>0.3</v>
      </c>
      <c r="L60" s="237">
        <v>0.3</v>
      </c>
      <c r="M60" s="237">
        <v>0.3</v>
      </c>
      <c r="N60" s="237">
        <v>0.3</v>
      </c>
      <c r="O60" s="237">
        <v>0.3</v>
      </c>
      <c r="P60" s="237">
        <v>0.3</v>
      </c>
      <c r="Q60" s="237">
        <v>0.3</v>
      </c>
      <c r="R60" s="237">
        <v>0.3</v>
      </c>
      <c r="S60" s="237">
        <v>0.3</v>
      </c>
      <c r="T60" s="237">
        <v>0.3</v>
      </c>
      <c r="U60" s="237">
        <v>0.3</v>
      </c>
      <c r="V60" s="237">
        <v>0.3</v>
      </c>
      <c r="W60" s="237">
        <v>0.3</v>
      </c>
      <c r="X60" s="237">
        <v>0.3</v>
      </c>
      <c r="Y60" s="237">
        <v>0.3</v>
      </c>
      <c r="Z60" s="237">
        <v>0.3</v>
      </c>
      <c r="AA60" s="237">
        <v>0.3</v>
      </c>
      <c r="AB60" s="237">
        <v>0.3</v>
      </c>
      <c r="AC60" s="237">
        <v>0.3</v>
      </c>
      <c r="AD60" s="237">
        <v>0.3</v>
      </c>
      <c r="AE60" s="237">
        <v>0.3</v>
      </c>
      <c r="AF60" s="237">
        <v>0.3</v>
      </c>
      <c r="AG60" s="237">
        <v>0.3</v>
      </c>
      <c r="AH60" s="237">
        <v>0.3</v>
      </c>
    </row>
    <row r="61" spans="2:34" customFormat="1" ht="28.8" x14ac:dyDescent="0.3">
      <c r="B61" s="144" t="s">
        <v>369</v>
      </c>
      <c r="C61" s="145" t="s">
        <v>3</v>
      </c>
      <c r="D61" s="237">
        <v>0.3</v>
      </c>
      <c r="E61" s="237">
        <v>0.3</v>
      </c>
      <c r="F61" s="237">
        <v>0.3</v>
      </c>
      <c r="G61" s="237">
        <v>0.3</v>
      </c>
      <c r="H61" s="237">
        <v>0.3</v>
      </c>
      <c r="I61" s="237">
        <v>0.3</v>
      </c>
      <c r="J61" s="237">
        <v>0.3</v>
      </c>
      <c r="K61" s="237">
        <v>0.3</v>
      </c>
      <c r="L61" s="237">
        <v>0.3</v>
      </c>
      <c r="M61" s="237">
        <v>0.3</v>
      </c>
      <c r="N61" s="237">
        <v>0.3</v>
      </c>
      <c r="O61" s="237">
        <v>0.3</v>
      </c>
      <c r="P61" s="237">
        <v>0.3</v>
      </c>
      <c r="Q61" s="237">
        <v>0.3</v>
      </c>
      <c r="R61" s="237">
        <v>0.3</v>
      </c>
      <c r="S61" s="237">
        <v>0.3</v>
      </c>
      <c r="T61" s="237">
        <v>0.3</v>
      </c>
      <c r="U61" s="237">
        <v>0.3</v>
      </c>
      <c r="V61" s="237">
        <v>0.3</v>
      </c>
      <c r="W61" s="237">
        <v>0.3</v>
      </c>
      <c r="X61" s="237">
        <v>0.3</v>
      </c>
      <c r="Y61" s="237">
        <v>0.3</v>
      </c>
      <c r="Z61" s="237">
        <v>0.3</v>
      </c>
      <c r="AA61" s="237">
        <v>0.3</v>
      </c>
      <c r="AB61" s="237">
        <v>0.3</v>
      </c>
      <c r="AC61" s="237">
        <v>0.3</v>
      </c>
      <c r="AD61" s="237">
        <v>0.3</v>
      </c>
      <c r="AE61" s="237">
        <v>0.3</v>
      </c>
      <c r="AF61" s="237">
        <v>0.3</v>
      </c>
      <c r="AG61" s="237">
        <v>0.3</v>
      </c>
      <c r="AH61" s="237">
        <v>0.3</v>
      </c>
    </row>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B2:AF15"/>
  <sheetViews>
    <sheetView showGridLines="0" topLeftCell="B4" zoomScale="130" zoomScaleNormal="130" workbookViewId="0">
      <selection activeCell="E8" sqref="E8:K8"/>
    </sheetView>
  </sheetViews>
  <sheetFormatPr defaultRowHeight="14.4" x14ac:dyDescent="0.3"/>
  <cols>
    <col min="1" max="1" width="2.88671875" customWidth="1"/>
    <col min="2" max="2" width="29" style="5" customWidth="1"/>
    <col min="3" max="3" width="6.6640625" style="5" customWidth="1"/>
    <col min="4" max="4" width="13.6640625" style="2" customWidth="1"/>
    <col min="5" max="5" width="44.88671875" style="2" customWidth="1"/>
    <col min="6" max="9" width="13.6640625" style="2" customWidth="1"/>
  </cols>
  <sheetData>
    <row r="2" spans="2:32" x14ac:dyDescent="0.3">
      <c r="B2" s="12" t="s">
        <v>304</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row>
    <row r="4" spans="2:32" ht="30" customHeight="1" x14ac:dyDescent="0.3">
      <c r="B4" s="6" t="s">
        <v>23</v>
      </c>
      <c r="C4" s="8" t="s">
        <v>3</v>
      </c>
      <c r="D4" s="14">
        <f>70%</f>
        <v>0.7</v>
      </c>
      <c r="E4" s="279" t="s">
        <v>407</v>
      </c>
      <c r="F4" s="280"/>
      <c r="G4" s="280"/>
      <c r="H4" s="280"/>
      <c r="I4" s="280"/>
      <c r="J4" s="280"/>
      <c r="K4" s="280"/>
    </row>
    <row r="5" spans="2:32" ht="34.5" customHeight="1" x14ac:dyDescent="0.3">
      <c r="B5" s="6" t="s">
        <v>373</v>
      </c>
      <c r="C5" s="8" t="s">
        <v>3</v>
      </c>
      <c r="D5" s="45">
        <v>0.1</v>
      </c>
      <c r="E5" s="279" t="s">
        <v>395</v>
      </c>
      <c r="F5" s="280"/>
      <c r="G5" s="280"/>
      <c r="H5" s="280"/>
      <c r="I5" s="280"/>
      <c r="J5" s="280"/>
      <c r="K5" s="280"/>
    </row>
    <row r="6" spans="2:32" ht="79.5" customHeight="1" x14ac:dyDescent="0.3">
      <c r="B6" s="6" t="s">
        <v>26</v>
      </c>
      <c r="C6" s="8" t="s">
        <v>3</v>
      </c>
      <c r="D6" s="14">
        <v>4.2999999999999997E-2</v>
      </c>
      <c r="E6" s="279" t="s">
        <v>396</v>
      </c>
      <c r="F6" s="280"/>
      <c r="G6" s="280"/>
      <c r="H6" s="280"/>
      <c r="I6" s="280"/>
      <c r="J6" s="280"/>
      <c r="K6" s="280"/>
      <c r="L6" s="280"/>
    </row>
    <row r="7" spans="2:32" ht="83.4" customHeight="1" x14ac:dyDescent="0.3">
      <c r="B7" s="6" t="s">
        <v>27</v>
      </c>
      <c r="C7" s="8" t="s">
        <v>3</v>
      </c>
      <c r="D7" s="14">
        <v>0.1</v>
      </c>
      <c r="E7" s="279" t="s">
        <v>406</v>
      </c>
      <c r="F7" s="280"/>
      <c r="G7" s="280"/>
      <c r="H7" s="280"/>
      <c r="I7" s="280"/>
      <c r="J7" s="280"/>
      <c r="K7" s="280"/>
      <c r="L7" s="280"/>
    </row>
    <row r="8" spans="2:32" ht="46.2" customHeight="1" x14ac:dyDescent="0.3">
      <c r="B8" s="6" t="s">
        <v>29</v>
      </c>
      <c r="C8" s="8" t="s">
        <v>3</v>
      </c>
      <c r="D8" s="14">
        <v>0.1206</v>
      </c>
      <c r="E8" s="279" t="s">
        <v>397</v>
      </c>
      <c r="F8" s="280"/>
      <c r="G8" s="280"/>
      <c r="H8" s="280"/>
      <c r="I8" s="280"/>
      <c r="J8" s="280"/>
      <c r="K8" s="280"/>
    </row>
    <row r="9" spans="2:32" ht="84.6" customHeight="1" x14ac:dyDescent="0.3">
      <c r="B9" s="6" t="s">
        <v>28</v>
      </c>
      <c r="C9" s="8" t="s">
        <v>5</v>
      </c>
      <c r="D9" s="13">
        <v>0.47</v>
      </c>
      <c r="E9" s="279" t="s">
        <v>398</v>
      </c>
      <c r="F9" s="280"/>
      <c r="G9" s="280"/>
      <c r="H9" s="280"/>
      <c r="I9" s="280"/>
      <c r="J9" s="280"/>
      <c r="K9" s="280"/>
    </row>
    <row r="10" spans="2:32" ht="30" customHeight="1" x14ac:dyDescent="0.3">
      <c r="B10" s="6" t="s">
        <v>30</v>
      </c>
      <c r="C10" s="8" t="s">
        <v>3</v>
      </c>
      <c r="D10" s="187">
        <f>D6+D7+D9*(D8-D6)</f>
        <v>0.17947200000000002</v>
      </c>
      <c r="F10"/>
    </row>
    <row r="11" spans="2:32" x14ac:dyDescent="0.3">
      <c r="B11" s="6" t="s">
        <v>25</v>
      </c>
      <c r="C11" s="8" t="s">
        <v>3</v>
      </c>
      <c r="D11" s="14">
        <v>0.28000000000000003</v>
      </c>
    </row>
    <row r="12" spans="2:32" x14ac:dyDescent="0.3">
      <c r="D12" s="20"/>
    </row>
    <row r="13" spans="2:32" ht="36" customHeight="1" x14ac:dyDescent="0.3">
      <c r="B13" s="6" t="s">
        <v>15</v>
      </c>
      <c r="C13" s="8" t="s">
        <v>3</v>
      </c>
      <c r="D13" s="187">
        <f>(1-D4)*D10/(1-D11)+D4*D5</f>
        <v>0.14478000000000002</v>
      </c>
      <c r="F13"/>
    </row>
    <row r="15" spans="2:32" ht="86.4" customHeight="1" x14ac:dyDescent="0.3">
      <c r="B15" s="278" t="s">
        <v>374</v>
      </c>
      <c r="C15" s="278"/>
      <c r="D15" s="278"/>
      <c r="E15" s="278"/>
    </row>
  </sheetData>
  <mergeCells count="7">
    <mergeCell ref="B15:E15"/>
    <mergeCell ref="E9:K9"/>
    <mergeCell ref="E8:K8"/>
    <mergeCell ref="E4:K4"/>
    <mergeCell ref="E5:K5"/>
    <mergeCell ref="E7:L7"/>
    <mergeCell ref="E6:L6"/>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356F5-1EBC-4765-88EF-4A7CE00E71DE}">
  <sheetPr>
    <tabColor rgb="FFFFC000"/>
  </sheetPr>
  <dimension ref="A1:F994"/>
  <sheetViews>
    <sheetView showGridLines="0" workbookViewId="0">
      <selection activeCell="C23" sqref="C22:C23"/>
    </sheetView>
  </sheetViews>
  <sheetFormatPr defaultColWidth="14.44140625" defaultRowHeight="15" customHeight="1" x14ac:dyDescent="0.3"/>
  <cols>
    <col min="1" max="1" width="2.88671875" style="68" customWidth="1"/>
    <col min="2" max="2" width="62.109375" style="68" customWidth="1"/>
    <col min="3" max="3" width="60.6640625" style="68" customWidth="1"/>
    <col min="4" max="4" width="39.88671875" style="68" bestFit="1" customWidth="1"/>
    <col min="5" max="5" width="28.33203125" style="68" customWidth="1"/>
    <col min="6" max="6" width="34.5546875" style="68" customWidth="1"/>
    <col min="7" max="16384" width="14.44140625" style="68"/>
  </cols>
  <sheetData>
    <row r="1" spans="1:6" ht="14.4" x14ac:dyDescent="0.3">
      <c r="A1" s="65"/>
      <c r="B1" s="127"/>
    </row>
    <row r="2" spans="1:6" ht="14.25" customHeight="1" x14ac:dyDescent="0.3">
      <c r="A2" s="129"/>
      <c r="B2" s="133" t="s">
        <v>76</v>
      </c>
      <c r="C2" s="131" t="s">
        <v>90</v>
      </c>
      <c r="D2" s="131" t="s">
        <v>97</v>
      </c>
      <c r="E2" s="131" t="s">
        <v>110</v>
      </c>
      <c r="F2" s="131" t="s">
        <v>123</v>
      </c>
    </row>
    <row r="3" spans="1:6" ht="60.75" customHeight="1" x14ac:dyDescent="0.3">
      <c r="A3" s="129"/>
      <c r="B3" s="132" t="s">
        <v>77</v>
      </c>
      <c r="C3" s="74" t="s">
        <v>77</v>
      </c>
      <c r="D3" s="74" t="s">
        <v>77</v>
      </c>
      <c r="E3" s="74" t="s">
        <v>77</v>
      </c>
      <c r="F3" s="74" t="s">
        <v>205</v>
      </c>
    </row>
    <row r="4" spans="1:6" ht="36" customHeight="1" x14ac:dyDescent="0.3">
      <c r="A4" s="129"/>
      <c r="B4" s="74" t="s">
        <v>78</v>
      </c>
      <c r="C4" s="74" t="s">
        <v>78</v>
      </c>
      <c r="D4" s="74" t="s">
        <v>78</v>
      </c>
      <c r="E4" s="74" t="s">
        <v>78</v>
      </c>
      <c r="F4" s="74" t="s">
        <v>206</v>
      </c>
    </row>
    <row r="5" spans="1:6" ht="33.75" customHeight="1" x14ac:dyDescent="0.3">
      <c r="A5" s="129"/>
      <c r="B5" s="74" t="s">
        <v>79</v>
      </c>
      <c r="C5" s="74" t="s">
        <v>79</v>
      </c>
      <c r="D5" s="74" t="s">
        <v>79</v>
      </c>
      <c r="E5" s="74" t="s">
        <v>79</v>
      </c>
      <c r="F5" s="74" t="s">
        <v>207</v>
      </c>
    </row>
    <row r="6" spans="1:6" ht="22.5" customHeight="1" x14ac:dyDescent="0.3">
      <c r="A6" s="129"/>
      <c r="B6" s="74" t="s">
        <v>80</v>
      </c>
      <c r="C6" s="74" t="s">
        <v>80</v>
      </c>
      <c r="D6" s="74" t="s">
        <v>80</v>
      </c>
      <c r="E6" s="74" t="s">
        <v>80</v>
      </c>
      <c r="F6" s="74" t="s">
        <v>208</v>
      </c>
    </row>
    <row r="7" spans="1:6" ht="28.8" x14ac:dyDescent="0.3">
      <c r="A7" s="129"/>
      <c r="B7" s="74" t="s">
        <v>81</v>
      </c>
      <c r="C7" s="74" t="s">
        <v>81</v>
      </c>
      <c r="D7" s="74" t="s">
        <v>81</v>
      </c>
      <c r="E7" s="74" t="s">
        <v>81</v>
      </c>
      <c r="F7" s="74" t="s">
        <v>209</v>
      </c>
    </row>
    <row r="8" spans="1:6" ht="15" customHeight="1" x14ac:dyDescent="0.3">
      <c r="A8" s="129"/>
      <c r="B8" s="74" t="s">
        <v>82</v>
      </c>
      <c r="C8" s="74" t="s">
        <v>91</v>
      </c>
      <c r="D8" s="74" t="s">
        <v>98</v>
      </c>
      <c r="E8" s="74" t="s">
        <v>111</v>
      </c>
      <c r="F8" s="74" t="s">
        <v>210</v>
      </c>
    </row>
    <row r="9" spans="1:6" ht="21.75" customHeight="1" x14ac:dyDescent="0.3">
      <c r="A9" s="129"/>
      <c r="B9" s="74" t="s">
        <v>83</v>
      </c>
      <c r="C9" s="74" t="s">
        <v>92</v>
      </c>
      <c r="D9" s="74" t="s">
        <v>99</v>
      </c>
      <c r="E9" s="74" t="s">
        <v>112</v>
      </c>
      <c r="F9" s="74" t="s">
        <v>211</v>
      </c>
    </row>
    <row r="10" spans="1:6" ht="15" customHeight="1" x14ac:dyDescent="0.3">
      <c r="A10" s="129"/>
      <c r="B10" s="74" t="s">
        <v>84</v>
      </c>
      <c r="C10" s="74" t="s">
        <v>93</v>
      </c>
      <c r="D10" s="74" t="s">
        <v>100</v>
      </c>
      <c r="E10" s="74" t="s">
        <v>113</v>
      </c>
      <c r="F10" s="74" t="s">
        <v>212</v>
      </c>
    </row>
    <row r="11" spans="1:6" ht="15" customHeight="1" x14ac:dyDescent="0.3">
      <c r="A11" s="129"/>
      <c r="B11" s="74" t="s">
        <v>85</v>
      </c>
      <c r="C11" s="74" t="s">
        <v>94</v>
      </c>
      <c r="D11" s="74" t="s">
        <v>101</v>
      </c>
      <c r="E11" s="74" t="s">
        <v>114</v>
      </c>
      <c r="F11" s="74" t="s">
        <v>213</v>
      </c>
    </row>
    <row r="12" spans="1:6" ht="15" customHeight="1" x14ac:dyDescent="0.3">
      <c r="A12" s="129"/>
      <c r="B12" s="74" t="s">
        <v>86</v>
      </c>
      <c r="C12" s="74" t="s">
        <v>95</v>
      </c>
      <c r="D12" s="74" t="s">
        <v>102</v>
      </c>
      <c r="E12" s="74" t="s">
        <v>115</v>
      </c>
      <c r="F12" s="74" t="s">
        <v>44</v>
      </c>
    </row>
    <row r="13" spans="1:6" ht="15" customHeight="1" x14ac:dyDescent="0.3">
      <c r="A13" s="129"/>
      <c r="B13" s="74" t="s">
        <v>87</v>
      </c>
      <c r="C13" s="74" t="s">
        <v>96</v>
      </c>
      <c r="D13" s="74" t="s">
        <v>103</v>
      </c>
      <c r="E13" s="74" t="s">
        <v>116</v>
      </c>
    </row>
    <row r="14" spans="1:6" ht="15" customHeight="1" x14ac:dyDescent="0.3">
      <c r="A14" s="129"/>
      <c r="B14" s="74" t="s">
        <v>88</v>
      </c>
      <c r="C14" s="74" t="s">
        <v>85</v>
      </c>
      <c r="D14" s="74" t="s">
        <v>104</v>
      </c>
      <c r="E14" s="74" t="s">
        <v>117</v>
      </c>
    </row>
    <row r="15" spans="1:6" ht="15" customHeight="1" x14ac:dyDescent="0.3">
      <c r="A15" s="129"/>
      <c r="B15" s="74" t="s">
        <v>89</v>
      </c>
      <c r="C15" s="74" t="s">
        <v>87</v>
      </c>
      <c r="D15" s="74" t="s">
        <v>105</v>
      </c>
      <c r="E15" s="74" t="s">
        <v>118</v>
      </c>
    </row>
    <row r="16" spans="1:6" ht="27.75" customHeight="1" x14ac:dyDescent="0.3">
      <c r="A16" s="129"/>
      <c r="B16" s="74" t="s">
        <v>44</v>
      </c>
      <c r="C16" s="74" t="s">
        <v>88</v>
      </c>
      <c r="D16" s="74" t="s">
        <v>106</v>
      </c>
      <c r="E16" s="74" t="s">
        <v>119</v>
      </c>
    </row>
    <row r="17" spans="1:5" ht="17.25" customHeight="1" x14ac:dyDescent="0.3">
      <c r="A17" s="65"/>
      <c r="B17" s="65"/>
      <c r="C17" s="74" t="s">
        <v>44</v>
      </c>
      <c r="D17" s="74" t="s">
        <v>107</v>
      </c>
      <c r="E17" s="74" t="s">
        <v>120</v>
      </c>
    </row>
    <row r="18" spans="1:5" ht="15" customHeight="1" x14ac:dyDescent="0.3">
      <c r="A18" s="129"/>
      <c r="D18" s="74" t="s">
        <v>85</v>
      </c>
      <c r="E18" s="74" t="s">
        <v>121</v>
      </c>
    </row>
    <row r="19" spans="1:5" ht="22.5" customHeight="1" x14ac:dyDescent="0.3">
      <c r="A19" s="129"/>
      <c r="D19" s="74" t="s">
        <v>108</v>
      </c>
      <c r="E19" s="74" t="s">
        <v>122</v>
      </c>
    </row>
    <row r="20" spans="1:5" ht="36.75" customHeight="1" x14ac:dyDescent="0.3">
      <c r="A20" s="129"/>
      <c r="D20" s="74" t="s">
        <v>109</v>
      </c>
      <c r="E20" s="74" t="s">
        <v>85</v>
      </c>
    </row>
    <row r="21" spans="1:5" ht="22.5" customHeight="1" x14ac:dyDescent="0.3">
      <c r="A21" s="129"/>
      <c r="D21" s="74" t="s">
        <v>87</v>
      </c>
      <c r="E21" s="74" t="s">
        <v>87</v>
      </c>
    </row>
    <row r="22" spans="1:5" ht="22.5" customHeight="1" x14ac:dyDescent="0.3">
      <c r="A22" s="129"/>
      <c r="D22" s="74" t="s">
        <v>88</v>
      </c>
      <c r="E22" s="74" t="s">
        <v>88</v>
      </c>
    </row>
    <row r="23" spans="1:5" ht="36.75" customHeight="1" x14ac:dyDescent="0.3">
      <c r="A23" s="129"/>
      <c r="D23" s="74" t="s">
        <v>44</v>
      </c>
      <c r="E23" s="74" t="s">
        <v>44</v>
      </c>
    </row>
    <row r="24" spans="1:5" ht="15" customHeight="1" x14ac:dyDescent="0.3">
      <c r="A24" s="129"/>
    </row>
    <row r="25" spans="1:5" ht="15" customHeight="1" x14ac:dyDescent="0.3">
      <c r="A25" s="129"/>
    </row>
    <row r="26" spans="1:5" ht="27.75" customHeight="1" x14ac:dyDescent="0.3">
      <c r="A26" s="129"/>
    </row>
    <row r="27" spans="1:5" ht="15" customHeight="1" x14ac:dyDescent="0.3">
      <c r="A27" s="129"/>
    </row>
    <row r="28" spans="1:5" ht="15" customHeight="1" x14ac:dyDescent="0.3">
      <c r="A28" s="129"/>
    </row>
    <row r="29" spans="1:5" ht="14.4" x14ac:dyDescent="0.3">
      <c r="A29" s="129"/>
    </row>
    <row r="30" spans="1:5" ht="15" customHeight="1" x14ac:dyDescent="0.3">
      <c r="A30" s="129"/>
    </row>
    <row r="31" spans="1:5" ht="15" customHeight="1" x14ac:dyDescent="0.3">
      <c r="A31" s="129"/>
    </row>
    <row r="32" spans="1:5" ht="15" customHeight="1" x14ac:dyDescent="0.3">
      <c r="A32" s="129"/>
    </row>
    <row r="33" spans="1:2" ht="27.75" customHeight="1" x14ac:dyDescent="0.3">
      <c r="A33" s="129"/>
      <c r="B33" s="68" t="str">
        <f>B2</f>
        <v>Photovoltaic System</v>
      </c>
    </row>
    <row r="34" spans="1:2" ht="24" customHeight="1" x14ac:dyDescent="0.3">
      <c r="A34" s="65"/>
      <c r="B34" s="68" t="str">
        <f>C2</f>
        <v>Micro-hydropower plant</v>
      </c>
    </row>
    <row r="35" spans="1:2" ht="15" customHeight="1" x14ac:dyDescent="0.3">
      <c r="A35" s="129"/>
      <c r="B35" s="68" t="str">
        <f>D2</f>
        <v>Wind Power plant</v>
      </c>
    </row>
    <row r="36" spans="1:2" ht="22.5" customHeight="1" x14ac:dyDescent="0.3">
      <c r="A36" s="129"/>
      <c r="B36" s="68" t="str">
        <f>E2</f>
        <v>Diesel power plant</v>
      </c>
    </row>
    <row r="37" spans="1:2" ht="22.5" customHeight="1" x14ac:dyDescent="0.3">
      <c r="A37" s="129"/>
      <c r="B37" s="135" t="s">
        <v>130</v>
      </c>
    </row>
    <row r="38" spans="1:2" ht="22.5" customHeight="1" x14ac:dyDescent="0.3">
      <c r="A38" s="129"/>
    </row>
    <row r="39" spans="1:2" ht="22.5" customHeight="1" x14ac:dyDescent="0.3">
      <c r="A39" s="129"/>
    </row>
    <row r="40" spans="1:2" ht="27.75" customHeight="1" x14ac:dyDescent="0.3">
      <c r="A40" s="129"/>
    </row>
    <row r="41" spans="1:2" ht="15" customHeight="1" x14ac:dyDescent="0.3">
      <c r="A41" s="129"/>
    </row>
    <row r="42" spans="1:2" ht="15" customHeight="1" x14ac:dyDescent="0.3">
      <c r="A42" s="129"/>
    </row>
    <row r="43" spans="1:2" ht="15" customHeight="1" x14ac:dyDescent="0.3">
      <c r="A43" s="129"/>
    </row>
    <row r="44" spans="1:2" ht="15" customHeight="1" x14ac:dyDescent="0.3">
      <c r="A44" s="129"/>
    </row>
    <row r="45" spans="1:2" ht="15" customHeight="1" x14ac:dyDescent="0.3">
      <c r="A45" s="129"/>
    </row>
    <row r="46" spans="1:2" ht="15" customHeight="1" x14ac:dyDescent="0.3">
      <c r="A46" s="129"/>
    </row>
    <row r="47" spans="1:2" ht="15" customHeight="1" x14ac:dyDescent="0.3">
      <c r="A47" s="129"/>
    </row>
    <row r="48" spans="1:2" ht="15" customHeight="1" x14ac:dyDescent="0.3">
      <c r="A48" s="129"/>
    </row>
    <row r="49" spans="1:2" ht="15" customHeight="1" x14ac:dyDescent="0.3">
      <c r="A49" s="129"/>
    </row>
    <row r="50" spans="1:2" ht="15" customHeight="1" x14ac:dyDescent="0.3">
      <c r="A50" s="129"/>
    </row>
    <row r="51" spans="1:2" ht="15" customHeight="1" x14ac:dyDescent="0.3">
      <c r="A51" s="129"/>
    </row>
    <row r="52" spans="1:2" ht="41.25" customHeight="1" x14ac:dyDescent="0.3">
      <c r="A52" s="129"/>
    </row>
    <row r="53" spans="1:2" ht="15" customHeight="1" x14ac:dyDescent="0.3">
      <c r="A53" s="129"/>
    </row>
    <row r="54" spans="1:2" ht="15" customHeight="1" x14ac:dyDescent="0.3">
      <c r="A54" s="129"/>
    </row>
    <row r="55" spans="1:2" ht="15" customHeight="1" x14ac:dyDescent="0.3">
      <c r="A55" s="129"/>
    </row>
    <row r="56" spans="1:2" ht="27.75" customHeight="1" x14ac:dyDescent="0.3">
      <c r="A56" s="129"/>
    </row>
    <row r="57" spans="1:2" ht="10.5" customHeight="1" x14ac:dyDescent="0.3">
      <c r="A57" s="65"/>
      <c r="B57" s="65"/>
    </row>
    <row r="58" spans="1:2" ht="14.25" customHeight="1" x14ac:dyDescent="0.3">
      <c r="A58" s="129"/>
    </row>
    <row r="59" spans="1:2" ht="22.5" customHeight="1" x14ac:dyDescent="0.3">
      <c r="A59" s="129"/>
    </row>
    <row r="60" spans="1:2" ht="44.25" customHeight="1" x14ac:dyDescent="0.3">
      <c r="A60" s="129"/>
    </row>
    <row r="61" spans="1:2" ht="22.5" customHeight="1" x14ac:dyDescent="0.3">
      <c r="A61" s="129"/>
    </row>
    <row r="62" spans="1:2" ht="22.5" customHeight="1" x14ac:dyDescent="0.3">
      <c r="A62" s="129"/>
    </row>
    <row r="63" spans="1:2" ht="29.25" customHeight="1" x14ac:dyDescent="0.3">
      <c r="A63" s="129"/>
    </row>
    <row r="64" spans="1:2" ht="15" customHeight="1" x14ac:dyDescent="0.3">
      <c r="A64" s="129"/>
    </row>
    <row r="65" spans="1:2" ht="15" customHeight="1" x14ac:dyDescent="0.3">
      <c r="A65" s="129"/>
    </row>
    <row r="66" spans="1:2" ht="27.75" customHeight="1" x14ac:dyDescent="0.3">
      <c r="A66" s="129"/>
    </row>
    <row r="67" spans="1:2" ht="15" customHeight="1" x14ac:dyDescent="0.3">
      <c r="A67" s="129"/>
    </row>
    <row r="68" spans="1:2" ht="15" customHeight="1" x14ac:dyDescent="0.3">
      <c r="A68" s="129"/>
    </row>
    <row r="69" spans="1:2" ht="15" customHeight="1" x14ac:dyDescent="0.3">
      <c r="A69" s="129"/>
    </row>
    <row r="70" spans="1:2" ht="15" customHeight="1" x14ac:dyDescent="0.3">
      <c r="A70" s="129"/>
    </row>
    <row r="71" spans="1:2" ht="27.75" customHeight="1" x14ac:dyDescent="0.3">
      <c r="A71" s="129"/>
    </row>
    <row r="72" spans="1:2" ht="27.75" customHeight="1" x14ac:dyDescent="0.3">
      <c r="A72" s="129"/>
    </row>
    <row r="73" spans="1:2" ht="27.75" customHeight="1" x14ac:dyDescent="0.3">
      <c r="A73" s="129"/>
    </row>
    <row r="74" spans="1:2" ht="48" customHeight="1" x14ac:dyDescent="0.3">
      <c r="A74" s="129"/>
    </row>
    <row r="75" spans="1:2" ht="27.75" customHeight="1" x14ac:dyDescent="0.3">
      <c r="A75" s="129"/>
    </row>
    <row r="76" spans="1:2" ht="15" customHeight="1" x14ac:dyDescent="0.3">
      <c r="A76" s="129"/>
    </row>
    <row r="77" spans="1:2" ht="15" customHeight="1" x14ac:dyDescent="0.3">
      <c r="A77" s="129"/>
    </row>
    <row r="78" spans="1:2" ht="15" customHeight="1" x14ac:dyDescent="0.3">
      <c r="A78" s="129"/>
    </row>
    <row r="79" spans="1:2" ht="27.75" customHeight="1" x14ac:dyDescent="0.3">
      <c r="A79" s="129"/>
    </row>
    <row r="80" spans="1:2" ht="9.75" customHeight="1" x14ac:dyDescent="0.3">
      <c r="A80" s="65"/>
      <c r="B80" s="65"/>
    </row>
    <row r="81" spans="1:2" ht="15" customHeight="1" x14ac:dyDescent="0.3">
      <c r="A81" s="129"/>
    </row>
    <row r="82" spans="1:2" ht="15" customHeight="1" x14ac:dyDescent="0.3">
      <c r="A82" s="129"/>
    </row>
    <row r="83" spans="1:2" ht="15" customHeight="1" x14ac:dyDescent="0.3">
      <c r="A83" s="129"/>
    </row>
    <row r="84" spans="1:2" ht="33.75" customHeight="1" x14ac:dyDescent="0.3">
      <c r="A84" s="129"/>
    </row>
    <row r="85" spans="1:2" ht="15" customHeight="1" x14ac:dyDescent="0.3">
      <c r="A85" s="129"/>
    </row>
    <row r="86" spans="1:2" ht="15" customHeight="1" x14ac:dyDescent="0.3">
      <c r="A86" s="129"/>
    </row>
    <row r="87" spans="1:2" ht="15" customHeight="1" x14ac:dyDescent="0.3">
      <c r="A87" s="129"/>
    </row>
    <row r="88" spans="1:2" ht="15" customHeight="1" x14ac:dyDescent="0.3">
      <c r="A88" s="129"/>
    </row>
    <row r="89" spans="1:2" ht="15" customHeight="1" x14ac:dyDescent="0.3">
      <c r="A89" s="129"/>
    </row>
    <row r="90" spans="1:2" ht="15" customHeight="1" x14ac:dyDescent="0.3">
      <c r="A90" s="129"/>
    </row>
    <row r="91" spans="1:2" ht="15" customHeight="1" x14ac:dyDescent="0.3">
      <c r="A91" s="129"/>
    </row>
    <row r="92" spans="1:2" ht="15" customHeight="1" x14ac:dyDescent="0.3">
      <c r="A92" s="65"/>
      <c r="B92" s="65"/>
    </row>
    <row r="93" spans="1:2" ht="15.75" customHeight="1" x14ac:dyDescent="0.3">
      <c r="A93" s="65"/>
      <c r="B93" s="130"/>
    </row>
    <row r="94" spans="1:2" ht="25.5" customHeight="1" x14ac:dyDescent="0.3">
      <c r="A94" s="65"/>
      <c r="B94" s="128" t="s">
        <v>124</v>
      </c>
    </row>
    <row r="95" spans="1:2" ht="15" customHeight="1" x14ac:dyDescent="0.3">
      <c r="A95" s="129"/>
      <c r="B95" s="131" t="s">
        <v>76</v>
      </c>
    </row>
    <row r="96" spans="1:2" ht="32.25" customHeight="1" x14ac:dyDescent="0.3">
      <c r="A96" s="129"/>
      <c r="B96" s="74" t="str">
        <f t="shared" ref="B96:B109" si="0">B3</f>
        <v>Basic preliminary engineering design</v>
      </c>
    </row>
    <row r="97" spans="1:2" ht="32.25" customHeight="1" x14ac:dyDescent="0.3">
      <c r="A97" s="129"/>
      <c r="B97" s="74" t="str">
        <f t="shared" si="0"/>
        <v>Detailed preliminary engineering design</v>
      </c>
    </row>
    <row r="98" spans="1:2" ht="32.25" customHeight="1" x14ac:dyDescent="0.3">
      <c r="A98" s="129"/>
      <c r="B98" s="74" t="str">
        <f t="shared" si="0"/>
        <v>Engineering cost</v>
      </c>
    </row>
    <row r="99" spans="1:2" ht="32.25" customHeight="1" x14ac:dyDescent="0.3">
      <c r="A99" s="129"/>
      <c r="B99" s="74" t="str">
        <f t="shared" si="0"/>
        <v>Fees for permits</v>
      </c>
    </row>
    <row r="100" spans="1:2" ht="32.25" customHeight="1" x14ac:dyDescent="0.3">
      <c r="A100" s="129"/>
      <c r="B100" s="74" t="str">
        <f t="shared" si="0"/>
        <v>Environmental and Social Impact Assessments</v>
      </c>
    </row>
    <row r="101" spans="1:2" ht="15" customHeight="1" x14ac:dyDescent="0.3">
      <c r="A101" s="129"/>
      <c r="B101" s="74" t="str">
        <f t="shared" si="0"/>
        <v>Photovoltaic panels</v>
      </c>
    </row>
    <row r="102" spans="1:2" ht="15" customHeight="1" x14ac:dyDescent="0.3">
      <c r="A102" s="129"/>
      <c r="B102" s="74" t="str">
        <f t="shared" si="0"/>
        <v>Mounting Frames</v>
      </c>
    </row>
    <row r="103" spans="1:2" ht="15" customHeight="1" x14ac:dyDescent="0.3">
      <c r="A103" s="129"/>
      <c r="B103" s="74" t="str">
        <f t="shared" si="0"/>
        <v>Tracker</v>
      </c>
    </row>
    <row r="104" spans="1:2" ht="15" customHeight="1" x14ac:dyDescent="0.3">
      <c r="A104" s="129"/>
      <c r="B104" s="74" t="str">
        <f t="shared" si="0"/>
        <v xml:space="preserve">Cabling </v>
      </c>
    </row>
    <row r="105" spans="1:2" ht="15" customHeight="1" x14ac:dyDescent="0.3">
      <c r="A105" s="129"/>
      <c r="B105" s="74" t="str">
        <f t="shared" si="0"/>
        <v>Inverters</v>
      </c>
    </row>
    <row r="106" spans="1:2" ht="15" customHeight="1" x14ac:dyDescent="0.3">
      <c r="A106" s="129"/>
      <c r="B106" s="74" t="str">
        <f t="shared" si="0"/>
        <v>Charge Controller (for batteries)</v>
      </c>
    </row>
    <row r="107" spans="1:2" ht="15" customHeight="1" x14ac:dyDescent="0.3">
      <c r="A107" s="129"/>
      <c r="B107" s="74" t="str">
        <f t="shared" si="0"/>
        <v>Storage batteries</v>
      </c>
    </row>
    <row r="108" spans="1:2" ht="15" customHeight="1" x14ac:dyDescent="0.3">
      <c r="A108" s="129"/>
      <c r="B108" s="74" t="str">
        <f t="shared" si="0"/>
        <v>Drainage works</v>
      </c>
    </row>
    <row r="109" spans="1:2" ht="27.75" customHeight="1" x14ac:dyDescent="0.3">
      <c r="A109" s="129"/>
      <c r="B109" s="74" t="str">
        <f t="shared" si="0"/>
        <v>Other (specify)</v>
      </c>
    </row>
    <row r="110" spans="1:2" ht="10.5" customHeight="1" x14ac:dyDescent="0.3">
      <c r="A110" s="65"/>
      <c r="B110" s="65"/>
    </row>
    <row r="111" spans="1:2" ht="15" customHeight="1" x14ac:dyDescent="0.3">
      <c r="A111" s="129"/>
      <c r="B111" s="131" t="s">
        <v>90</v>
      </c>
    </row>
    <row r="112" spans="1:2" ht="26.25" customHeight="1" x14ac:dyDescent="0.3">
      <c r="A112" s="129"/>
      <c r="B112" s="74" t="str">
        <f t="shared" ref="B112:B126" si="1">C3</f>
        <v>Basic preliminary engineering design</v>
      </c>
    </row>
    <row r="113" spans="1:2" ht="26.25" customHeight="1" x14ac:dyDescent="0.3">
      <c r="A113" s="129"/>
      <c r="B113" s="74" t="str">
        <f t="shared" si="1"/>
        <v>Detailed preliminary engineering design</v>
      </c>
    </row>
    <row r="114" spans="1:2" ht="26.25" customHeight="1" x14ac:dyDescent="0.3">
      <c r="A114" s="129"/>
      <c r="B114" s="74" t="str">
        <f t="shared" si="1"/>
        <v>Engineering cost</v>
      </c>
    </row>
    <row r="115" spans="1:2" ht="26.25" customHeight="1" x14ac:dyDescent="0.3">
      <c r="A115" s="129"/>
      <c r="B115" s="74" t="str">
        <f t="shared" si="1"/>
        <v>Fees for permits</v>
      </c>
    </row>
    <row r="116" spans="1:2" ht="26.25" customHeight="1" x14ac:dyDescent="0.3">
      <c r="A116" s="129"/>
      <c r="B116" s="74" t="str">
        <f t="shared" si="1"/>
        <v>Environmental and Social Impact Assessments</v>
      </c>
    </row>
    <row r="117" spans="1:2" ht="15" customHeight="1" x14ac:dyDescent="0.3">
      <c r="A117" s="129"/>
      <c r="B117" s="74" t="str">
        <f t="shared" si="1"/>
        <v>Reservoirs</v>
      </c>
    </row>
    <row r="118" spans="1:2" ht="15" customHeight="1" x14ac:dyDescent="0.3">
      <c r="A118" s="129"/>
      <c r="B118" s="74" t="str">
        <f t="shared" si="1"/>
        <v>Dams</v>
      </c>
    </row>
    <row r="119" spans="1:2" ht="27.75" customHeight="1" x14ac:dyDescent="0.3">
      <c r="A119" s="129"/>
      <c r="B119" s="74" t="str">
        <f t="shared" si="1"/>
        <v>Water conveyance (channel, pipeline, pressurized pipeline)</v>
      </c>
    </row>
    <row r="120" spans="1:2" ht="15" customHeight="1" x14ac:dyDescent="0.3">
      <c r="A120" s="129"/>
      <c r="B120" s="74" t="str">
        <f t="shared" si="1"/>
        <v>Turbines or Waterwheels</v>
      </c>
    </row>
    <row r="121" spans="1:2" ht="15" customHeight="1" x14ac:dyDescent="0.3">
      <c r="A121" s="129"/>
      <c r="B121" s="74" t="str">
        <f t="shared" si="1"/>
        <v>Generators (alternator)</v>
      </c>
    </row>
    <row r="122" spans="1:2" ht="15.75" customHeight="1" x14ac:dyDescent="0.3">
      <c r="A122" s="129"/>
      <c r="B122" s="74" t="str">
        <f t="shared" si="1"/>
        <v>Regulation system</v>
      </c>
    </row>
    <row r="123" spans="1:2" ht="15" customHeight="1" x14ac:dyDescent="0.3">
      <c r="A123" s="129"/>
      <c r="B123" s="74" t="str">
        <f t="shared" si="1"/>
        <v xml:space="preserve">Cabling </v>
      </c>
    </row>
    <row r="124" spans="1:2" ht="15" customHeight="1" x14ac:dyDescent="0.3">
      <c r="A124" s="129"/>
      <c r="B124" s="74" t="str">
        <f t="shared" si="1"/>
        <v>Charge Controller (for batteries)</v>
      </c>
    </row>
    <row r="125" spans="1:2" ht="15" customHeight="1" x14ac:dyDescent="0.3">
      <c r="A125" s="129"/>
      <c r="B125" s="74" t="str">
        <f t="shared" si="1"/>
        <v>Storage batteries</v>
      </c>
    </row>
    <row r="126" spans="1:2" ht="27.75" customHeight="1" x14ac:dyDescent="0.3">
      <c r="A126" s="129"/>
      <c r="B126" s="74" t="str">
        <f t="shared" si="1"/>
        <v>Other (specify)</v>
      </c>
    </row>
    <row r="127" spans="1:2" ht="8.25" customHeight="1" x14ac:dyDescent="0.3">
      <c r="A127" s="65"/>
      <c r="B127" s="65"/>
    </row>
    <row r="128" spans="1:2" ht="15" customHeight="1" x14ac:dyDescent="0.3">
      <c r="A128" s="129"/>
      <c r="B128" s="131" t="s">
        <v>125</v>
      </c>
    </row>
    <row r="129" spans="1:2" ht="26.25" customHeight="1" x14ac:dyDescent="0.3">
      <c r="A129" s="129"/>
      <c r="B129" s="74" t="str">
        <f t="shared" ref="B129:B149" si="2">D3</f>
        <v>Basic preliminary engineering design</v>
      </c>
    </row>
    <row r="130" spans="1:2" ht="26.25" customHeight="1" x14ac:dyDescent="0.3">
      <c r="A130" s="129"/>
      <c r="B130" s="74" t="str">
        <f t="shared" si="2"/>
        <v>Detailed preliminary engineering design</v>
      </c>
    </row>
    <row r="131" spans="1:2" ht="26.25" customHeight="1" x14ac:dyDescent="0.3">
      <c r="A131" s="129"/>
      <c r="B131" s="74" t="str">
        <f t="shared" si="2"/>
        <v>Engineering cost</v>
      </c>
    </row>
    <row r="132" spans="1:2" ht="26.25" customHeight="1" x14ac:dyDescent="0.3">
      <c r="A132" s="129"/>
      <c r="B132" s="74" t="str">
        <f t="shared" si="2"/>
        <v>Fees for permits</v>
      </c>
    </row>
    <row r="133" spans="1:2" ht="26.25" customHeight="1" x14ac:dyDescent="0.3">
      <c r="A133" s="129"/>
      <c r="B133" s="74" t="str">
        <f t="shared" si="2"/>
        <v>Environmental and Social Impact Assessments</v>
      </c>
    </row>
    <row r="134" spans="1:2" ht="15" customHeight="1" x14ac:dyDescent="0.3">
      <c r="A134" s="129"/>
      <c r="B134" s="74" t="str">
        <f t="shared" si="2"/>
        <v>Foundation (structural block in the ground)</v>
      </c>
    </row>
    <row r="135" spans="1:2" ht="15" customHeight="1" x14ac:dyDescent="0.3">
      <c r="A135" s="129"/>
      <c r="B135" s="74" t="str">
        <f t="shared" si="2"/>
        <v>Tower</v>
      </c>
    </row>
    <row r="136" spans="1:2" ht="15" customHeight="1" x14ac:dyDescent="0.3">
      <c r="A136" s="129"/>
      <c r="B136" s="74" t="str">
        <f t="shared" si="2"/>
        <v>Nacelle</v>
      </c>
    </row>
    <row r="137" spans="1:2" ht="15" customHeight="1" x14ac:dyDescent="0.3">
      <c r="A137" s="129"/>
      <c r="B137" s="74" t="str">
        <f t="shared" si="2"/>
        <v>Rotor &amp; Hub</v>
      </c>
    </row>
    <row r="138" spans="1:2" ht="15" customHeight="1" x14ac:dyDescent="0.3">
      <c r="A138" s="129"/>
      <c r="B138" s="74" t="str">
        <f t="shared" si="2"/>
        <v>Blades</v>
      </c>
    </row>
    <row r="139" spans="1:2" ht="15" customHeight="1" x14ac:dyDescent="0.3">
      <c r="A139" s="129"/>
      <c r="B139" s="74" t="str">
        <f t="shared" si="2"/>
        <v>Anemometer</v>
      </c>
    </row>
    <row r="140" spans="1:2" ht="15" customHeight="1" x14ac:dyDescent="0.3">
      <c r="A140" s="129"/>
      <c r="B140" s="74" t="str">
        <f t="shared" si="2"/>
        <v>Wind Vane</v>
      </c>
    </row>
    <row r="141" spans="1:2" ht="15" customHeight="1" x14ac:dyDescent="0.3">
      <c r="A141" s="129"/>
      <c r="B141" s="74" t="str">
        <f t="shared" si="2"/>
        <v>Yaw System</v>
      </c>
    </row>
    <row r="142" spans="1:2" ht="15" customHeight="1" x14ac:dyDescent="0.3">
      <c r="A142" s="129"/>
      <c r="B142" s="74" t="str">
        <f t="shared" si="2"/>
        <v>Pitch System</v>
      </c>
    </row>
    <row r="143" spans="1:2" ht="15" customHeight="1" x14ac:dyDescent="0.3">
      <c r="A143" s="129"/>
      <c r="B143" s="74" t="str">
        <f t="shared" si="2"/>
        <v>Turbines &amp; Generators</v>
      </c>
    </row>
    <row r="144" spans="1:2" ht="15" customHeight="1" x14ac:dyDescent="0.3">
      <c r="A144" s="129"/>
      <c r="B144" s="74" t="str">
        <f t="shared" si="2"/>
        <v xml:space="preserve">Cabling </v>
      </c>
    </row>
    <row r="145" spans="1:2" ht="15" customHeight="1" x14ac:dyDescent="0.3">
      <c r="A145" s="129"/>
      <c r="B145" s="74" t="str">
        <f t="shared" si="2"/>
        <v>Controller</v>
      </c>
    </row>
    <row r="146" spans="1:2" ht="15" customHeight="1" x14ac:dyDescent="0.3">
      <c r="A146" s="129"/>
      <c r="B146" s="74" t="str">
        <f t="shared" si="2"/>
        <v>Brakes</v>
      </c>
    </row>
    <row r="147" spans="1:2" ht="15" customHeight="1" x14ac:dyDescent="0.3">
      <c r="A147" s="129"/>
      <c r="B147" s="74" t="str">
        <f t="shared" si="2"/>
        <v>Charge Controller (for batteries)</v>
      </c>
    </row>
    <row r="148" spans="1:2" ht="15" customHeight="1" x14ac:dyDescent="0.3">
      <c r="A148" s="129"/>
      <c r="B148" s="74" t="str">
        <f t="shared" si="2"/>
        <v>Storage batteries</v>
      </c>
    </row>
    <row r="149" spans="1:2" ht="15.75" customHeight="1" x14ac:dyDescent="0.3">
      <c r="A149" s="129"/>
      <c r="B149" s="74" t="str">
        <f t="shared" si="2"/>
        <v>Other (specify)</v>
      </c>
    </row>
    <row r="150" spans="1:2" ht="10.5" customHeight="1" x14ac:dyDescent="0.3">
      <c r="A150" s="65"/>
      <c r="B150" s="65"/>
    </row>
    <row r="151" spans="1:2" ht="15" customHeight="1" x14ac:dyDescent="0.3">
      <c r="A151" s="129"/>
      <c r="B151" s="131" t="s">
        <v>126</v>
      </c>
    </row>
    <row r="152" spans="1:2" ht="15.75" customHeight="1" x14ac:dyDescent="0.3">
      <c r="A152" s="129"/>
      <c r="B152" s="74" t="str">
        <f t="shared" ref="B152:B172" si="3">E3</f>
        <v>Basic preliminary engineering design</v>
      </c>
    </row>
    <row r="153" spans="1:2" ht="15.75" customHeight="1" x14ac:dyDescent="0.3">
      <c r="A153" s="129"/>
      <c r="B153" s="74" t="str">
        <f t="shared" si="3"/>
        <v>Detailed preliminary engineering design</v>
      </c>
    </row>
    <row r="154" spans="1:2" ht="15.75" customHeight="1" x14ac:dyDescent="0.3">
      <c r="A154" s="129"/>
      <c r="B154" s="74" t="str">
        <f t="shared" si="3"/>
        <v>Engineering cost</v>
      </c>
    </row>
    <row r="155" spans="1:2" ht="15.75" customHeight="1" x14ac:dyDescent="0.3">
      <c r="A155" s="129"/>
      <c r="B155" s="74" t="str">
        <f t="shared" si="3"/>
        <v>Fees for permits</v>
      </c>
    </row>
    <row r="156" spans="1:2" ht="14.4" x14ac:dyDescent="0.3">
      <c r="A156" s="129"/>
      <c r="B156" s="74" t="str">
        <f t="shared" si="3"/>
        <v>Environmental and Social Impact Assessments</v>
      </c>
    </row>
    <row r="157" spans="1:2" ht="15.75" customHeight="1" x14ac:dyDescent="0.3">
      <c r="A157" s="129"/>
      <c r="B157" s="74" t="str">
        <f t="shared" si="3"/>
        <v>Diesel engine</v>
      </c>
    </row>
    <row r="158" spans="1:2" ht="15.75" customHeight="1" x14ac:dyDescent="0.3">
      <c r="A158" s="129"/>
      <c r="B158" s="74" t="str">
        <f t="shared" si="3"/>
        <v>Generator</v>
      </c>
    </row>
    <row r="159" spans="1:2" ht="15.75" customHeight="1" x14ac:dyDescent="0.3">
      <c r="A159" s="129"/>
      <c r="B159" s="74" t="str">
        <f t="shared" si="3"/>
        <v>Fuel system (tanks, pumps etc.)</v>
      </c>
    </row>
    <row r="160" spans="1:2" ht="15.75" customHeight="1" x14ac:dyDescent="0.3">
      <c r="A160" s="129"/>
      <c r="B160" s="74" t="str">
        <f t="shared" si="3"/>
        <v>Pumps</v>
      </c>
    </row>
    <row r="161" spans="1:2" ht="15.75" customHeight="1" x14ac:dyDescent="0.3">
      <c r="A161" s="129"/>
      <c r="B161" s="74" t="str">
        <f t="shared" si="3"/>
        <v>Air Intake System</v>
      </c>
    </row>
    <row r="162" spans="1:2" ht="15.75" customHeight="1" x14ac:dyDescent="0.3">
      <c r="A162" s="129"/>
      <c r="B162" s="74" t="str">
        <f t="shared" si="3"/>
        <v>Exhaust System</v>
      </c>
    </row>
    <row r="163" spans="1:2" ht="15.75" customHeight="1" x14ac:dyDescent="0.3">
      <c r="A163" s="129"/>
      <c r="B163" s="74" t="str">
        <f t="shared" si="3"/>
        <v>Cooling System</v>
      </c>
    </row>
    <row r="164" spans="1:2" ht="15.75" customHeight="1" x14ac:dyDescent="0.3">
      <c r="A164" s="129"/>
      <c r="B164" s="74" t="str">
        <f t="shared" si="3"/>
        <v>Lubrication System</v>
      </c>
    </row>
    <row r="165" spans="1:2" ht="15.75" customHeight="1" x14ac:dyDescent="0.3">
      <c r="A165" s="129"/>
      <c r="B165" s="74" t="str">
        <f t="shared" si="3"/>
        <v>Control Panel</v>
      </c>
    </row>
    <row r="166" spans="1:2" ht="15.75" customHeight="1" x14ac:dyDescent="0.3">
      <c r="A166" s="129"/>
      <c r="B166" s="74" t="str">
        <f t="shared" si="3"/>
        <v>Starting system (motor &amp; battery)</v>
      </c>
    </row>
    <row r="167" spans="1:2" ht="15.75" customHeight="1" x14ac:dyDescent="0.3">
      <c r="A167" s="129"/>
      <c r="B167" s="74" t="str">
        <f t="shared" si="3"/>
        <v>Governor (Regulator)</v>
      </c>
    </row>
    <row r="168" spans="1:2" ht="15.75" customHeight="1" x14ac:dyDescent="0.3">
      <c r="A168" s="129"/>
      <c r="B168" s="74" t="str">
        <f t="shared" si="3"/>
        <v>Base Frame and Mounting</v>
      </c>
    </row>
    <row r="169" spans="1:2" ht="15.75" customHeight="1" x14ac:dyDescent="0.3">
      <c r="A169" s="129"/>
      <c r="B169" s="74" t="str">
        <f t="shared" si="3"/>
        <v xml:space="preserve">Cabling </v>
      </c>
    </row>
    <row r="170" spans="1:2" ht="15.75" customHeight="1" x14ac:dyDescent="0.3">
      <c r="A170" s="129"/>
      <c r="B170" s="74" t="str">
        <f t="shared" si="3"/>
        <v>Charge Controller (for batteries)</v>
      </c>
    </row>
    <row r="171" spans="1:2" ht="15.75" customHeight="1" x14ac:dyDescent="0.3">
      <c r="A171" s="129"/>
      <c r="B171" s="74" t="str">
        <f t="shared" si="3"/>
        <v>Storage batteries</v>
      </c>
    </row>
    <row r="172" spans="1:2" ht="15.75" customHeight="1" x14ac:dyDescent="0.3">
      <c r="A172" s="129"/>
      <c r="B172" s="74" t="str">
        <f t="shared" si="3"/>
        <v>Other (specify)</v>
      </c>
    </row>
    <row r="173" spans="1:2" ht="9.75" customHeight="1" x14ac:dyDescent="0.3">
      <c r="A173" s="65"/>
      <c r="B173" s="65"/>
    </row>
    <row r="174" spans="1:2" ht="12" customHeight="1" x14ac:dyDescent="0.3">
      <c r="A174" s="65"/>
      <c r="B174" s="127"/>
    </row>
    <row r="175" spans="1:2" ht="15" customHeight="1" x14ac:dyDescent="0.3">
      <c r="A175" s="129"/>
      <c r="B175" s="131" t="s">
        <v>123</v>
      </c>
    </row>
    <row r="176" spans="1:2" ht="15" customHeight="1" x14ac:dyDescent="0.3">
      <c r="A176" s="129"/>
      <c r="B176" s="74" t="str">
        <f t="shared" ref="B176:B185" si="4">F3</f>
        <v>Buildings</v>
      </c>
    </row>
    <row r="177" spans="1:2" ht="15" customHeight="1" x14ac:dyDescent="0.3">
      <c r="A177" s="129"/>
      <c r="B177" s="74" t="str">
        <f t="shared" si="4"/>
        <v>IT</v>
      </c>
    </row>
    <row r="178" spans="1:2" ht="24.75" customHeight="1" x14ac:dyDescent="0.3">
      <c r="A178" s="129"/>
      <c r="B178" s="74" t="str">
        <f t="shared" si="4"/>
        <v>Vehicles and other transportation equipment</v>
      </c>
    </row>
    <row r="179" spans="1:2" ht="15" customHeight="1" x14ac:dyDescent="0.3">
      <c r="A179" s="129"/>
      <c r="B179" s="74" t="str">
        <f t="shared" si="4"/>
        <v xml:space="preserve">Furniture, fittings </v>
      </c>
    </row>
    <row r="180" spans="1:2" ht="15" customHeight="1" x14ac:dyDescent="0.3">
      <c r="A180" s="129"/>
      <c r="B180" s="74" t="str">
        <f t="shared" si="4"/>
        <v xml:space="preserve">Computer equipment </v>
      </c>
    </row>
    <row r="181" spans="1:2" ht="15" customHeight="1" x14ac:dyDescent="0.3">
      <c r="A181" s="129"/>
      <c r="B181" s="74" t="str">
        <f t="shared" si="4"/>
        <v xml:space="preserve">Communication equipment </v>
      </c>
    </row>
    <row r="182" spans="1:2" ht="15" customHeight="1" x14ac:dyDescent="0.3">
      <c r="A182" s="129"/>
      <c r="B182" s="74" t="str">
        <f t="shared" si="4"/>
        <v>Laboratories</v>
      </c>
    </row>
    <row r="183" spans="1:2" ht="15" customHeight="1" x14ac:dyDescent="0.3">
      <c r="A183" s="129"/>
      <c r="B183" s="74" t="str">
        <f t="shared" si="4"/>
        <v>Storage warehouses</v>
      </c>
    </row>
    <row r="184" spans="1:2" ht="15" customHeight="1" x14ac:dyDescent="0.3">
      <c r="A184" s="129"/>
      <c r="B184" s="74" t="str">
        <f t="shared" si="4"/>
        <v>Land</v>
      </c>
    </row>
    <row r="185" spans="1:2" ht="15" customHeight="1" x14ac:dyDescent="0.3">
      <c r="A185" s="129"/>
      <c r="B185" s="74" t="str">
        <f t="shared" si="4"/>
        <v>Other (specify)</v>
      </c>
    </row>
    <row r="186" spans="1:2" ht="15.75" customHeight="1" x14ac:dyDescent="0.3">
      <c r="A186" s="65"/>
      <c r="B186" s="127"/>
    </row>
    <row r="187" spans="1:2" ht="15.75" customHeight="1" x14ac:dyDescent="0.3">
      <c r="A187" s="65"/>
      <c r="B187" s="127"/>
    </row>
    <row r="188" spans="1:2" ht="15.75" customHeight="1" x14ac:dyDescent="0.3">
      <c r="A188" s="65"/>
      <c r="B188" s="127"/>
    </row>
    <row r="189" spans="1:2" ht="15.75" customHeight="1" x14ac:dyDescent="0.3">
      <c r="A189" s="65"/>
      <c r="B189" s="127"/>
    </row>
    <row r="190" spans="1:2" ht="15.75" customHeight="1" x14ac:dyDescent="0.3">
      <c r="A190" s="65"/>
      <c r="B190" s="127"/>
    </row>
    <row r="191" spans="1:2" ht="15.75" customHeight="1" x14ac:dyDescent="0.3">
      <c r="A191" s="65"/>
      <c r="B191" s="127"/>
    </row>
    <row r="192" spans="1:2" ht="15.75" customHeight="1" x14ac:dyDescent="0.3">
      <c r="A192" s="65"/>
      <c r="B192" s="127"/>
    </row>
    <row r="193" spans="1:2" ht="15.75" customHeight="1" x14ac:dyDescent="0.3">
      <c r="A193" s="65"/>
      <c r="B193" s="127"/>
    </row>
    <row r="194" spans="1:2" ht="15.75" customHeight="1" x14ac:dyDescent="0.3">
      <c r="A194" s="65"/>
      <c r="B194" s="127"/>
    </row>
    <row r="195" spans="1:2" ht="15.75" customHeight="1" x14ac:dyDescent="0.3">
      <c r="A195" s="65"/>
      <c r="B195" s="127"/>
    </row>
    <row r="196" spans="1:2" ht="15.75" customHeight="1" x14ac:dyDescent="0.3">
      <c r="A196" s="65"/>
      <c r="B196" s="127"/>
    </row>
    <row r="197" spans="1:2" ht="15.75" customHeight="1" x14ac:dyDescent="0.3">
      <c r="A197" s="65"/>
      <c r="B197" s="127"/>
    </row>
    <row r="198" spans="1:2" ht="15.75" customHeight="1" x14ac:dyDescent="0.3">
      <c r="A198" s="65"/>
      <c r="B198" s="127"/>
    </row>
    <row r="199" spans="1:2" ht="15.75" customHeight="1" x14ac:dyDescent="0.3">
      <c r="A199" s="65"/>
      <c r="B199" s="127"/>
    </row>
    <row r="200" spans="1:2" ht="15.75" customHeight="1" x14ac:dyDescent="0.3">
      <c r="A200" s="65"/>
      <c r="B200" s="127"/>
    </row>
    <row r="201" spans="1:2" ht="15.75" customHeight="1" x14ac:dyDescent="0.3">
      <c r="A201" s="65"/>
      <c r="B201" s="127"/>
    </row>
    <row r="202" spans="1:2" ht="15.75" customHeight="1" x14ac:dyDescent="0.3">
      <c r="A202" s="65"/>
      <c r="B202" s="127"/>
    </row>
    <row r="203" spans="1:2" ht="15.75" customHeight="1" x14ac:dyDescent="0.3">
      <c r="A203" s="65"/>
      <c r="B203" s="127"/>
    </row>
    <row r="204" spans="1:2" ht="15.75" customHeight="1" x14ac:dyDescent="0.3">
      <c r="A204" s="65"/>
      <c r="B204" s="127"/>
    </row>
    <row r="205" spans="1:2" ht="15.75" customHeight="1" x14ac:dyDescent="0.3">
      <c r="A205" s="65"/>
      <c r="B205" s="127"/>
    </row>
    <row r="206" spans="1:2" ht="15.75" customHeight="1" x14ac:dyDescent="0.3">
      <c r="A206" s="65"/>
      <c r="B206" s="127"/>
    </row>
    <row r="207" spans="1:2" ht="15.75" customHeight="1" x14ac:dyDescent="0.3">
      <c r="A207" s="65"/>
      <c r="B207" s="127"/>
    </row>
    <row r="208" spans="1:2" ht="15.75" customHeight="1" x14ac:dyDescent="0.3">
      <c r="A208" s="65"/>
      <c r="B208" s="127"/>
    </row>
    <row r="209" spans="1:2" ht="15.75" customHeight="1" x14ac:dyDescent="0.3">
      <c r="A209" s="65"/>
      <c r="B209" s="127"/>
    </row>
    <row r="210" spans="1:2" ht="15.75" customHeight="1" x14ac:dyDescent="0.3">
      <c r="A210" s="65"/>
      <c r="B210" s="127"/>
    </row>
    <row r="211" spans="1:2" ht="15.75" customHeight="1" x14ac:dyDescent="0.3">
      <c r="A211" s="65"/>
      <c r="B211" s="127"/>
    </row>
    <row r="212" spans="1:2" ht="15.75" customHeight="1" x14ac:dyDescent="0.3">
      <c r="A212" s="65"/>
      <c r="B212" s="127"/>
    </row>
    <row r="213" spans="1:2" ht="15.75" customHeight="1" x14ac:dyDescent="0.3">
      <c r="A213" s="65"/>
      <c r="B213" s="127"/>
    </row>
    <row r="214" spans="1:2" ht="15.75" customHeight="1" x14ac:dyDescent="0.3">
      <c r="A214" s="65"/>
      <c r="B214" s="127"/>
    </row>
    <row r="215" spans="1:2" ht="15.75" customHeight="1" x14ac:dyDescent="0.3">
      <c r="A215" s="65"/>
      <c r="B215" s="127"/>
    </row>
    <row r="216" spans="1:2" ht="15.75" customHeight="1" x14ac:dyDescent="0.3">
      <c r="A216" s="65"/>
      <c r="B216" s="127"/>
    </row>
    <row r="217" spans="1:2" ht="15.75" customHeight="1" x14ac:dyDescent="0.3">
      <c r="A217" s="65"/>
      <c r="B217" s="127"/>
    </row>
    <row r="218" spans="1:2" ht="15.75" customHeight="1" x14ac:dyDescent="0.3">
      <c r="A218" s="65"/>
      <c r="B218" s="127"/>
    </row>
    <row r="219" spans="1:2" ht="15.75" customHeight="1" x14ac:dyDescent="0.3">
      <c r="A219" s="65"/>
      <c r="B219" s="127"/>
    </row>
    <row r="220" spans="1:2" ht="15.75" customHeight="1" x14ac:dyDescent="0.3">
      <c r="A220" s="65"/>
      <c r="B220" s="127"/>
    </row>
    <row r="221" spans="1:2" ht="15.75" customHeight="1" x14ac:dyDescent="0.3">
      <c r="A221" s="65"/>
      <c r="B221" s="127"/>
    </row>
    <row r="222" spans="1:2" ht="15.75" customHeight="1" x14ac:dyDescent="0.3">
      <c r="A222" s="65"/>
      <c r="B222" s="127"/>
    </row>
    <row r="223" spans="1:2" ht="15.75" customHeight="1" x14ac:dyDescent="0.3">
      <c r="A223" s="65"/>
      <c r="B223" s="127"/>
    </row>
    <row r="224" spans="1:2" ht="15.75" customHeight="1" x14ac:dyDescent="0.3">
      <c r="A224" s="65"/>
      <c r="B224" s="127"/>
    </row>
    <row r="225" spans="1:2" ht="15.75" customHeight="1" x14ac:dyDescent="0.3">
      <c r="A225" s="65"/>
      <c r="B225" s="127"/>
    </row>
    <row r="226" spans="1:2" ht="15.75" customHeight="1" x14ac:dyDescent="0.3">
      <c r="A226" s="65"/>
      <c r="B226" s="127"/>
    </row>
    <row r="227" spans="1:2" ht="15.75" customHeight="1" x14ac:dyDescent="0.3">
      <c r="A227" s="65"/>
      <c r="B227" s="127"/>
    </row>
    <row r="228" spans="1:2" ht="15.75" customHeight="1" x14ac:dyDescent="0.3">
      <c r="A228" s="65"/>
      <c r="B228" s="127"/>
    </row>
    <row r="229" spans="1:2" ht="15.75" customHeight="1" x14ac:dyDescent="0.3">
      <c r="A229" s="65"/>
      <c r="B229" s="127"/>
    </row>
    <row r="230" spans="1:2" ht="15.75" customHeight="1" x14ac:dyDescent="0.3">
      <c r="A230" s="65"/>
      <c r="B230" s="127"/>
    </row>
    <row r="231" spans="1:2" ht="15.75" customHeight="1" x14ac:dyDescent="0.3">
      <c r="A231" s="65"/>
      <c r="B231" s="127"/>
    </row>
    <row r="232" spans="1:2" ht="15.75" customHeight="1" x14ac:dyDescent="0.3">
      <c r="A232" s="65"/>
      <c r="B232" s="127"/>
    </row>
    <row r="233" spans="1:2" ht="15.75" customHeight="1" x14ac:dyDescent="0.3">
      <c r="A233" s="65"/>
      <c r="B233" s="127"/>
    </row>
    <row r="234" spans="1:2" ht="15.75" customHeight="1" x14ac:dyDescent="0.3">
      <c r="A234" s="65"/>
      <c r="B234" s="127"/>
    </row>
    <row r="235" spans="1:2" ht="15.75" customHeight="1" x14ac:dyDescent="0.3">
      <c r="A235" s="65"/>
      <c r="B235" s="127"/>
    </row>
    <row r="236" spans="1:2" ht="15.75" customHeight="1" x14ac:dyDescent="0.3">
      <c r="A236" s="65"/>
      <c r="B236" s="127"/>
    </row>
    <row r="237" spans="1:2" ht="15.75" customHeight="1" x14ac:dyDescent="0.3">
      <c r="A237" s="65"/>
      <c r="B237" s="127"/>
    </row>
    <row r="238" spans="1:2" ht="15.75" customHeight="1" x14ac:dyDescent="0.3">
      <c r="A238" s="65"/>
      <c r="B238" s="127"/>
    </row>
    <row r="239" spans="1:2" ht="15.75" customHeight="1" x14ac:dyDescent="0.3">
      <c r="A239" s="65"/>
      <c r="B239" s="127"/>
    </row>
    <row r="240" spans="1:2" ht="15.75" customHeight="1" x14ac:dyDescent="0.3">
      <c r="A240" s="65"/>
      <c r="B240" s="127"/>
    </row>
    <row r="241" spans="1:2" ht="15.75" customHeight="1" x14ac:dyDescent="0.3">
      <c r="A241" s="65"/>
      <c r="B241" s="127"/>
    </row>
    <row r="242" spans="1:2" ht="15.75" customHeight="1" x14ac:dyDescent="0.3">
      <c r="A242" s="65"/>
      <c r="B242" s="127"/>
    </row>
    <row r="243" spans="1:2" ht="15.75" customHeight="1" x14ac:dyDescent="0.3">
      <c r="A243" s="65"/>
      <c r="B243" s="127"/>
    </row>
    <row r="244" spans="1:2" ht="15.75" customHeight="1" x14ac:dyDescent="0.3">
      <c r="A244" s="65"/>
      <c r="B244" s="127"/>
    </row>
    <row r="245" spans="1:2" ht="15.75" customHeight="1" x14ac:dyDescent="0.3">
      <c r="A245" s="65"/>
      <c r="B245" s="127"/>
    </row>
    <row r="246" spans="1:2" ht="15.75" customHeight="1" x14ac:dyDescent="0.3">
      <c r="A246" s="65"/>
      <c r="B246" s="127"/>
    </row>
    <row r="247" spans="1:2" ht="15.75" customHeight="1" x14ac:dyDescent="0.3">
      <c r="A247" s="65"/>
      <c r="B247" s="127"/>
    </row>
    <row r="248" spans="1:2" ht="15.75" customHeight="1" x14ac:dyDescent="0.3">
      <c r="A248" s="65"/>
      <c r="B248" s="127"/>
    </row>
    <row r="249" spans="1:2" ht="15.75" customHeight="1" x14ac:dyDescent="0.3">
      <c r="A249" s="65"/>
      <c r="B249" s="127"/>
    </row>
    <row r="250" spans="1:2" ht="15.75" customHeight="1" x14ac:dyDescent="0.3">
      <c r="A250" s="65"/>
      <c r="B250" s="127"/>
    </row>
    <row r="251" spans="1:2" ht="15.75" customHeight="1" x14ac:dyDescent="0.3">
      <c r="A251" s="65"/>
      <c r="B251" s="127"/>
    </row>
    <row r="252" spans="1:2" ht="15.75" customHeight="1" x14ac:dyDescent="0.3">
      <c r="A252" s="65"/>
      <c r="B252" s="127"/>
    </row>
    <row r="253" spans="1:2" ht="15.75" customHeight="1" x14ac:dyDescent="0.3">
      <c r="A253" s="65"/>
      <c r="B253" s="127"/>
    </row>
    <row r="254" spans="1:2" ht="15.75" customHeight="1" x14ac:dyDescent="0.3">
      <c r="A254" s="65"/>
      <c r="B254" s="127"/>
    </row>
    <row r="255" spans="1:2" ht="15.75" customHeight="1" x14ac:dyDescent="0.3">
      <c r="A255" s="65"/>
      <c r="B255" s="127"/>
    </row>
    <row r="256" spans="1:2" ht="15.75" customHeight="1" x14ac:dyDescent="0.3">
      <c r="A256" s="65"/>
      <c r="B256" s="127"/>
    </row>
    <row r="257" spans="1:2" ht="15.75" customHeight="1" x14ac:dyDescent="0.3">
      <c r="A257" s="65"/>
      <c r="B257" s="127"/>
    </row>
    <row r="258" spans="1:2" ht="15.75" customHeight="1" x14ac:dyDescent="0.3">
      <c r="A258" s="65"/>
      <c r="B258" s="127"/>
    </row>
    <row r="259" spans="1:2" ht="15.75" customHeight="1" x14ac:dyDescent="0.3">
      <c r="A259" s="65"/>
      <c r="B259" s="127"/>
    </row>
    <row r="260" spans="1:2" ht="15.75" customHeight="1" x14ac:dyDescent="0.3">
      <c r="A260" s="65"/>
      <c r="B260" s="127"/>
    </row>
    <row r="261" spans="1:2" ht="15.75" customHeight="1" x14ac:dyDescent="0.3">
      <c r="A261" s="65"/>
      <c r="B261" s="127"/>
    </row>
    <row r="262" spans="1:2" ht="15.75" customHeight="1" x14ac:dyDescent="0.3">
      <c r="A262" s="65"/>
      <c r="B262" s="127"/>
    </row>
    <row r="263" spans="1:2" ht="15.75" customHeight="1" x14ac:dyDescent="0.3">
      <c r="A263" s="65"/>
      <c r="B263" s="127"/>
    </row>
    <row r="264" spans="1:2" ht="15.75" customHeight="1" x14ac:dyDescent="0.3">
      <c r="A264" s="65"/>
      <c r="B264" s="127"/>
    </row>
    <row r="265" spans="1:2" ht="15.75" customHeight="1" x14ac:dyDescent="0.3">
      <c r="A265" s="65"/>
      <c r="B265" s="127"/>
    </row>
    <row r="266" spans="1:2" ht="15.75" customHeight="1" x14ac:dyDescent="0.3">
      <c r="A266" s="65"/>
      <c r="B266" s="127"/>
    </row>
    <row r="267" spans="1:2" ht="15.75" customHeight="1" x14ac:dyDescent="0.3">
      <c r="A267" s="65"/>
      <c r="B267" s="127"/>
    </row>
    <row r="268" spans="1:2" ht="15.75" customHeight="1" x14ac:dyDescent="0.3">
      <c r="A268" s="65"/>
      <c r="B268" s="127"/>
    </row>
    <row r="269" spans="1:2" ht="15.75" customHeight="1" x14ac:dyDescent="0.3">
      <c r="A269" s="65"/>
      <c r="B269" s="127"/>
    </row>
    <row r="270" spans="1:2" ht="15.75" customHeight="1" x14ac:dyDescent="0.3">
      <c r="A270" s="65"/>
      <c r="B270" s="127"/>
    </row>
    <row r="271" spans="1:2" ht="15.75" customHeight="1" x14ac:dyDescent="0.3">
      <c r="A271" s="65"/>
      <c r="B271" s="127"/>
    </row>
    <row r="272" spans="1:2" ht="15.75" customHeight="1" x14ac:dyDescent="0.3">
      <c r="A272" s="65"/>
      <c r="B272" s="127"/>
    </row>
    <row r="273" spans="1:2" ht="15.75" customHeight="1" x14ac:dyDescent="0.3">
      <c r="A273" s="65"/>
      <c r="B273" s="127"/>
    </row>
    <row r="274" spans="1:2" ht="15.75" customHeight="1" x14ac:dyDescent="0.3">
      <c r="A274" s="65"/>
      <c r="B274" s="127"/>
    </row>
    <row r="275" spans="1:2" ht="15.75" customHeight="1" x14ac:dyDescent="0.3">
      <c r="A275" s="65"/>
      <c r="B275" s="127"/>
    </row>
    <row r="276" spans="1:2" ht="15.75" customHeight="1" x14ac:dyDescent="0.3">
      <c r="A276" s="65"/>
      <c r="B276" s="127"/>
    </row>
    <row r="277" spans="1:2" ht="15.75" customHeight="1" x14ac:dyDescent="0.3">
      <c r="A277" s="65"/>
      <c r="B277" s="127"/>
    </row>
    <row r="278" spans="1:2" ht="15.75" customHeight="1" x14ac:dyDescent="0.3">
      <c r="A278" s="65"/>
      <c r="B278" s="127"/>
    </row>
    <row r="279" spans="1:2" ht="15.75" customHeight="1" x14ac:dyDescent="0.3">
      <c r="A279" s="65"/>
      <c r="B279" s="127"/>
    </row>
    <row r="280" spans="1:2" ht="15.75" customHeight="1" x14ac:dyDescent="0.3">
      <c r="A280" s="65"/>
      <c r="B280" s="127"/>
    </row>
    <row r="281" spans="1:2" ht="15.75" customHeight="1" x14ac:dyDescent="0.3">
      <c r="A281" s="65"/>
      <c r="B281" s="127"/>
    </row>
    <row r="282" spans="1:2" ht="15.75" customHeight="1" x14ac:dyDescent="0.3">
      <c r="A282" s="65"/>
      <c r="B282" s="127"/>
    </row>
    <row r="283" spans="1:2" ht="15.75" customHeight="1" x14ac:dyDescent="0.3">
      <c r="A283" s="65"/>
      <c r="B283" s="127"/>
    </row>
    <row r="284" spans="1:2" ht="15.75" customHeight="1" x14ac:dyDescent="0.3">
      <c r="A284" s="65"/>
      <c r="B284" s="127"/>
    </row>
    <row r="285" spans="1:2" ht="15.75" customHeight="1" x14ac:dyDescent="0.3">
      <c r="A285" s="65"/>
      <c r="B285" s="127"/>
    </row>
    <row r="286" spans="1:2" ht="15.75" customHeight="1" x14ac:dyDescent="0.3">
      <c r="A286" s="65"/>
      <c r="B286" s="127"/>
    </row>
    <row r="287" spans="1:2" ht="15.75" customHeight="1" x14ac:dyDescent="0.3">
      <c r="A287" s="65"/>
      <c r="B287" s="127"/>
    </row>
    <row r="288" spans="1:2" ht="15.75" customHeight="1" x14ac:dyDescent="0.3">
      <c r="A288" s="65"/>
      <c r="B288" s="127"/>
    </row>
    <row r="289" spans="1:2" ht="15.75" customHeight="1" x14ac:dyDescent="0.3">
      <c r="A289" s="65"/>
      <c r="B289" s="127"/>
    </row>
    <row r="290" spans="1:2" ht="15.75" customHeight="1" x14ac:dyDescent="0.3">
      <c r="A290" s="65"/>
      <c r="B290" s="127"/>
    </row>
    <row r="291" spans="1:2" ht="15.75" customHeight="1" x14ac:dyDescent="0.3">
      <c r="A291" s="65"/>
      <c r="B291" s="127"/>
    </row>
    <row r="292" spans="1:2" ht="15.75" customHeight="1" x14ac:dyDescent="0.3">
      <c r="A292" s="65"/>
      <c r="B292" s="127"/>
    </row>
    <row r="293" spans="1:2" ht="15.75" customHeight="1" x14ac:dyDescent="0.3">
      <c r="A293" s="65"/>
      <c r="B293" s="127"/>
    </row>
    <row r="294" spans="1:2" ht="15.75" customHeight="1" x14ac:dyDescent="0.3">
      <c r="A294" s="65"/>
      <c r="B294" s="127"/>
    </row>
    <row r="295" spans="1:2" ht="15.75" customHeight="1" x14ac:dyDescent="0.3">
      <c r="A295" s="65"/>
      <c r="B295" s="127"/>
    </row>
    <row r="296" spans="1:2" ht="15.75" customHeight="1" x14ac:dyDescent="0.3">
      <c r="A296" s="65"/>
      <c r="B296" s="127"/>
    </row>
    <row r="297" spans="1:2" ht="15.75" customHeight="1" x14ac:dyDescent="0.3">
      <c r="A297" s="65"/>
      <c r="B297" s="127"/>
    </row>
    <row r="298" spans="1:2" ht="15.75" customHeight="1" x14ac:dyDescent="0.3">
      <c r="A298" s="65"/>
      <c r="B298" s="127"/>
    </row>
    <row r="299" spans="1:2" ht="15.75" customHeight="1" x14ac:dyDescent="0.3">
      <c r="A299" s="65"/>
      <c r="B299" s="127"/>
    </row>
    <row r="300" spans="1:2" ht="15.75" customHeight="1" x14ac:dyDescent="0.3">
      <c r="A300" s="65"/>
      <c r="B300" s="127"/>
    </row>
    <row r="301" spans="1:2" ht="15.75" customHeight="1" x14ac:dyDescent="0.3">
      <c r="A301" s="65"/>
      <c r="B301" s="127"/>
    </row>
    <row r="302" spans="1:2" ht="15.75" customHeight="1" x14ac:dyDescent="0.3">
      <c r="A302" s="65"/>
      <c r="B302" s="127"/>
    </row>
    <row r="303" spans="1:2" ht="15.75" customHeight="1" x14ac:dyDescent="0.3">
      <c r="A303" s="65"/>
      <c r="B303" s="127"/>
    </row>
    <row r="304" spans="1:2" ht="15.75" customHeight="1" x14ac:dyDescent="0.3">
      <c r="A304" s="65"/>
      <c r="B304" s="127"/>
    </row>
    <row r="305" spans="1:2" ht="15.75" customHeight="1" x14ac:dyDescent="0.3">
      <c r="A305" s="65"/>
      <c r="B305" s="127"/>
    </row>
    <row r="306" spans="1:2" ht="15.75" customHeight="1" x14ac:dyDescent="0.3">
      <c r="A306" s="65"/>
      <c r="B306" s="127"/>
    </row>
    <row r="307" spans="1:2" ht="15.75" customHeight="1" x14ac:dyDescent="0.3">
      <c r="A307" s="65"/>
      <c r="B307" s="127"/>
    </row>
    <row r="308" spans="1:2" ht="15.75" customHeight="1" x14ac:dyDescent="0.3">
      <c r="A308" s="65"/>
      <c r="B308" s="127"/>
    </row>
    <row r="309" spans="1:2" ht="15.75" customHeight="1" x14ac:dyDescent="0.3">
      <c r="A309" s="65"/>
      <c r="B309" s="127"/>
    </row>
    <row r="310" spans="1:2" ht="15.75" customHeight="1" x14ac:dyDescent="0.3">
      <c r="A310" s="65"/>
      <c r="B310" s="127"/>
    </row>
    <row r="311" spans="1:2" ht="15.75" customHeight="1" x14ac:dyDescent="0.3">
      <c r="A311" s="65"/>
      <c r="B311" s="127"/>
    </row>
    <row r="312" spans="1:2" ht="15.75" customHeight="1" x14ac:dyDescent="0.3">
      <c r="A312" s="65"/>
      <c r="B312" s="127"/>
    </row>
    <row r="313" spans="1:2" ht="15.75" customHeight="1" x14ac:dyDescent="0.3">
      <c r="A313" s="65"/>
      <c r="B313" s="127"/>
    </row>
    <row r="314" spans="1:2" ht="15.75" customHeight="1" x14ac:dyDescent="0.3">
      <c r="A314" s="65"/>
      <c r="B314" s="127"/>
    </row>
    <row r="315" spans="1:2" ht="15.75" customHeight="1" x14ac:dyDescent="0.3">
      <c r="A315" s="65"/>
      <c r="B315" s="127"/>
    </row>
    <row r="316" spans="1:2" ht="15.75" customHeight="1" x14ac:dyDescent="0.3">
      <c r="A316" s="65"/>
      <c r="B316" s="127"/>
    </row>
    <row r="317" spans="1:2" ht="15.75" customHeight="1" x14ac:dyDescent="0.3">
      <c r="A317" s="65"/>
      <c r="B317" s="127"/>
    </row>
    <row r="318" spans="1:2" ht="15.75" customHeight="1" x14ac:dyDescent="0.3">
      <c r="A318" s="65"/>
      <c r="B318" s="127"/>
    </row>
    <row r="319" spans="1:2" ht="15.75" customHeight="1" x14ac:dyDescent="0.3">
      <c r="A319" s="65"/>
      <c r="B319" s="127"/>
    </row>
    <row r="320" spans="1:2" ht="15.75" customHeight="1" x14ac:dyDescent="0.3">
      <c r="A320" s="65"/>
      <c r="B320" s="127"/>
    </row>
    <row r="321" spans="1:2" ht="15.75" customHeight="1" x14ac:dyDescent="0.3">
      <c r="A321" s="65"/>
      <c r="B321" s="127"/>
    </row>
    <row r="322" spans="1:2" ht="15.75" customHeight="1" x14ac:dyDescent="0.3">
      <c r="A322" s="65"/>
      <c r="B322" s="127"/>
    </row>
    <row r="323" spans="1:2" ht="15.75" customHeight="1" x14ac:dyDescent="0.3">
      <c r="A323" s="65"/>
      <c r="B323" s="127"/>
    </row>
    <row r="324" spans="1:2" ht="15.75" customHeight="1" x14ac:dyDescent="0.3">
      <c r="A324" s="65"/>
      <c r="B324" s="127"/>
    </row>
    <row r="325" spans="1:2" ht="15.75" customHeight="1" x14ac:dyDescent="0.3">
      <c r="A325" s="65"/>
      <c r="B325" s="127"/>
    </row>
    <row r="326" spans="1:2" ht="15.75" customHeight="1" x14ac:dyDescent="0.3">
      <c r="A326" s="65"/>
      <c r="B326" s="127"/>
    </row>
    <row r="327" spans="1:2" ht="15.75" customHeight="1" x14ac:dyDescent="0.3">
      <c r="A327" s="65"/>
      <c r="B327" s="127"/>
    </row>
    <row r="328" spans="1:2" ht="15.75" customHeight="1" x14ac:dyDescent="0.3">
      <c r="A328" s="65"/>
      <c r="B328" s="127"/>
    </row>
    <row r="329" spans="1:2" ht="15.75" customHeight="1" x14ac:dyDescent="0.3">
      <c r="A329" s="65"/>
      <c r="B329" s="127"/>
    </row>
    <row r="330" spans="1:2" ht="15.75" customHeight="1" x14ac:dyDescent="0.3">
      <c r="A330" s="65"/>
      <c r="B330" s="127"/>
    </row>
    <row r="331" spans="1:2" ht="15.75" customHeight="1" x14ac:dyDescent="0.3">
      <c r="A331" s="65"/>
      <c r="B331" s="127"/>
    </row>
    <row r="332" spans="1:2" ht="15.75" customHeight="1" x14ac:dyDescent="0.3">
      <c r="A332" s="65"/>
      <c r="B332" s="127"/>
    </row>
    <row r="333" spans="1:2" ht="15.75" customHeight="1" x14ac:dyDescent="0.3">
      <c r="A333" s="65"/>
      <c r="B333" s="127"/>
    </row>
    <row r="334" spans="1:2" ht="15.75" customHeight="1" x14ac:dyDescent="0.3">
      <c r="A334" s="65"/>
      <c r="B334" s="127"/>
    </row>
    <row r="335" spans="1:2" ht="15.75" customHeight="1" x14ac:dyDescent="0.3">
      <c r="A335" s="65"/>
      <c r="B335" s="127"/>
    </row>
    <row r="336" spans="1:2" ht="15.75" customHeight="1" x14ac:dyDescent="0.3">
      <c r="A336" s="65"/>
      <c r="B336" s="127"/>
    </row>
    <row r="337" spans="1:2" ht="15.75" customHeight="1" x14ac:dyDescent="0.3">
      <c r="A337" s="65"/>
      <c r="B337" s="127"/>
    </row>
    <row r="338" spans="1:2" ht="15.75" customHeight="1" x14ac:dyDescent="0.3">
      <c r="A338" s="65"/>
      <c r="B338" s="127"/>
    </row>
    <row r="339" spans="1:2" ht="15.75" customHeight="1" x14ac:dyDescent="0.3">
      <c r="A339" s="65"/>
      <c r="B339" s="127"/>
    </row>
    <row r="340" spans="1:2" ht="15.75" customHeight="1" x14ac:dyDescent="0.3">
      <c r="A340" s="65"/>
      <c r="B340" s="127"/>
    </row>
    <row r="341" spans="1:2" ht="15.75" customHeight="1" x14ac:dyDescent="0.3">
      <c r="A341" s="65"/>
      <c r="B341" s="127"/>
    </row>
    <row r="342" spans="1:2" ht="15.75" customHeight="1" x14ac:dyDescent="0.3">
      <c r="A342" s="65"/>
      <c r="B342" s="127"/>
    </row>
    <row r="343" spans="1:2" ht="15.75" customHeight="1" x14ac:dyDescent="0.3">
      <c r="A343" s="65"/>
      <c r="B343" s="127"/>
    </row>
    <row r="344" spans="1:2" ht="15.75" customHeight="1" x14ac:dyDescent="0.3">
      <c r="A344" s="65"/>
      <c r="B344" s="127"/>
    </row>
    <row r="345" spans="1:2" ht="15.75" customHeight="1" x14ac:dyDescent="0.3">
      <c r="A345" s="65"/>
      <c r="B345" s="127"/>
    </row>
    <row r="346" spans="1:2" ht="15.75" customHeight="1" x14ac:dyDescent="0.3">
      <c r="A346" s="65"/>
      <c r="B346" s="127"/>
    </row>
    <row r="347" spans="1:2" ht="15.75" customHeight="1" x14ac:dyDescent="0.3">
      <c r="A347" s="65"/>
      <c r="B347" s="127"/>
    </row>
    <row r="348" spans="1:2" ht="15.75" customHeight="1" x14ac:dyDescent="0.3">
      <c r="A348" s="65"/>
      <c r="B348" s="127"/>
    </row>
    <row r="349" spans="1:2" ht="15.75" customHeight="1" x14ac:dyDescent="0.3">
      <c r="A349" s="65"/>
      <c r="B349" s="127"/>
    </row>
    <row r="350" spans="1:2" ht="15.75" customHeight="1" x14ac:dyDescent="0.3">
      <c r="A350" s="65"/>
      <c r="B350" s="127"/>
    </row>
    <row r="351" spans="1:2" ht="15.75" customHeight="1" x14ac:dyDescent="0.3">
      <c r="A351" s="65"/>
      <c r="B351" s="127"/>
    </row>
    <row r="352" spans="1:2" ht="15.75" customHeight="1" x14ac:dyDescent="0.3">
      <c r="A352" s="65"/>
      <c r="B352" s="127"/>
    </row>
    <row r="353" spans="1:2" ht="15.75" customHeight="1" x14ac:dyDescent="0.3">
      <c r="A353" s="65"/>
      <c r="B353" s="127"/>
    </row>
    <row r="354" spans="1:2" ht="15.75" customHeight="1" x14ac:dyDescent="0.3">
      <c r="A354" s="65"/>
      <c r="B354" s="127"/>
    </row>
    <row r="355" spans="1:2" ht="15.75" customHeight="1" x14ac:dyDescent="0.3">
      <c r="A355" s="65"/>
      <c r="B355" s="127"/>
    </row>
    <row r="356" spans="1:2" ht="15.75" customHeight="1" x14ac:dyDescent="0.3">
      <c r="A356" s="65"/>
      <c r="B356" s="127"/>
    </row>
    <row r="357" spans="1:2" ht="15.75" customHeight="1" x14ac:dyDescent="0.3">
      <c r="A357" s="65"/>
      <c r="B357" s="127"/>
    </row>
    <row r="358" spans="1:2" ht="15.75" customHeight="1" x14ac:dyDescent="0.3">
      <c r="A358" s="65"/>
      <c r="B358" s="127"/>
    </row>
    <row r="359" spans="1:2" ht="15.75" customHeight="1" x14ac:dyDescent="0.3">
      <c r="A359" s="65"/>
      <c r="B359" s="127"/>
    </row>
    <row r="360" spans="1:2" ht="15.75" customHeight="1" x14ac:dyDescent="0.3">
      <c r="A360" s="65"/>
      <c r="B360" s="127"/>
    </row>
    <row r="361" spans="1:2" ht="15.75" customHeight="1" x14ac:dyDescent="0.3">
      <c r="A361" s="65"/>
      <c r="B361" s="127"/>
    </row>
    <row r="362" spans="1:2" ht="15.75" customHeight="1" x14ac:dyDescent="0.3">
      <c r="A362" s="65"/>
      <c r="B362" s="127"/>
    </row>
    <row r="363" spans="1:2" ht="15.75" customHeight="1" x14ac:dyDescent="0.3">
      <c r="A363" s="65"/>
      <c r="B363" s="127"/>
    </row>
    <row r="364" spans="1:2" ht="15.75" customHeight="1" x14ac:dyDescent="0.3">
      <c r="A364" s="65"/>
      <c r="B364" s="127"/>
    </row>
    <row r="365" spans="1:2" ht="15.75" customHeight="1" x14ac:dyDescent="0.3">
      <c r="A365" s="65"/>
      <c r="B365" s="127"/>
    </row>
    <row r="366" spans="1:2" ht="15.75" customHeight="1" x14ac:dyDescent="0.3">
      <c r="A366" s="65"/>
      <c r="B366" s="127"/>
    </row>
    <row r="367" spans="1:2" ht="15.75" customHeight="1" x14ac:dyDescent="0.3">
      <c r="A367" s="65"/>
      <c r="B367" s="127"/>
    </row>
    <row r="368" spans="1:2" ht="15.75" customHeight="1" x14ac:dyDescent="0.3">
      <c r="A368" s="65"/>
      <c r="B368" s="127"/>
    </row>
    <row r="369" spans="1:2" ht="15.75" customHeight="1" x14ac:dyDescent="0.3">
      <c r="A369" s="65"/>
      <c r="B369" s="127"/>
    </row>
    <row r="370" spans="1:2" ht="15.75" customHeight="1" x14ac:dyDescent="0.3">
      <c r="A370" s="65"/>
      <c r="B370" s="127"/>
    </row>
    <row r="371" spans="1:2" ht="15.75" customHeight="1" x14ac:dyDescent="0.3">
      <c r="A371" s="65"/>
      <c r="B371" s="127"/>
    </row>
    <row r="372" spans="1:2" ht="15.75" customHeight="1" x14ac:dyDescent="0.3">
      <c r="A372" s="65"/>
      <c r="B372" s="127"/>
    </row>
    <row r="373" spans="1:2" ht="15.75" customHeight="1" x14ac:dyDescent="0.3">
      <c r="A373" s="65"/>
      <c r="B373" s="127"/>
    </row>
    <row r="374" spans="1:2" ht="15.75" customHeight="1" x14ac:dyDescent="0.3">
      <c r="A374" s="65"/>
      <c r="B374" s="127"/>
    </row>
    <row r="375" spans="1:2" ht="15.75" customHeight="1" x14ac:dyDescent="0.3">
      <c r="A375" s="65"/>
      <c r="B375" s="127"/>
    </row>
    <row r="376" spans="1:2" ht="15.75" customHeight="1" x14ac:dyDescent="0.3">
      <c r="A376" s="65"/>
      <c r="B376" s="127"/>
    </row>
    <row r="377" spans="1:2" ht="15.75" customHeight="1" x14ac:dyDescent="0.3">
      <c r="A377" s="65"/>
      <c r="B377" s="127"/>
    </row>
    <row r="378" spans="1:2" ht="15.75" customHeight="1" x14ac:dyDescent="0.3">
      <c r="A378" s="65"/>
      <c r="B378" s="127"/>
    </row>
    <row r="379" spans="1:2" ht="15.75" customHeight="1" x14ac:dyDescent="0.3">
      <c r="A379" s="65"/>
      <c r="B379" s="127"/>
    </row>
    <row r="380" spans="1:2" ht="15.75" customHeight="1" x14ac:dyDescent="0.3">
      <c r="A380" s="65"/>
      <c r="B380" s="127"/>
    </row>
    <row r="381" spans="1:2" ht="15.75" customHeight="1" x14ac:dyDescent="0.3">
      <c r="A381" s="65"/>
      <c r="B381" s="127"/>
    </row>
    <row r="382" spans="1:2" ht="15.75" customHeight="1" x14ac:dyDescent="0.3">
      <c r="A382" s="65"/>
      <c r="B382" s="127"/>
    </row>
    <row r="383" spans="1:2" ht="15.75" customHeight="1" x14ac:dyDescent="0.3">
      <c r="A383" s="65"/>
      <c r="B383" s="127"/>
    </row>
    <row r="384" spans="1:2" ht="15.75" customHeight="1" x14ac:dyDescent="0.3">
      <c r="A384" s="65"/>
      <c r="B384" s="127"/>
    </row>
    <row r="385" spans="1:2" ht="15.75" customHeight="1" x14ac:dyDescent="0.3">
      <c r="A385" s="65"/>
      <c r="B385" s="127"/>
    </row>
    <row r="386" spans="1:2" ht="15.75" customHeight="1" x14ac:dyDescent="0.3">
      <c r="A386" s="65"/>
      <c r="B386" s="127"/>
    </row>
    <row r="387" spans="1:2" ht="15.75" customHeight="1" x14ac:dyDescent="0.3">
      <c r="A387" s="65"/>
      <c r="B387" s="127"/>
    </row>
    <row r="388" spans="1:2" ht="15.75" customHeight="1" x14ac:dyDescent="0.3">
      <c r="A388" s="65"/>
      <c r="B388" s="127"/>
    </row>
    <row r="389" spans="1:2" ht="15.75" customHeight="1" x14ac:dyDescent="0.3">
      <c r="A389" s="65"/>
      <c r="B389" s="127"/>
    </row>
    <row r="390" spans="1:2" ht="15.75" customHeight="1" x14ac:dyDescent="0.3">
      <c r="A390" s="65"/>
      <c r="B390" s="127"/>
    </row>
    <row r="391" spans="1:2" ht="15.75" customHeight="1" x14ac:dyDescent="0.3">
      <c r="A391" s="65"/>
      <c r="B391" s="127"/>
    </row>
    <row r="392" spans="1:2" ht="15.75" customHeight="1" x14ac:dyDescent="0.3">
      <c r="A392" s="65"/>
      <c r="B392" s="127"/>
    </row>
    <row r="393" spans="1:2" ht="15.75" customHeight="1" x14ac:dyDescent="0.3">
      <c r="A393" s="65"/>
      <c r="B393" s="127"/>
    </row>
    <row r="394" spans="1:2" ht="15.75" customHeight="1" x14ac:dyDescent="0.3">
      <c r="A394" s="65"/>
      <c r="B394" s="127"/>
    </row>
    <row r="395" spans="1:2" ht="15.75" customHeight="1" x14ac:dyDescent="0.3">
      <c r="A395" s="65"/>
      <c r="B395" s="127"/>
    </row>
    <row r="396" spans="1:2" ht="15.75" customHeight="1" x14ac:dyDescent="0.3">
      <c r="A396" s="65"/>
      <c r="B396" s="127"/>
    </row>
    <row r="397" spans="1:2" ht="15.75" customHeight="1" x14ac:dyDescent="0.3">
      <c r="A397" s="65"/>
      <c r="B397" s="127"/>
    </row>
    <row r="398" spans="1:2" ht="15.75" customHeight="1" x14ac:dyDescent="0.3">
      <c r="A398" s="65"/>
      <c r="B398" s="127"/>
    </row>
    <row r="399" spans="1:2" ht="15.75" customHeight="1" x14ac:dyDescent="0.3">
      <c r="A399" s="65"/>
      <c r="B399" s="127"/>
    </row>
    <row r="400" spans="1:2" ht="15.75" customHeight="1" x14ac:dyDescent="0.3">
      <c r="A400" s="65"/>
      <c r="B400" s="127"/>
    </row>
    <row r="401" spans="1:2" ht="15.75" customHeight="1" x14ac:dyDescent="0.3">
      <c r="A401" s="65"/>
      <c r="B401" s="127"/>
    </row>
    <row r="402" spans="1:2" ht="15.75" customHeight="1" x14ac:dyDescent="0.3">
      <c r="A402" s="65"/>
      <c r="B402" s="127"/>
    </row>
    <row r="403" spans="1:2" ht="15.75" customHeight="1" x14ac:dyDescent="0.3">
      <c r="A403" s="65"/>
      <c r="B403" s="127"/>
    </row>
    <row r="404" spans="1:2" ht="15.75" customHeight="1" x14ac:dyDescent="0.3">
      <c r="A404" s="65"/>
      <c r="B404" s="127"/>
    </row>
    <row r="405" spans="1:2" ht="15.75" customHeight="1" x14ac:dyDescent="0.3">
      <c r="A405" s="65"/>
      <c r="B405" s="127"/>
    </row>
    <row r="406" spans="1:2" ht="15.75" customHeight="1" x14ac:dyDescent="0.3">
      <c r="A406" s="65"/>
      <c r="B406" s="127"/>
    </row>
    <row r="407" spans="1:2" ht="15.75" customHeight="1" x14ac:dyDescent="0.3">
      <c r="A407" s="65"/>
      <c r="B407" s="127"/>
    </row>
    <row r="408" spans="1:2" ht="15.75" customHeight="1" x14ac:dyDescent="0.3">
      <c r="A408" s="65"/>
      <c r="B408" s="127"/>
    </row>
    <row r="409" spans="1:2" ht="15.75" customHeight="1" x14ac:dyDescent="0.3">
      <c r="A409" s="65"/>
      <c r="B409" s="127"/>
    </row>
    <row r="410" spans="1:2" ht="15.75" customHeight="1" x14ac:dyDescent="0.3">
      <c r="A410" s="65"/>
      <c r="B410" s="127"/>
    </row>
    <row r="411" spans="1:2" ht="15.75" customHeight="1" x14ac:dyDescent="0.3">
      <c r="A411" s="65"/>
      <c r="B411" s="127"/>
    </row>
    <row r="412" spans="1:2" ht="15.75" customHeight="1" x14ac:dyDescent="0.3">
      <c r="A412" s="65"/>
      <c r="B412" s="127"/>
    </row>
    <row r="413" spans="1:2" ht="15.75" customHeight="1" x14ac:dyDescent="0.3">
      <c r="A413" s="65"/>
      <c r="B413" s="127"/>
    </row>
    <row r="414" spans="1:2" ht="15.75" customHeight="1" x14ac:dyDescent="0.3">
      <c r="A414" s="65"/>
      <c r="B414" s="127"/>
    </row>
    <row r="415" spans="1:2" ht="15.75" customHeight="1" x14ac:dyDescent="0.3">
      <c r="A415" s="65"/>
      <c r="B415" s="127"/>
    </row>
    <row r="416" spans="1:2" ht="15.75" customHeight="1" x14ac:dyDescent="0.3">
      <c r="A416" s="65"/>
      <c r="B416" s="127"/>
    </row>
    <row r="417" spans="1:2" ht="15.75" customHeight="1" x14ac:dyDescent="0.3">
      <c r="A417" s="65"/>
      <c r="B417" s="127"/>
    </row>
    <row r="418" spans="1:2" ht="15.75" customHeight="1" x14ac:dyDescent="0.3">
      <c r="A418" s="65"/>
      <c r="B418" s="127"/>
    </row>
    <row r="419" spans="1:2" ht="15.75" customHeight="1" x14ac:dyDescent="0.3">
      <c r="A419" s="65"/>
      <c r="B419" s="127"/>
    </row>
    <row r="420" spans="1:2" ht="15.75" customHeight="1" x14ac:dyDescent="0.3">
      <c r="A420" s="65"/>
      <c r="B420" s="127"/>
    </row>
    <row r="421" spans="1:2" ht="15.75" customHeight="1" x14ac:dyDescent="0.3">
      <c r="A421" s="65"/>
      <c r="B421" s="127"/>
    </row>
    <row r="422" spans="1:2" ht="15.75" customHeight="1" x14ac:dyDescent="0.3">
      <c r="A422" s="65"/>
      <c r="B422" s="127"/>
    </row>
    <row r="423" spans="1:2" ht="15.75" customHeight="1" x14ac:dyDescent="0.3">
      <c r="A423" s="65"/>
      <c r="B423" s="127"/>
    </row>
    <row r="424" spans="1:2" ht="15.75" customHeight="1" x14ac:dyDescent="0.3">
      <c r="A424" s="65"/>
      <c r="B424" s="127"/>
    </row>
    <row r="425" spans="1:2" ht="15.75" customHeight="1" x14ac:dyDescent="0.3">
      <c r="A425" s="65"/>
      <c r="B425" s="127"/>
    </row>
    <row r="426" spans="1:2" ht="15.75" customHeight="1" x14ac:dyDescent="0.3">
      <c r="A426" s="65"/>
      <c r="B426" s="127"/>
    </row>
    <row r="427" spans="1:2" ht="15.75" customHeight="1" x14ac:dyDescent="0.3">
      <c r="A427" s="65"/>
      <c r="B427" s="127"/>
    </row>
    <row r="428" spans="1:2" ht="15.75" customHeight="1" x14ac:dyDescent="0.3">
      <c r="A428" s="65"/>
      <c r="B428" s="127"/>
    </row>
    <row r="429" spans="1:2" ht="15.75" customHeight="1" x14ac:dyDescent="0.3">
      <c r="A429" s="65"/>
      <c r="B429" s="127"/>
    </row>
    <row r="430" spans="1:2" ht="15.75" customHeight="1" x14ac:dyDescent="0.3">
      <c r="A430" s="65"/>
      <c r="B430" s="127"/>
    </row>
    <row r="431" spans="1:2" ht="15.75" customHeight="1" x14ac:dyDescent="0.3">
      <c r="A431" s="65"/>
      <c r="B431" s="127"/>
    </row>
    <row r="432" spans="1:2" ht="15.75" customHeight="1" x14ac:dyDescent="0.3">
      <c r="A432" s="65"/>
      <c r="B432" s="127"/>
    </row>
    <row r="433" spans="1:2" ht="15.75" customHeight="1" x14ac:dyDescent="0.3">
      <c r="A433" s="65"/>
      <c r="B433" s="127"/>
    </row>
    <row r="434" spans="1:2" ht="15.75" customHeight="1" x14ac:dyDescent="0.3">
      <c r="A434" s="65"/>
      <c r="B434" s="127"/>
    </row>
    <row r="435" spans="1:2" ht="15.75" customHeight="1" x14ac:dyDescent="0.3">
      <c r="A435" s="65"/>
      <c r="B435" s="127"/>
    </row>
    <row r="436" spans="1:2" ht="15.75" customHeight="1" x14ac:dyDescent="0.3">
      <c r="A436" s="65"/>
      <c r="B436" s="127"/>
    </row>
    <row r="437" spans="1:2" ht="15.75" customHeight="1" x14ac:dyDescent="0.3">
      <c r="A437" s="65"/>
      <c r="B437" s="127"/>
    </row>
    <row r="438" spans="1:2" ht="15.75" customHeight="1" x14ac:dyDescent="0.3">
      <c r="A438" s="65"/>
      <c r="B438" s="127"/>
    </row>
    <row r="439" spans="1:2" ht="15.75" customHeight="1" x14ac:dyDescent="0.3">
      <c r="A439" s="65"/>
      <c r="B439" s="127"/>
    </row>
    <row r="440" spans="1:2" ht="15.75" customHeight="1" x14ac:dyDescent="0.3">
      <c r="A440" s="65"/>
      <c r="B440" s="127"/>
    </row>
    <row r="441" spans="1:2" ht="15.75" customHeight="1" x14ac:dyDescent="0.3">
      <c r="A441" s="65"/>
      <c r="B441" s="127"/>
    </row>
    <row r="442" spans="1:2" ht="15.75" customHeight="1" x14ac:dyDescent="0.3">
      <c r="A442" s="65"/>
      <c r="B442" s="127"/>
    </row>
    <row r="443" spans="1:2" ht="15.75" customHeight="1" x14ac:dyDescent="0.3">
      <c r="A443" s="65"/>
      <c r="B443" s="127"/>
    </row>
    <row r="444" spans="1:2" ht="15.75" customHeight="1" x14ac:dyDescent="0.3">
      <c r="A444" s="65"/>
      <c r="B444" s="127"/>
    </row>
    <row r="445" spans="1:2" ht="15.75" customHeight="1" x14ac:dyDescent="0.3">
      <c r="A445" s="65"/>
      <c r="B445" s="127"/>
    </row>
    <row r="446" spans="1:2" ht="15.75" customHeight="1" x14ac:dyDescent="0.3">
      <c r="A446" s="65"/>
      <c r="B446" s="127"/>
    </row>
    <row r="447" spans="1:2" ht="15.75" customHeight="1" x14ac:dyDescent="0.3">
      <c r="A447" s="65"/>
      <c r="B447" s="127"/>
    </row>
    <row r="448" spans="1:2" ht="15.75" customHeight="1" x14ac:dyDescent="0.3">
      <c r="A448" s="65"/>
      <c r="B448" s="127"/>
    </row>
    <row r="449" spans="1:2" ht="15.75" customHeight="1" x14ac:dyDescent="0.3">
      <c r="A449" s="65"/>
      <c r="B449" s="127"/>
    </row>
    <row r="450" spans="1:2" ht="15.75" customHeight="1" x14ac:dyDescent="0.3">
      <c r="A450" s="65"/>
      <c r="B450" s="127"/>
    </row>
    <row r="451" spans="1:2" ht="15.75" customHeight="1" x14ac:dyDescent="0.3">
      <c r="A451" s="65"/>
      <c r="B451" s="127"/>
    </row>
    <row r="452" spans="1:2" ht="15.75" customHeight="1" x14ac:dyDescent="0.3">
      <c r="A452" s="65"/>
      <c r="B452" s="127"/>
    </row>
    <row r="453" spans="1:2" ht="15.75" customHeight="1" x14ac:dyDescent="0.3">
      <c r="A453" s="65"/>
      <c r="B453" s="127"/>
    </row>
    <row r="454" spans="1:2" ht="15.75" customHeight="1" x14ac:dyDescent="0.3">
      <c r="A454" s="65"/>
      <c r="B454" s="127"/>
    </row>
    <row r="455" spans="1:2" ht="15.75" customHeight="1" x14ac:dyDescent="0.3">
      <c r="A455" s="65"/>
      <c r="B455" s="127"/>
    </row>
    <row r="456" spans="1:2" ht="15.75" customHeight="1" x14ac:dyDescent="0.3">
      <c r="A456" s="65"/>
      <c r="B456" s="127"/>
    </row>
    <row r="457" spans="1:2" ht="15.75" customHeight="1" x14ac:dyDescent="0.3">
      <c r="A457" s="65"/>
      <c r="B457" s="127"/>
    </row>
    <row r="458" spans="1:2" ht="15.75" customHeight="1" x14ac:dyDescent="0.3">
      <c r="A458" s="65"/>
      <c r="B458" s="127"/>
    </row>
    <row r="459" spans="1:2" ht="15.75" customHeight="1" x14ac:dyDescent="0.3">
      <c r="A459" s="65"/>
      <c r="B459" s="127"/>
    </row>
    <row r="460" spans="1:2" ht="15.75" customHeight="1" x14ac:dyDescent="0.3">
      <c r="A460" s="65"/>
      <c r="B460" s="127"/>
    </row>
    <row r="461" spans="1:2" ht="15.75" customHeight="1" x14ac:dyDescent="0.3">
      <c r="A461" s="65"/>
      <c r="B461" s="127"/>
    </row>
    <row r="462" spans="1:2" ht="15.75" customHeight="1" x14ac:dyDescent="0.3">
      <c r="A462" s="65"/>
      <c r="B462" s="127"/>
    </row>
    <row r="463" spans="1:2" ht="15.75" customHeight="1" x14ac:dyDescent="0.3">
      <c r="A463" s="65"/>
      <c r="B463" s="127"/>
    </row>
    <row r="464" spans="1:2" ht="15.75" customHeight="1" x14ac:dyDescent="0.3">
      <c r="A464" s="65"/>
      <c r="B464" s="127"/>
    </row>
    <row r="465" spans="1:2" ht="15.75" customHeight="1" x14ac:dyDescent="0.3">
      <c r="A465" s="65"/>
      <c r="B465" s="127"/>
    </row>
    <row r="466" spans="1:2" ht="15.75" customHeight="1" x14ac:dyDescent="0.3">
      <c r="A466" s="65"/>
      <c r="B466" s="127"/>
    </row>
    <row r="467" spans="1:2" ht="15.75" customHeight="1" x14ac:dyDescent="0.3">
      <c r="A467" s="65"/>
      <c r="B467" s="127"/>
    </row>
    <row r="468" spans="1:2" ht="15.75" customHeight="1" x14ac:dyDescent="0.3">
      <c r="A468" s="65"/>
      <c r="B468" s="127"/>
    </row>
    <row r="469" spans="1:2" ht="15.75" customHeight="1" x14ac:dyDescent="0.3">
      <c r="A469" s="65"/>
      <c r="B469" s="127"/>
    </row>
    <row r="470" spans="1:2" ht="15.75" customHeight="1" x14ac:dyDescent="0.3">
      <c r="A470" s="65"/>
      <c r="B470" s="127"/>
    </row>
    <row r="471" spans="1:2" ht="15.75" customHeight="1" x14ac:dyDescent="0.3">
      <c r="A471" s="65"/>
      <c r="B471" s="127"/>
    </row>
    <row r="472" spans="1:2" ht="15.75" customHeight="1" x14ac:dyDescent="0.3">
      <c r="A472" s="65"/>
      <c r="B472" s="127"/>
    </row>
    <row r="473" spans="1:2" ht="15.75" customHeight="1" x14ac:dyDescent="0.3">
      <c r="A473" s="65"/>
      <c r="B473" s="127"/>
    </row>
    <row r="474" spans="1:2" ht="15.75" customHeight="1" x14ac:dyDescent="0.3">
      <c r="A474" s="65"/>
      <c r="B474" s="127"/>
    </row>
    <row r="475" spans="1:2" ht="15.75" customHeight="1" x14ac:dyDescent="0.3">
      <c r="A475" s="65"/>
      <c r="B475" s="127"/>
    </row>
    <row r="476" spans="1:2" ht="15.75" customHeight="1" x14ac:dyDescent="0.3">
      <c r="A476" s="65"/>
      <c r="B476" s="127"/>
    </row>
    <row r="477" spans="1:2" ht="15.75" customHeight="1" x14ac:dyDescent="0.3">
      <c r="A477" s="65"/>
      <c r="B477" s="127"/>
    </row>
    <row r="478" spans="1:2" ht="15.75" customHeight="1" x14ac:dyDescent="0.3">
      <c r="A478" s="65"/>
      <c r="B478" s="127"/>
    </row>
    <row r="479" spans="1:2" ht="15.75" customHeight="1" x14ac:dyDescent="0.3">
      <c r="A479" s="65"/>
      <c r="B479" s="127"/>
    </row>
    <row r="480" spans="1:2" ht="15.75" customHeight="1" x14ac:dyDescent="0.3">
      <c r="A480" s="65"/>
      <c r="B480" s="127"/>
    </row>
    <row r="481" spans="1:2" ht="15.75" customHeight="1" x14ac:dyDescent="0.3">
      <c r="A481" s="65"/>
      <c r="B481" s="127"/>
    </row>
    <row r="482" spans="1:2" ht="15.75" customHeight="1" x14ac:dyDescent="0.3">
      <c r="A482" s="65"/>
      <c r="B482" s="127"/>
    </row>
    <row r="483" spans="1:2" ht="15.75" customHeight="1" x14ac:dyDescent="0.3">
      <c r="A483" s="65"/>
      <c r="B483" s="127"/>
    </row>
    <row r="484" spans="1:2" ht="15.75" customHeight="1" x14ac:dyDescent="0.3">
      <c r="A484" s="65"/>
      <c r="B484" s="127"/>
    </row>
    <row r="485" spans="1:2" ht="15.75" customHeight="1" x14ac:dyDescent="0.3">
      <c r="A485" s="65"/>
      <c r="B485" s="127"/>
    </row>
    <row r="486" spans="1:2" ht="15.75" customHeight="1" x14ac:dyDescent="0.3">
      <c r="A486" s="65"/>
      <c r="B486" s="127"/>
    </row>
    <row r="487" spans="1:2" ht="15.75" customHeight="1" x14ac:dyDescent="0.3">
      <c r="A487" s="65"/>
      <c r="B487" s="127"/>
    </row>
    <row r="488" spans="1:2" ht="15.75" customHeight="1" x14ac:dyDescent="0.3">
      <c r="A488" s="65"/>
      <c r="B488" s="127"/>
    </row>
    <row r="489" spans="1:2" ht="15.75" customHeight="1" x14ac:dyDescent="0.3">
      <c r="A489" s="65"/>
      <c r="B489" s="127"/>
    </row>
    <row r="490" spans="1:2" ht="15.75" customHeight="1" x14ac:dyDescent="0.3">
      <c r="A490" s="65"/>
      <c r="B490" s="127"/>
    </row>
    <row r="491" spans="1:2" ht="15.75" customHeight="1" x14ac:dyDescent="0.3">
      <c r="A491" s="65"/>
      <c r="B491" s="127"/>
    </row>
    <row r="492" spans="1:2" ht="15.75" customHeight="1" x14ac:dyDescent="0.3">
      <c r="A492" s="65"/>
      <c r="B492" s="127"/>
    </row>
    <row r="493" spans="1:2" ht="15.75" customHeight="1" x14ac:dyDescent="0.3">
      <c r="A493" s="65"/>
      <c r="B493" s="127"/>
    </row>
    <row r="494" spans="1:2" ht="15.75" customHeight="1" x14ac:dyDescent="0.3">
      <c r="A494" s="65"/>
      <c r="B494" s="127"/>
    </row>
    <row r="495" spans="1:2" ht="15.75" customHeight="1" x14ac:dyDescent="0.3">
      <c r="A495" s="65"/>
      <c r="B495" s="127"/>
    </row>
    <row r="496" spans="1:2" ht="15.75" customHeight="1" x14ac:dyDescent="0.3">
      <c r="A496" s="65"/>
      <c r="B496" s="127"/>
    </row>
    <row r="497" spans="1:2" ht="15.75" customHeight="1" x14ac:dyDescent="0.3">
      <c r="A497" s="65"/>
      <c r="B497" s="127"/>
    </row>
    <row r="498" spans="1:2" ht="15.75" customHeight="1" x14ac:dyDescent="0.3">
      <c r="A498" s="65"/>
      <c r="B498" s="127"/>
    </row>
    <row r="499" spans="1:2" ht="15.75" customHeight="1" x14ac:dyDescent="0.3">
      <c r="A499" s="65"/>
      <c r="B499" s="127"/>
    </row>
    <row r="500" spans="1:2" ht="15.75" customHeight="1" x14ac:dyDescent="0.3">
      <c r="A500" s="65"/>
      <c r="B500" s="127"/>
    </row>
    <row r="501" spans="1:2" ht="15.75" customHeight="1" x14ac:dyDescent="0.3">
      <c r="A501" s="65"/>
      <c r="B501" s="127"/>
    </row>
    <row r="502" spans="1:2" ht="15.75" customHeight="1" x14ac:dyDescent="0.3">
      <c r="A502" s="65"/>
      <c r="B502" s="127"/>
    </row>
    <row r="503" spans="1:2" ht="15.75" customHeight="1" x14ac:dyDescent="0.3">
      <c r="A503" s="65"/>
      <c r="B503" s="127"/>
    </row>
    <row r="504" spans="1:2" ht="15.75" customHeight="1" x14ac:dyDescent="0.3">
      <c r="A504" s="65"/>
      <c r="B504" s="127"/>
    </row>
    <row r="505" spans="1:2" ht="15.75" customHeight="1" x14ac:dyDescent="0.3">
      <c r="A505" s="65"/>
      <c r="B505" s="127"/>
    </row>
    <row r="506" spans="1:2" ht="15.75" customHeight="1" x14ac:dyDescent="0.3">
      <c r="A506" s="65"/>
      <c r="B506" s="127"/>
    </row>
    <row r="507" spans="1:2" ht="15.75" customHeight="1" x14ac:dyDescent="0.3">
      <c r="A507" s="65"/>
      <c r="B507" s="127"/>
    </row>
    <row r="508" spans="1:2" ht="15.75" customHeight="1" x14ac:dyDescent="0.3">
      <c r="A508" s="65"/>
      <c r="B508" s="127"/>
    </row>
    <row r="509" spans="1:2" ht="15.75" customHeight="1" x14ac:dyDescent="0.3">
      <c r="A509" s="65"/>
      <c r="B509" s="127"/>
    </row>
    <row r="510" spans="1:2" ht="15.75" customHeight="1" x14ac:dyDescent="0.3">
      <c r="A510" s="65"/>
      <c r="B510" s="127"/>
    </row>
    <row r="511" spans="1:2" ht="15.75" customHeight="1" x14ac:dyDescent="0.3">
      <c r="A511" s="65"/>
      <c r="B511" s="127"/>
    </row>
    <row r="512" spans="1:2" ht="15.75" customHeight="1" x14ac:dyDescent="0.3">
      <c r="A512" s="65"/>
      <c r="B512" s="127"/>
    </row>
    <row r="513" spans="1:2" ht="15.75" customHeight="1" x14ac:dyDescent="0.3">
      <c r="A513" s="65"/>
      <c r="B513" s="127"/>
    </row>
    <row r="514" spans="1:2" ht="15.75" customHeight="1" x14ac:dyDescent="0.3">
      <c r="A514" s="65"/>
      <c r="B514" s="127"/>
    </row>
    <row r="515" spans="1:2" ht="15.75" customHeight="1" x14ac:dyDescent="0.3">
      <c r="A515" s="65"/>
      <c r="B515" s="127"/>
    </row>
    <row r="516" spans="1:2" ht="15.75" customHeight="1" x14ac:dyDescent="0.3">
      <c r="A516" s="65"/>
      <c r="B516" s="127"/>
    </row>
    <row r="517" spans="1:2" ht="15.75" customHeight="1" x14ac:dyDescent="0.3">
      <c r="A517" s="65"/>
      <c r="B517" s="127"/>
    </row>
    <row r="518" spans="1:2" ht="15.75" customHeight="1" x14ac:dyDescent="0.3">
      <c r="A518" s="65"/>
      <c r="B518" s="127"/>
    </row>
    <row r="519" spans="1:2" ht="15.75" customHeight="1" x14ac:dyDescent="0.3">
      <c r="A519" s="65"/>
      <c r="B519" s="127"/>
    </row>
    <row r="520" spans="1:2" ht="15.75" customHeight="1" x14ac:dyDescent="0.3">
      <c r="A520" s="65"/>
      <c r="B520" s="127"/>
    </row>
    <row r="521" spans="1:2" ht="15.75" customHeight="1" x14ac:dyDescent="0.3">
      <c r="A521" s="65"/>
      <c r="B521" s="127"/>
    </row>
    <row r="522" spans="1:2" ht="15.75" customHeight="1" x14ac:dyDescent="0.3">
      <c r="A522" s="65"/>
      <c r="B522" s="127"/>
    </row>
    <row r="523" spans="1:2" ht="15.75" customHeight="1" x14ac:dyDescent="0.3">
      <c r="A523" s="65"/>
      <c r="B523" s="127"/>
    </row>
    <row r="524" spans="1:2" ht="15.75" customHeight="1" x14ac:dyDescent="0.3">
      <c r="A524" s="65"/>
      <c r="B524" s="127"/>
    </row>
    <row r="525" spans="1:2" ht="15.75" customHeight="1" x14ac:dyDescent="0.3">
      <c r="A525" s="65"/>
      <c r="B525" s="127"/>
    </row>
    <row r="526" spans="1:2" ht="15.75" customHeight="1" x14ac:dyDescent="0.3">
      <c r="A526" s="65"/>
      <c r="B526" s="127"/>
    </row>
    <row r="527" spans="1:2" ht="15.75" customHeight="1" x14ac:dyDescent="0.3">
      <c r="A527" s="65"/>
      <c r="B527" s="127"/>
    </row>
    <row r="528" spans="1:2" ht="15.75" customHeight="1" x14ac:dyDescent="0.3">
      <c r="A528" s="65"/>
      <c r="B528" s="127"/>
    </row>
    <row r="529" spans="1:2" ht="15.75" customHeight="1" x14ac:dyDescent="0.3">
      <c r="A529" s="65"/>
      <c r="B529" s="127"/>
    </row>
    <row r="530" spans="1:2" ht="15.75" customHeight="1" x14ac:dyDescent="0.3">
      <c r="A530" s="65"/>
      <c r="B530" s="127"/>
    </row>
    <row r="531" spans="1:2" ht="15.75" customHeight="1" x14ac:dyDescent="0.3">
      <c r="A531" s="65"/>
      <c r="B531" s="127"/>
    </row>
    <row r="532" spans="1:2" ht="15.75" customHeight="1" x14ac:dyDescent="0.3">
      <c r="A532" s="65"/>
      <c r="B532" s="127"/>
    </row>
    <row r="533" spans="1:2" ht="15.75" customHeight="1" x14ac:dyDescent="0.3">
      <c r="A533" s="65"/>
      <c r="B533" s="127"/>
    </row>
    <row r="534" spans="1:2" ht="15.75" customHeight="1" x14ac:dyDescent="0.3">
      <c r="A534" s="65"/>
      <c r="B534" s="127"/>
    </row>
    <row r="535" spans="1:2" ht="15.75" customHeight="1" x14ac:dyDescent="0.3">
      <c r="A535" s="65"/>
      <c r="B535" s="127"/>
    </row>
    <row r="536" spans="1:2" ht="15.75" customHeight="1" x14ac:dyDescent="0.3">
      <c r="A536" s="65"/>
      <c r="B536" s="127"/>
    </row>
    <row r="537" spans="1:2" ht="15.75" customHeight="1" x14ac:dyDescent="0.3">
      <c r="A537" s="65"/>
      <c r="B537" s="127"/>
    </row>
    <row r="538" spans="1:2" ht="15.75" customHeight="1" x14ac:dyDescent="0.3">
      <c r="A538" s="65"/>
      <c r="B538" s="127"/>
    </row>
    <row r="539" spans="1:2" ht="15.75" customHeight="1" x14ac:dyDescent="0.3">
      <c r="A539" s="65"/>
      <c r="B539" s="127"/>
    </row>
    <row r="540" spans="1:2" ht="15.75" customHeight="1" x14ac:dyDescent="0.3">
      <c r="A540" s="65"/>
      <c r="B540" s="127"/>
    </row>
    <row r="541" spans="1:2" ht="15.75" customHeight="1" x14ac:dyDescent="0.3">
      <c r="A541" s="65"/>
      <c r="B541" s="127"/>
    </row>
    <row r="542" spans="1:2" ht="15.75" customHeight="1" x14ac:dyDescent="0.3">
      <c r="A542" s="65"/>
      <c r="B542" s="127"/>
    </row>
    <row r="543" spans="1:2" ht="15.75" customHeight="1" x14ac:dyDescent="0.3">
      <c r="A543" s="65"/>
      <c r="B543" s="127"/>
    </row>
    <row r="544" spans="1:2" ht="15.75" customHeight="1" x14ac:dyDescent="0.3">
      <c r="A544" s="65"/>
      <c r="B544" s="127"/>
    </row>
    <row r="545" spans="1:2" ht="15.75" customHeight="1" x14ac:dyDescent="0.3">
      <c r="A545" s="65"/>
      <c r="B545" s="127"/>
    </row>
    <row r="546" spans="1:2" ht="15.75" customHeight="1" x14ac:dyDescent="0.3">
      <c r="A546" s="65"/>
      <c r="B546" s="127"/>
    </row>
    <row r="547" spans="1:2" ht="15.75" customHeight="1" x14ac:dyDescent="0.3">
      <c r="A547" s="65"/>
      <c r="B547" s="127"/>
    </row>
    <row r="548" spans="1:2" ht="15.75" customHeight="1" x14ac:dyDescent="0.3">
      <c r="A548" s="65"/>
      <c r="B548" s="127"/>
    </row>
    <row r="549" spans="1:2" ht="15.75" customHeight="1" x14ac:dyDescent="0.3">
      <c r="A549" s="65"/>
      <c r="B549" s="127"/>
    </row>
    <row r="550" spans="1:2" ht="15.75" customHeight="1" x14ac:dyDescent="0.3">
      <c r="A550" s="65"/>
      <c r="B550" s="127"/>
    </row>
    <row r="551" spans="1:2" ht="15.75" customHeight="1" x14ac:dyDescent="0.3">
      <c r="A551" s="65"/>
      <c r="B551" s="127"/>
    </row>
    <row r="552" spans="1:2" ht="15.75" customHeight="1" x14ac:dyDescent="0.3">
      <c r="A552" s="65"/>
      <c r="B552" s="127"/>
    </row>
    <row r="553" spans="1:2" ht="15.75" customHeight="1" x14ac:dyDescent="0.3">
      <c r="A553" s="65"/>
      <c r="B553" s="127"/>
    </row>
    <row r="554" spans="1:2" ht="15.75" customHeight="1" x14ac:dyDescent="0.3">
      <c r="A554" s="65"/>
      <c r="B554" s="127"/>
    </row>
    <row r="555" spans="1:2" ht="15.75" customHeight="1" x14ac:dyDescent="0.3">
      <c r="A555" s="65"/>
      <c r="B555" s="127"/>
    </row>
    <row r="556" spans="1:2" ht="15.75" customHeight="1" x14ac:dyDescent="0.3">
      <c r="A556" s="65"/>
      <c r="B556" s="127"/>
    </row>
    <row r="557" spans="1:2" ht="15.75" customHeight="1" x14ac:dyDescent="0.3">
      <c r="A557" s="65"/>
      <c r="B557" s="127"/>
    </row>
    <row r="558" spans="1:2" ht="15.75" customHeight="1" x14ac:dyDescent="0.3">
      <c r="A558" s="65"/>
      <c r="B558" s="127"/>
    </row>
    <row r="559" spans="1:2" ht="15.75" customHeight="1" x14ac:dyDescent="0.3">
      <c r="A559" s="65"/>
      <c r="B559" s="127"/>
    </row>
    <row r="560" spans="1:2" ht="15.75" customHeight="1" x14ac:dyDescent="0.3">
      <c r="A560" s="65"/>
      <c r="B560" s="127"/>
    </row>
    <row r="561" spans="1:2" ht="15.75" customHeight="1" x14ac:dyDescent="0.3">
      <c r="A561" s="65"/>
      <c r="B561" s="127"/>
    </row>
    <row r="562" spans="1:2" ht="15.75" customHeight="1" x14ac:dyDescent="0.3">
      <c r="A562" s="65"/>
      <c r="B562" s="127"/>
    </row>
    <row r="563" spans="1:2" ht="15.75" customHeight="1" x14ac:dyDescent="0.3">
      <c r="A563" s="65"/>
      <c r="B563" s="127"/>
    </row>
    <row r="564" spans="1:2" ht="15.75" customHeight="1" x14ac:dyDescent="0.3">
      <c r="A564" s="65"/>
      <c r="B564" s="127"/>
    </row>
    <row r="565" spans="1:2" ht="15.75" customHeight="1" x14ac:dyDescent="0.3">
      <c r="A565" s="65"/>
      <c r="B565" s="127"/>
    </row>
    <row r="566" spans="1:2" ht="15.75" customHeight="1" x14ac:dyDescent="0.3">
      <c r="A566" s="65"/>
      <c r="B566" s="127"/>
    </row>
    <row r="567" spans="1:2" ht="15.75" customHeight="1" x14ac:dyDescent="0.3">
      <c r="A567" s="65"/>
      <c r="B567" s="127"/>
    </row>
    <row r="568" spans="1:2" ht="15.75" customHeight="1" x14ac:dyDescent="0.3">
      <c r="A568" s="65"/>
      <c r="B568" s="127"/>
    </row>
    <row r="569" spans="1:2" ht="15.75" customHeight="1" x14ac:dyDescent="0.3">
      <c r="A569" s="65"/>
      <c r="B569" s="127"/>
    </row>
    <row r="570" spans="1:2" ht="15.75" customHeight="1" x14ac:dyDescent="0.3">
      <c r="A570" s="65"/>
      <c r="B570" s="127"/>
    </row>
    <row r="571" spans="1:2" ht="15.75" customHeight="1" x14ac:dyDescent="0.3">
      <c r="A571" s="65"/>
      <c r="B571" s="127"/>
    </row>
    <row r="572" spans="1:2" ht="15.75" customHeight="1" x14ac:dyDescent="0.3">
      <c r="A572" s="65"/>
      <c r="B572" s="127"/>
    </row>
    <row r="573" spans="1:2" ht="15.75" customHeight="1" x14ac:dyDescent="0.3">
      <c r="A573" s="65"/>
      <c r="B573" s="127"/>
    </row>
    <row r="574" spans="1:2" ht="15.75" customHeight="1" x14ac:dyDescent="0.3">
      <c r="A574" s="65"/>
      <c r="B574" s="127"/>
    </row>
    <row r="575" spans="1:2" ht="15.75" customHeight="1" x14ac:dyDescent="0.3">
      <c r="A575" s="65"/>
      <c r="B575" s="127"/>
    </row>
    <row r="576" spans="1:2" ht="15.75" customHeight="1" x14ac:dyDescent="0.3">
      <c r="A576" s="65"/>
      <c r="B576" s="127"/>
    </row>
    <row r="577" spans="1:2" ht="15.75" customHeight="1" x14ac:dyDescent="0.3">
      <c r="A577" s="65"/>
      <c r="B577" s="127"/>
    </row>
    <row r="578" spans="1:2" ht="15.75" customHeight="1" x14ac:dyDescent="0.3">
      <c r="A578" s="65"/>
      <c r="B578" s="127"/>
    </row>
    <row r="579" spans="1:2" ht="15.75" customHeight="1" x14ac:dyDescent="0.3">
      <c r="A579" s="65"/>
      <c r="B579" s="127"/>
    </row>
    <row r="580" spans="1:2" ht="15.75" customHeight="1" x14ac:dyDescent="0.3">
      <c r="A580" s="65"/>
      <c r="B580" s="127"/>
    </row>
    <row r="581" spans="1:2" ht="15.75" customHeight="1" x14ac:dyDescent="0.3">
      <c r="A581" s="65"/>
      <c r="B581" s="127"/>
    </row>
    <row r="582" spans="1:2" ht="15.75" customHeight="1" x14ac:dyDescent="0.3">
      <c r="A582" s="65"/>
      <c r="B582" s="127"/>
    </row>
    <row r="583" spans="1:2" ht="15.75" customHeight="1" x14ac:dyDescent="0.3">
      <c r="A583" s="65"/>
      <c r="B583" s="127"/>
    </row>
    <row r="584" spans="1:2" ht="15.75" customHeight="1" x14ac:dyDescent="0.3">
      <c r="A584" s="65"/>
      <c r="B584" s="127"/>
    </row>
    <row r="585" spans="1:2" ht="15.75" customHeight="1" x14ac:dyDescent="0.3">
      <c r="A585" s="65"/>
      <c r="B585" s="127"/>
    </row>
    <row r="586" spans="1:2" ht="15.75" customHeight="1" x14ac:dyDescent="0.3">
      <c r="A586" s="65"/>
      <c r="B586" s="127"/>
    </row>
    <row r="587" spans="1:2" ht="15.75" customHeight="1" x14ac:dyDescent="0.3">
      <c r="A587" s="65"/>
      <c r="B587" s="127"/>
    </row>
    <row r="588" spans="1:2" ht="15.75" customHeight="1" x14ac:dyDescent="0.3">
      <c r="A588" s="65"/>
      <c r="B588" s="127"/>
    </row>
    <row r="589" spans="1:2" ht="15.75" customHeight="1" x14ac:dyDescent="0.3">
      <c r="A589" s="65"/>
      <c r="B589" s="127"/>
    </row>
    <row r="590" spans="1:2" ht="15.75" customHeight="1" x14ac:dyDescent="0.3">
      <c r="A590" s="65"/>
      <c r="B590" s="127"/>
    </row>
    <row r="591" spans="1:2" ht="15.75" customHeight="1" x14ac:dyDescent="0.3">
      <c r="A591" s="65"/>
      <c r="B591" s="127"/>
    </row>
    <row r="592" spans="1:2" ht="15.75" customHeight="1" x14ac:dyDescent="0.3">
      <c r="A592" s="65"/>
      <c r="B592" s="127"/>
    </row>
    <row r="593" spans="1:2" ht="15.75" customHeight="1" x14ac:dyDescent="0.3">
      <c r="A593" s="65"/>
      <c r="B593" s="127"/>
    </row>
    <row r="594" spans="1:2" ht="15.75" customHeight="1" x14ac:dyDescent="0.3">
      <c r="A594" s="65"/>
      <c r="B594" s="127"/>
    </row>
    <row r="595" spans="1:2" ht="15.75" customHeight="1" x14ac:dyDescent="0.3">
      <c r="A595" s="65"/>
      <c r="B595" s="127"/>
    </row>
    <row r="596" spans="1:2" ht="15.75" customHeight="1" x14ac:dyDescent="0.3">
      <c r="A596" s="65"/>
      <c r="B596" s="127"/>
    </row>
    <row r="597" spans="1:2" ht="15.75" customHeight="1" x14ac:dyDescent="0.3">
      <c r="A597" s="65"/>
      <c r="B597" s="127"/>
    </row>
    <row r="598" spans="1:2" ht="15.75" customHeight="1" x14ac:dyDescent="0.3">
      <c r="A598" s="65"/>
      <c r="B598" s="127"/>
    </row>
    <row r="599" spans="1:2" ht="15.75" customHeight="1" x14ac:dyDescent="0.3">
      <c r="A599" s="65"/>
      <c r="B599" s="127"/>
    </row>
    <row r="600" spans="1:2" ht="15.75" customHeight="1" x14ac:dyDescent="0.3">
      <c r="A600" s="65"/>
      <c r="B600" s="127"/>
    </row>
    <row r="601" spans="1:2" ht="15.75" customHeight="1" x14ac:dyDescent="0.3">
      <c r="A601" s="65"/>
      <c r="B601" s="127"/>
    </row>
    <row r="602" spans="1:2" ht="15.75" customHeight="1" x14ac:dyDescent="0.3">
      <c r="A602" s="65"/>
      <c r="B602" s="127"/>
    </row>
    <row r="603" spans="1:2" ht="15.75" customHeight="1" x14ac:dyDescent="0.3">
      <c r="A603" s="65"/>
      <c r="B603" s="127"/>
    </row>
    <row r="604" spans="1:2" ht="15.75" customHeight="1" x14ac:dyDescent="0.3">
      <c r="A604" s="65"/>
      <c r="B604" s="127"/>
    </row>
    <row r="605" spans="1:2" ht="15.75" customHeight="1" x14ac:dyDescent="0.3">
      <c r="A605" s="65"/>
      <c r="B605" s="127"/>
    </row>
    <row r="606" spans="1:2" ht="15.75" customHeight="1" x14ac:dyDescent="0.3">
      <c r="A606" s="65"/>
      <c r="B606" s="127"/>
    </row>
    <row r="607" spans="1:2" ht="15.75" customHeight="1" x14ac:dyDescent="0.3">
      <c r="A607" s="65"/>
      <c r="B607" s="127"/>
    </row>
    <row r="608" spans="1:2" ht="15.75" customHeight="1" x14ac:dyDescent="0.3">
      <c r="A608" s="65"/>
      <c r="B608" s="127"/>
    </row>
    <row r="609" spans="1:2" ht="15.75" customHeight="1" x14ac:dyDescent="0.3">
      <c r="A609" s="65"/>
      <c r="B609" s="127"/>
    </row>
    <row r="610" spans="1:2" ht="15.75" customHeight="1" x14ac:dyDescent="0.3">
      <c r="A610" s="65"/>
      <c r="B610" s="127"/>
    </row>
    <row r="611" spans="1:2" ht="15.75" customHeight="1" x14ac:dyDescent="0.3">
      <c r="A611" s="65"/>
      <c r="B611" s="127"/>
    </row>
    <row r="612" spans="1:2" ht="15.75" customHeight="1" x14ac:dyDescent="0.3">
      <c r="A612" s="65"/>
      <c r="B612" s="127"/>
    </row>
    <row r="613" spans="1:2" ht="15.75" customHeight="1" x14ac:dyDescent="0.3">
      <c r="A613" s="65"/>
      <c r="B613" s="127"/>
    </row>
    <row r="614" spans="1:2" ht="15.75" customHeight="1" x14ac:dyDescent="0.3">
      <c r="A614" s="65"/>
      <c r="B614" s="127"/>
    </row>
    <row r="615" spans="1:2" ht="15.75" customHeight="1" x14ac:dyDescent="0.3">
      <c r="A615" s="65"/>
      <c r="B615" s="127"/>
    </row>
    <row r="616" spans="1:2" ht="15.75" customHeight="1" x14ac:dyDescent="0.3">
      <c r="A616" s="65"/>
      <c r="B616" s="127"/>
    </row>
    <row r="617" spans="1:2" ht="15.75" customHeight="1" x14ac:dyDescent="0.3">
      <c r="A617" s="65"/>
      <c r="B617" s="127"/>
    </row>
    <row r="618" spans="1:2" ht="15.75" customHeight="1" x14ac:dyDescent="0.3">
      <c r="A618" s="65"/>
      <c r="B618" s="127"/>
    </row>
    <row r="619" spans="1:2" ht="15.75" customHeight="1" x14ac:dyDescent="0.3">
      <c r="A619" s="65"/>
      <c r="B619" s="127"/>
    </row>
    <row r="620" spans="1:2" ht="15.75" customHeight="1" x14ac:dyDescent="0.3">
      <c r="A620" s="65"/>
      <c r="B620" s="127"/>
    </row>
    <row r="621" spans="1:2" ht="15.75" customHeight="1" x14ac:dyDescent="0.3">
      <c r="A621" s="65"/>
      <c r="B621" s="127"/>
    </row>
    <row r="622" spans="1:2" ht="15.75" customHeight="1" x14ac:dyDescent="0.3">
      <c r="A622" s="65"/>
      <c r="B622" s="127"/>
    </row>
    <row r="623" spans="1:2" ht="15.75" customHeight="1" x14ac:dyDescent="0.3">
      <c r="A623" s="65"/>
      <c r="B623" s="127"/>
    </row>
    <row r="624" spans="1:2" ht="15.75" customHeight="1" x14ac:dyDescent="0.3">
      <c r="A624" s="65"/>
      <c r="B624" s="127"/>
    </row>
    <row r="625" spans="1:2" ht="15.75" customHeight="1" x14ac:dyDescent="0.3">
      <c r="A625" s="65"/>
      <c r="B625" s="127"/>
    </row>
    <row r="626" spans="1:2" ht="15.75" customHeight="1" x14ac:dyDescent="0.3">
      <c r="A626" s="65"/>
      <c r="B626" s="127"/>
    </row>
    <row r="627" spans="1:2" ht="15.75" customHeight="1" x14ac:dyDescent="0.3">
      <c r="A627" s="65"/>
      <c r="B627" s="127"/>
    </row>
    <row r="628" spans="1:2" ht="15.75" customHeight="1" x14ac:dyDescent="0.3">
      <c r="A628" s="65"/>
      <c r="B628" s="127"/>
    </row>
    <row r="629" spans="1:2" ht="15.75" customHeight="1" x14ac:dyDescent="0.3">
      <c r="A629" s="65"/>
      <c r="B629" s="127"/>
    </row>
    <row r="630" spans="1:2" ht="15.75" customHeight="1" x14ac:dyDescent="0.3">
      <c r="A630" s="65"/>
      <c r="B630" s="127"/>
    </row>
    <row r="631" spans="1:2" ht="15.75" customHeight="1" x14ac:dyDescent="0.3">
      <c r="A631" s="65"/>
      <c r="B631" s="127"/>
    </row>
    <row r="632" spans="1:2" ht="15.75" customHeight="1" x14ac:dyDescent="0.3">
      <c r="A632" s="65"/>
      <c r="B632" s="127"/>
    </row>
    <row r="633" spans="1:2" ht="15.75" customHeight="1" x14ac:dyDescent="0.3">
      <c r="A633" s="65"/>
      <c r="B633" s="127"/>
    </row>
    <row r="634" spans="1:2" ht="15.75" customHeight="1" x14ac:dyDescent="0.3">
      <c r="A634" s="65"/>
      <c r="B634" s="127"/>
    </row>
    <row r="635" spans="1:2" ht="15.75" customHeight="1" x14ac:dyDescent="0.3">
      <c r="A635" s="65"/>
      <c r="B635" s="127"/>
    </row>
    <row r="636" spans="1:2" ht="15.75" customHeight="1" x14ac:dyDescent="0.3">
      <c r="A636" s="65"/>
      <c r="B636" s="127"/>
    </row>
    <row r="637" spans="1:2" ht="15.75" customHeight="1" x14ac:dyDescent="0.3">
      <c r="A637" s="65"/>
      <c r="B637" s="127"/>
    </row>
    <row r="638" spans="1:2" ht="15.75" customHeight="1" x14ac:dyDescent="0.3">
      <c r="A638" s="65"/>
      <c r="B638" s="127"/>
    </row>
    <row r="639" spans="1:2" ht="15.75" customHeight="1" x14ac:dyDescent="0.3">
      <c r="A639" s="65"/>
      <c r="B639" s="127"/>
    </row>
    <row r="640" spans="1:2" ht="15.75" customHeight="1" x14ac:dyDescent="0.3">
      <c r="A640" s="65"/>
      <c r="B640" s="127"/>
    </row>
    <row r="641" spans="1:2" ht="15.75" customHeight="1" x14ac:dyDescent="0.3">
      <c r="A641" s="65"/>
      <c r="B641" s="127"/>
    </row>
    <row r="642" spans="1:2" ht="15.75" customHeight="1" x14ac:dyDescent="0.3">
      <c r="A642" s="65"/>
      <c r="B642" s="127"/>
    </row>
    <row r="643" spans="1:2" ht="15.75" customHeight="1" x14ac:dyDescent="0.3">
      <c r="A643" s="65"/>
      <c r="B643" s="127"/>
    </row>
    <row r="644" spans="1:2" ht="15.75" customHeight="1" x14ac:dyDescent="0.3">
      <c r="A644" s="65"/>
      <c r="B644" s="127"/>
    </row>
    <row r="645" spans="1:2" ht="15.75" customHeight="1" x14ac:dyDescent="0.3">
      <c r="A645" s="65"/>
      <c r="B645" s="127"/>
    </row>
    <row r="646" spans="1:2" ht="15.75" customHeight="1" x14ac:dyDescent="0.3">
      <c r="A646" s="65"/>
      <c r="B646" s="127"/>
    </row>
    <row r="647" spans="1:2" ht="15.75" customHeight="1" x14ac:dyDescent="0.3">
      <c r="A647" s="65"/>
      <c r="B647" s="127"/>
    </row>
    <row r="648" spans="1:2" ht="15.75" customHeight="1" x14ac:dyDescent="0.3">
      <c r="A648" s="65"/>
      <c r="B648" s="127"/>
    </row>
    <row r="649" spans="1:2" ht="15.75" customHeight="1" x14ac:dyDescent="0.3">
      <c r="A649" s="65"/>
      <c r="B649" s="127"/>
    </row>
    <row r="650" spans="1:2" ht="15.75" customHeight="1" x14ac:dyDescent="0.3">
      <c r="A650" s="65"/>
      <c r="B650" s="127"/>
    </row>
    <row r="651" spans="1:2" ht="15.75" customHeight="1" x14ac:dyDescent="0.3">
      <c r="A651" s="65"/>
      <c r="B651" s="127"/>
    </row>
    <row r="652" spans="1:2" ht="15.75" customHeight="1" x14ac:dyDescent="0.3">
      <c r="A652" s="65"/>
      <c r="B652" s="127"/>
    </row>
    <row r="653" spans="1:2" ht="15.75" customHeight="1" x14ac:dyDescent="0.3">
      <c r="A653" s="65"/>
      <c r="B653" s="127"/>
    </row>
    <row r="654" spans="1:2" ht="15.75" customHeight="1" x14ac:dyDescent="0.3">
      <c r="A654" s="65"/>
      <c r="B654" s="127"/>
    </row>
    <row r="655" spans="1:2" ht="15.75" customHeight="1" x14ac:dyDescent="0.3">
      <c r="A655" s="65"/>
      <c r="B655" s="127"/>
    </row>
    <row r="656" spans="1:2" ht="15.75" customHeight="1" x14ac:dyDescent="0.3">
      <c r="A656" s="65"/>
      <c r="B656" s="127"/>
    </row>
    <row r="657" spans="1:2" ht="15.75" customHeight="1" x14ac:dyDescent="0.3">
      <c r="A657" s="65"/>
      <c r="B657" s="127"/>
    </row>
    <row r="658" spans="1:2" ht="15.75" customHeight="1" x14ac:dyDescent="0.3">
      <c r="A658" s="65"/>
      <c r="B658" s="127"/>
    </row>
    <row r="659" spans="1:2" ht="15.75" customHeight="1" x14ac:dyDescent="0.3">
      <c r="A659" s="65"/>
      <c r="B659" s="127"/>
    </row>
    <row r="660" spans="1:2" ht="15.75" customHeight="1" x14ac:dyDescent="0.3">
      <c r="A660" s="65"/>
      <c r="B660" s="127"/>
    </row>
    <row r="661" spans="1:2" ht="15.75" customHeight="1" x14ac:dyDescent="0.3">
      <c r="A661" s="65"/>
      <c r="B661" s="127"/>
    </row>
    <row r="662" spans="1:2" ht="15.75" customHeight="1" x14ac:dyDescent="0.3">
      <c r="A662" s="65"/>
      <c r="B662" s="127"/>
    </row>
    <row r="663" spans="1:2" ht="15.75" customHeight="1" x14ac:dyDescent="0.3">
      <c r="A663" s="65"/>
      <c r="B663" s="127"/>
    </row>
    <row r="664" spans="1:2" ht="15.75" customHeight="1" x14ac:dyDescent="0.3">
      <c r="A664" s="65"/>
      <c r="B664" s="127"/>
    </row>
    <row r="665" spans="1:2" ht="15.75" customHeight="1" x14ac:dyDescent="0.3">
      <c r="A665" s="65"/>
      <c r="B665" s="127"/>
    </row>
    <row r="666" spans="1:2" ht="15.75" customHeight="1" x14ac:dyDescent="0.3">
      <c r="A666" s="65"/>
      <c r="B666" s="127"/>
    </row>
    <row r="667" spans="1:2" ht="15.75" customHeight="1" x14ac:dyDescent="0.3">
      <c r="A667" s="65"/>
      <c r="B667" s="127"/>
    </row>
    <row r="668" spans="1:2" ht="15.75" customHeight="1" x14ac:dyDescent="0.3">
      <c r="A668" s="65"/>
      <c r="B668" s="127"/>
    </row>
    <row r="669" spans="1:2" ht="15.75" customHeight="1" x14ac:dyDescent="0.3">
      <c r="A669" s="65"/>
      <c r="B669" s="127"/>
    </row>
    <row r="670" spans="1:2" ht="15.75" customHeight="1" x14ac:dyDescent="0.3">
      <c r="A670" s="65"/>
      <c r="B670" s="127"/>
    </row>
    <row r="671" spans="1:2" ht="15.75" customHeight="1" x14ac:dyDescent="0.3">
      <c r="A671" s="65"/>
      <c r="B671" s="127"/>
    </row>
    <row r="672" spans="1:2" ht="15.75" customHeight="1" x14ac:dyDescent="0.3">
      <c r="A672" s="65"/>
      <c r="B672" s="127"/>
    </row>
    <row r="673" spans="1:2" ht="15.75" customHeight="1" x14ac:dyDescent="0.3">
      <c r="A673" s="65"/>
      <c r="B673" s="127"/>
    </row>
    <row r="674" spans="1:2" ht="15.75" customHeight="1" x14ac:dyDescent="0.3">
      <c r="A674" s="65"/>
      <c r="B674" s="127"/>
    </row>
    <row r="675" spans="1:2" ht="15.75" customHeight="1" x14ac:dyDescent="0.3">
      <c r="A675" s="65"/>
      <c r="B675" s="127"/>
    </row>
    <row r="676" spans="1:2" ht="15.75" customHeight="1" x14ac:dyDescent="0.3">
      <c r="A676" s="65"/>
      <c r="B676" s="127"/>
    </row>
    <row r="677" spans="1:2" ht="15.75" customHeight="1" x14ac:dyDescent="0.3">
      <c r="A677" s="65"/>
      <c r="B677" s="127"/>
    </row>
    <row r="678" spans="1:2" ht="15.75" customHeight="1" x14ac:dyDescent="0.3">
      <c r="A678" s="65"/>
      <c r="B678" s="127"/>
    </row>
    <row r="679" spans="1:2" ht="15.75" customHeight="1" x14ac:dyDescent="0.3">
      <c r="A679" s="65"/>
      <c r="B679" s="127"/>
    </row>
    <row r="680" spans="1:2" ht="15.75" customHeight="1" x14ac:dyDescent="0.3">
      <c r="A680" s="65"/>
      <c r="B680" s="127"/>
    </row>
    <row r="681" spans="1:2" ht="15.75" customHeight="1" x14ac:dyDescent="0.3">
      <c r="A681" s="65"/>
      <c r="B681" s="127"/>
    </row>
    <row r="682" spans="1:2" ht="15.75" customHeight="1" x14ac:dyDescent="0.3">
      <c r="A682" s="65"/>
      <c r="B682" s="127"/>
    </row>
    <row r="683" spans="1:2" ht="15.75" customHeight="1" x14ac:dyDescent="0.3">
      <c r="A683" s="65"/>
      <c r="B683" s="127"/>
    </row>
    <row r="684" spans="1:2" ht="15.75" customHeight="1" x14ac:dyDescent="0.3">
      <c r="A684" s="65"/>
      <c r="B684" s="127"/>
    </row>
    <row r="685" spans="1:2" ht="15.75" customHeight="1" x14ac:dyDescent="0.3">
      <c r="A685" s="65"/>
      <c r="B685" s="127"/>
    </row>
    <row r="686" spans="1:2" ht="15.75" customHeight="1" x14ac:dyDescent="0.3">
      <c r="A686" s="65"/>
      <c r="B686" s="127"/>
    </row>
    <row r="687" spans="1:2" ht="15.75" customHeight="1" x14ac:dyDescent="0.3">
      <c r="A687" s="65"/>
      <c r="B687" s="127"/>
    </row>
    <row r="688" spans="1:2" ht="15.75" customHeight="1" x14ac:dyDescent="0.3">
      <c r="A688" s="65"/>
      <c r="B688" s="127"/>
    </row>
    <row r="689" spans="1:2" ht="15.75" customHeight="1" x14ac:dyDescent="0.3">
      <c r="A689" s="65"/>
      <c r="B689" s="127"/>
    </row>
    <row r="690" spans="1:2" ht="15.75" customHeight="1" x14ac:dyDescent="0.3">
      <c r="A690" s="65"/>
      <c r="B690" s="127"/>
    </row>
    <row r="691" spans="1:2" ht="15.75" customHeight="1" x14ac:dyDescent="0.3">
      <c r="A691" s="65"/>
      <c r="B691" s="127"/>
    </row>
    <row r="692" spans="1:2" ht="15.75" customHeight="1" x14ac:dyDescent="0.3">
      <c r="A692" s="65"/>
      <c r="B692" s="127"/>
    </row>
    <row r="693" spans="1:2" ht="15.75" customHeight="1" x14ac:dyDescent="0.3">
      <c r="A693" s="65"/>
      <c r="B693" s="127"/>
    </row>
    <row r="694" spans="1:2" ht="15.75" customHeight="1" x14ac:dyDescent="0.3">
      <c r="A694" s="65"/>
      <c r="B694" s="127"/>
    </row>
    <row r="695" spans="1:2" ht="15.75" customHeight="1" x14ac:dyDescent="0.3">
      <c r="A695" s="65"/>
      <c r="B695" s="127"/>
    </row>
    <row r="696" spans="1:2" ht="15.75" customHeight="1" x14ac:dyDescent="0.3">
      <c r="A696" s="65"/>
      <c r="B696" s="127"/>
    </row>
    <row r="697" spans="1:2" ht="15.75" customHeight="1" x14ac:dyDescent="0.3">
      <c r="A697" s="65"/>
      <c r="B697" s="127"/>
    </row>
    <row r="698" spans="1:2" ht="15.75" customHeight="1" x14ac:dyDescent="0.3">
      <c r="A698" s="65"/>
      <c r="B698" s="127"/>
    </row>
    <row r="699" spans="1:2" ht="15.75" customHeight="1" x14ac:dyDescent="0.3">
      <c r="A699" s="65"/>
      <c r="B699" s="127"/>
    </row>
    <row r="700" spans="1:2" ht="15.75" customHeight="1" x14ac:dyDescent="0.3">
      <c r="A700" s="65"/>
      <c r="B700" s="127"/>
    </row>
    <row r="701" spans="1:2" ht="15.75" customHeight="1" x14ac:dyDescent="0.3">
      <c r="A701" s="65"/>
      <c r="B701" s="127"/>
    </row>
    <row r="702" spans="1:2" ht="15.75" customHeight="1" x14ac:dyDescent="0.3">
      <c r="A702" s="65"/>
      <c r="B702" s="127"/>
    </row>
    <row r="703" spans="1:2" ht="15.75" customHeight="1" x14ac:dyDescent="0.3">
      <c r="A703" s="65"/>
      <c r="B703" s="127"/>
    </row>
    <row r="704" spans="1:2" ht="15.75" customHeight="1" x14ac:dyDescent="0.3">
      <c r="A704" s="65"/>
      <c r="B704" s="127"/>
    </row>
    <row r="705" spans="1:2" ht="15.75" customHeight="1" x14ac:dyDescent="0.3">
      <c r="A705" s="65"/>
      <c r="B705" s="127"/>
    </row>
    <row r="706" spans="1:2" ht="15.75" customHeight="1" x14ac:dyDescent="0.3">
      <c r="A706" s="65"/>
      <c r="B706" s="127"/>
    </row>
    <row r="707" spans="1:2" ht="15.75" customHeight="1" x14ac:dyDescent="0.3">
      <c r="A707" s="65"/>
      <c r="B707" s="127"/>
    </row>
    <row r="708" spans="1:2" ht="15.75" customHeight="1" x14ac:dyDescent="0.3">
      <c r="A708" s="65"/>
      <c r="B708" s="127"/>
    </row>
    <row r="709" spans="1:2" ht="15.75" customHeight="1" x14ac:dyDescent="0.3">
      <c r="A709" s="65"/>
      <c r="B709" s="127"/>
    </row>
    <row r="710" spans="1:2" ht="15.75" customHeight="1" x14ac:dyDescent="0.3">
      <c r="A710" s="65"/>
      <c r="B710" s="127"/>
    </row>
    <row r="711" spans="1:2" ht="15.75" customHeight="1" x14ac:dyDescent="0.3">
      <c r="A711" s="65"/>
      <c r="B711" s="127"/>
    </row>
    <row r="712" spans="1:2" ht="15.75" customHeight="1" x14ac:dyDescent="0.3">
      <c r="A712" s="65"/>
      <c r="B712" s="127"/>
    </row>
    <row r="713" spans="1:2" ht="15.75" customHeight="1" x14ac:dyDescent="0.3">
      <c r="A713" s="65"/>
      <c r="B713" s="127"/>
    </row>
    <row r="714" spans="1:2" ht="15.75" customHeight="1" x14ac:dyDescent="0.3">
      <c r="A714" s="65"/>
      <c r="B714" s="127"/>
    </row>
    <row r="715" spans="1:2" ht="15.75" customHeight="1" x14ac:dyDescent="0.3">
      <c r="A715" s="65"/>
      <c r="B715" s="127"/>
    </row>
    <row r="716" spans="1:2" ht="15.75" customHeight="1" x14ac:dyDescent="0.3">
      <c r="A716" s="65"/>
      <c r="B716" s="127"/>
    </row>
    <row r="717" spans="1:2" ht="15.75" customHeight="1" x14ac:dyDescent="0.3">
      <c r="A717" s="65"/>
      <c r="B717" s="127"/>
    </row>
    <row r="718" spans="1:2" ht="15.75" customHeight="1" x14ac:dyDescent="0.3">
      <c r="A718" s="65"/>
      <c r="B718" s="127"/>
    </row>
    <row r="719" spans="1:2" ht="15.75" customHeight="1" x14ac:dyDescent="0.3">
      <c r="A719" s="65"/>
      <c r="B719" s="127"/>
    </row>
    <row r="720" spans="1:2" ht="15.75" customHeight="1" x14ac:dyDescent="0.3">
      <c r="A720" s="65"/>
      <c r="B720" s="127"/>
    </row>
    <row r="721" spans="1:2" ht="15.75" customHeight="1" x14ac:dyDescent="0.3">
      <c r="A721" s="65"/>
      <c r="B721" s="127"/>
    </row>
    <row r="722" spans="1:2" ht="15.75" customHeight="1" x14ac:dyDescent="0.3">
      <c r="A722" s="65"/>
      <c r="B722" s="127"/>
    </row>
    <row r="723" spans="1:2" ht="15.75" customHeight="1" x14ac:dyDescent="0.3">
      <c r="A723" s="65"/>
      <c r="B723" s="127"/>
    </row>
    <row r="724" spans="1:2" ht="15.75" customHeight="1" x14ac:dyDescent="0.3">
      <c r="A724" s="65"/>
      <c r="B724" s="127"/>
    </row>
    <row r="725" spans="1:2" ht="15.75" customHeight="1" x14ac:dyDescent="0.3">
      <c r="A725" s="65"/>
      <c r="B725" s="127"/>
    </row>
    <row r="726" spans="1:2" ht="15.75" customHeight="1" x14ac:dyDescent="0.3">
      <c r="A726" s="65"/>
      <c r="B726" s="127"/>
    </row>
    <row r="727" spans="1:2" ht="15.75" customHeight="1" x14ac:dyDescent="0.3">
      <c r="A727" s="65"/>
      <c r="B727" s="127"/>
    </row>
    <row r="728" spans="1:2" ht="15.75" customHeight="1" x14ac:dyDescent="0.3">
      <c r="A728" s="65"/>
      <c r="B728" s="127"/>
    </row>
    <row r="729" spans="1:2" ht="15.75" customHeight="1" x14ac:dyDescent="0.3">
      <c r="A729" s="65"/>
      <c r="B729" s="127"/>
    </row>
    <row r="730" spans="1:2" ht="15.75" customHeight="1" x14ac:dyDescent="0.3">
      <c r="A730" s="65"/>
      <c r="B730" s="127"/>
    </row>
    <row r="731" spans="1:2" ht="15.75" customHeight="1" x14ac:dyDescent="0.3">
      <c r="A731" s="65"/>
      <c r="B731" s="127"/>
    </row>
    <row r="732" spans="1:2" ht="15.75" customHeight="1" x14ac:dyDescent="0.3">
      <c r="A732" s="65"/>
      <c r="B732" s="127"/>
    </row>
    <row r="733" spans="1:2" ht="15.75" customHeight="1" x14ac:dyDescent="0.3">
      <c r="A733" s="65"/>
      <c r="B733" s="127"/>
    </row>
    <row r="734" spans="1:2" ht="15.75" customHeight="1" x14ac:dyDescent="0.3">
      <c r="A734" s="65"/>
      <c r="B734" s="127"/>
    </row>
    <row r="735" spans="1:2" ht="15.75" customHeight="1" x14ac:dyDescent="0.3">
      <c r="A735" s="65"/>
      <c r="B735" s="127"/>
    </row>
    <row r="736" spans="1:2" ht="15.75" customHeight="1" x14ac:dyDescent="0.3">
      <c r="A736" s="65"/>
      <c r="B736" s="127"/>
    </row>
    <row r="737" spans="1:2" ht="15.75" customHeight="1" x14ac:dyDescent="0.3">
      <c r="A737" s="65"/>
      <c r="B737" s="127"/>
    </row>
    <row r="738" spans="1:2" ht="15.75" customHeight="1" x14ac:dyDescent="0.3">
      <c r="A738" s="65"/>
      <c r="B738" s="127"/>
    </row>
    <row r="739" spans="1:2" ht="15.75" customHeight="1" x14ac:dyDescent="0.3">
      <c r="A739" s="65"/>
      <c r="B739" s="127"/>
    </row>
    <row r="740" spans="1:2" ht="15.75" customHeight="1" x14ac:dyDescent="0.3">
      <c r="A740" s="65"/>
      <c r="B740" s="127"/>
    </row>
    <row r="741" spans="1:2" ht="15.75" customHeight="1" x14ac:dyDescent="0.3">
      <c r="A741" s="65"/>
      <c r="B741" s="127"/>
    </row>
    <row r="742" spans="1:2" ht="15.75" customHeight="1" x14ac:dyDescent="0.3">
      <c r="A742" s="65"/>
      <c r="B742" s="127"/>
    </row>
    <row r="743" spans="1:2" ht="15.75" customHeight="1" x14ac:dyDescent="0.3">
      <c r="A743" s="65"/>
      <c r="B743" s="127"/>
    </row>
    <row r="744" spans="1:2" ht="15.75" customHeight="1" x14ac:dyDescent="0.3">
      <c r="A744" s="65"/>
      <c r="B744" s="127"/>
    </row>
    <row r="745" spans="1:2" ht="15.75" customHeight="1" x14ac:dyDescent="0.3">
      <c r="A745" s="65"/>
      <c r="B745" s="127"/>
    </row>
    <row r="746" spans="1:2" ht="15.75" customHeight="1" x14ac:dyDescent="0.3">
      <c r="A746" s="65"/>
      <c r="B746" s="127"/>
    </row>
    <row r="747" spans="1:2" ht="15.75" customHeight="1" x14ac:dyDescent="0.3">
      <c r="A747" s="65"/>
      <c r="B747" s="127"/>
    </row>
    <row r="748" spans="1:2" ht="15.75" customHeight="1" x14ac:dyDescent="0.3">
      <c r="A748" s="65"/>
      <c r="B748" s="127"/>
    </row>
    <row r="749" spans="1:2" ht="15.75" customHeight="1" x14ac:dyDescent="0.3">
      <c r="A749" s="65"/>
      <c r="B749" s="127"/>
    </row>
    <row r="750" spans="1:2" ht="15.75" customHeight="1" x14ac:dyDescent="0.3">
      <c r="A750" s="65"/>
      <c r="B750" s="127"/>
    </row>
    <row r="751" spans="1:2" ht="15.75" customHeight="1" x14ac:dyDescent="0.3">
      <c r="A751" s="65"/>
      <c r="B751" s="127"/>
    </row>
    <row r="752" spans="1:2" ht="15.75" customHeight="1" x14ac:dyDescent="0.3">
      <c r="A752" s="65"/>
      <c r="B752" s="127"/>
    </row>
    <row r="753" spans="1:2" ht="15.75" customHeight="1" x14ac:dyDescent="0.3">
      <c r="A753" s="65"/>
      <c r="B753" s="127"/>
    </row>
    <row r="754" spans="1:2" ht="15.75" customHeight="1" x14ac:dyDescent="0.3">
      <c r="A754" s="65"/>
      <c r="B754" s="127"/>
    </row>
    <row r="755" spans="1:2" ht="15.75" customHeight="1" x14ac:dyDescent="0.3">
      <c r="A755" s="65"/>
      <c r="B755" s="127"/>
    </row>
    <row r="756" spans="1:2" ht="15.75" customHeight="1" x14ac:dyDescent="0.3">
      <c r="A756" s="65"/>
      <c r="B756" s="127"/>
    </row>
    <row r="757" spans="1:2" ht="15.75" customHeight="1" x14ac:dyDescent="0.3">
      <c r="A757" s="65"/>
      <c r="B757" s="127"/>
    </row>
    <row r="758" spans="1:2" ht="15.75" customHeight="1" x14ac:dyDescent="0.3">
      <c r="A758" s="65"/>
      <c r="B758" s="127"/>
    </row>
    <row r="759" spans="1:2" ht="15.75" customHeight="1" x14ac:dyDescent="0.3">
      <c r="A759" s="65"/>
      <c r="B759" s="127"/>
    </row>
    <row r="760" spans="1:2" ht="15.75" customHeight="1" x14ac:dyDescent="0.3">
      <c r="A760" s="65"/>
      <c r="B760" s="127"/>
    </row>
    <row r="761" spans="1:2" ht="15.75" customHeight="1" x14ac:dyDescent="0.3">
      <c r="A761" s="65"/>
      <c r="B761" s="127"/>
    </row>
    <row r="762" spans="1:2" ht="15.75" customHeight="1" x14ac:dyDescent="0.3">
      <c r="A762" s="65"/>
      <c r="B762" s="127"/>
    </row>
    <row r="763" spans="1:2" ht="15.75" customHeight="1" x14ac:dyDescent="0.3">
      <c r="A763" s="65"/>
      <c r="B763" s="127"/>
    </row>
    <row r="764" spans="1:2" ht="15.75" customHeight="1" x14ac:dyDescent="0.3">
      <c r="A764" s="65"/>
      <c r="B764" s="127"/>
    </row>
    <row r="765" spans="1:2" ht="15.75" customHeight="1" x14ac:dyDescent="0.3">
      <c r="A765" s="65"/>
      <c r="B765" s="127"/>
    </row>
    <row r="766" spans="1:2" ht="15.75" customHeight="1" x14ac:dyDescent="0.3">
      <c r="A766" s="65"/>
      <c r="B766" s="127"/>
    </row>
    <row r="767" spans="1:2" ht="15.75" customHeight="1" x14ac:dyDescent="0.3">
      <c r="A767" s="65"/>
      <c r="B767" s="127"/>
    </row>
    <row r="768" spans="1:2" ht="15.75" customHeight="1" x14ac:dyDescent="0.3">
      <c r="A768" s="65"/>
      <c r="B768" s="127"/>
    </row>
    <row r="769" spans="1:2" ht="15.75" customHeight="1" x14ac:dyDescent="0.3">
      <c r="A769" s="65"/>
      <c r="B769" s="127"/>
    </row>
    <row r="770" spans="1:2" ht="15.75" customHeight="1" x14ac:dyDescent="0.3">
      <c r="A770" s="65"/>
      <c r="B770" s="127"/>
    </row>
    <row r="771" spans="1:2" ht="15.75" customHeight="1" x14ac:dyDescent="0.3">
      <c r="A771" s="65"/>
      <c r="B771" s="127"/>
    </row>
    <row r="772" spans="1:2" ht="15.75" customHeight="1" x14ac:dyDescent="0.3">
      <c r="A772" s="65"/>
      <c r="B772" s="127"/>
    </row>
    <row r="773" spans="1:2" ht="15.75" customHeight="1" x14ac:dyDescent="0.3">
      <c r="A773" s="65"/>
      <c r="B773" s="127"/>
    </row>
    <row r="774" spans="1:2" ht="15.75" customHeight="1" x14ac:dyDescent="0.3">
      <c r="A774" s="65"/>
      <c r="B774" s="127"/>
    </row>
    <row r="775" spans="1:2" ht="15.75" customHeight="1" x14ac:dyDescent="0.3">
      <c r="A775" s="65"/>
      <c r="B775" s="127"/>
    </row>
    <row r="776" spans="1:2" ht="15.75" customHeight="1" x14ac:dyDescent="0.3">
      <c r="A776" s="65"/>
      <c r="B776" s="127"/>
    </row>
    <row r="777" spans="1:2" ht="15.75" customHeight="1" x14ac:dyDescent="0.3">
      <c r="A777" s="65"/>
      <c r="B777" s="127"/>
    </row>
    <row r="778" spans="1:2" ht="15.75" customHeight="1" x14ac:dyDescent="0.3">
      <c r="A778" s="65"/>
      <c r="B778" s="127"/>
    </row>
    <row r="779" spans="1:2" ht="15.75" customHeight="1" x14ac:dyDescent="0.3">
      <c r="A779" s="65"/>
      <c r="B779" s="127"/>
    </row>
    <row r="780" spans="1:2" ht="15.75" customHeight="1" x14ac:dyDescent="0.3">
      <c r="A780" s="65"/>
      <c r="B780" s="127"/>
    </row>
    <row r="781" spans="1:2" ht="15.75" customHeight="1" x14ac:dyDescent="0.3">
      <c r="A781" s="65"/>
      <c r="B781" s="127"/>
    </row>
    <row r="782" spans="1:2" ht="15.75" customHeight="1" x14ac:dyDescent="0.3">
      <c r="A782" s="65"/>
      <c r="B782" s="127"/>
    </row>
    <row r="783" spans="1:2" ht="15.75" customHeight="1" x14ac:dyDescent="0.3">
      <c r="A783" s="65"/>
      <c r="B783" s="127"/>
    </row>
    <row r="784" spans="1:2" ht="15.75" customHeight="1" x14ac:dyDescent="0.3">
      <c r="A784" s="65"/>
      <c r="B784" s="127"/>
    </row>
    <row r="785" spans="1:2" ht="15.75" customHeight="1" x14ac:dyDescent="0.3">
      <c r="A785" s="65"/>
      <c r="B785" s="127"/>
    </row>
    <row r="786" spans="1:2" ht="15.75" customHeight="1" x14ac:dyDescent="0.3">
      <c r="A786" s="65"/>
      <c r="B786" s="127"/>
    </row>
    <row r="787" spans="1:2" ht="15.75" customHeight="1" x14ac:dyDescent="0.3">
      <c r="A787" s="65"/>
      <c r="B787" s="127"/>
    </row>
    <row r="788" spans="1:2" ht="15.75" customHeight="1" x14ac:dyDescent="0.3">
      <c r="A788" s="65"/>
      <c r="B788" s="127"/>
    </row>
    <row r="789" spans="1:2" ht="15.75" customHeight="1" x14ac:dyDescent="0.3">
      <c r="A789" s="65"/>
      <c r="B789" s="127"/>
    </row>
    <row r="790" spans="1:2" ht="15.75" customHeight="1" x14ac:dyDescent="0.3">
      <c r="A790" s="65"/>
      <c r="B790" s="127"/>
    </row>
    <row r="791" spans="1:2" ht="15.75" customHeight="1" x14ac:dyDescent="0.3">
      <c r="A791" s="65"/>
      <c r="B791" s="127"/>
    </row>
    <row r="792" spans="1:2" ht="15.75" customHeight="1" x14ac:dyDescent="0.3">
      <c r="A792" s="65"/>
      <c r="B792" s="127"/>
    </row>
    <row r="793" spans="1:2" ht="15.75" customHeight="1" x14ac:dyDescent="0.3">
      <c r="A793" s="65"/>
      <c r="B793" s="127"/>
    </row>
    <row r="794" spans="1:2" ht="15.75" customHeight="1" x14ac:dyDescent="0.3">
      <c r="A794" s="65"/>
      <c r="B794" s="127"/>
    </row>
    <row r="795" spans="1:2" ht="15.75" customHeight="1" x14ac:dyDescent="0.3">
      <c r="A795" s="65"/>
      <c r="B795" s="127"/>
    </row>
    <row r="796" spans="1:2" ht="15.75" customHeight="1" x14ac:dyDescent="0.3">
      <c r="A796" s="65"/>
      <c r="B796" s="127"/>
    </row>
    <row r="797" spans="1:2" ht="15.75" customHeight="1" x14ac:dyDescent="0.3">
      <c r="A797" s="65"/>
      <c r="B797" s="127"/>
    </row>
    <row r="798" spans="1:2" ht="15.75" customHeight="1" x14ac:dyDescent="0.3">
      <c r="A798" s="65"/>
      <c r="B798" s="127"/>
    </row>
    <row r="799" spans="1:2" ht="15.75" customHeight="1" x14ac:dyDescent="0.3">
      <c r="A799" s="65"/>
      <c r="B799" s="127"/>
    </row>
    <row r="800" spans="1:2" ht="15.75" customHeight="1" x14ac:dyDescent="0.3">
      <c r="A800" s="65"/>
      <c r="B800" s="127"/>
    </row>
    <row r="801" spans="1:2" ht="15.75" customHeight="1" x14ac:dyDescent="0.3">
      <c r="A801" s="65"/>
      <c r="B801" s="127"/>
    </row>
    <row r="802" spans="1:2" ht="15.75" customHeight="1" x14ac:dyDescent="0.3">
      <c r="A802" s="65"/>
      <c r="B802" s="127"/>
    </row>
    <row r="803" spans="1:2" ht="15.75" customHeight="1" x14ac:dyDescent="0.3">
      <c r="A803" s="65"/>
      <c r="B803" s="127"/>
    </row>
    <row r="804" spans="1:2" ht="15.75" customHeight="1" x14ac:dyDescent="0.3">
      <c r="A804" s="65"/>
      <c r="B804" s="127"/>
    </row>
    <row r="805" spans="1:2" ht="15.75" customHeight="1" x14ac:dyDescent="0.3">
      <c r="A805" s="65"/>
      <c r="B805" s="127"/>
    </row>
    <row r="806" spans="1:2" ht="15.75" customHeight="1" x14ac:dyDescent="0.3">
      <c r="A806" s="65"/>
      <c r="B806" s="127"/>
    </row>
    <row r="807" spans="1:2" ht="15.75" customHeight="1" x14ac:dyDescent="0.3">
      <c r="A807" s="65"/>
      <c r="B807" s="127"/>
    </row>
    <row r="808" spans="1:2" ht="15.75" customHeight="1" x14ac:dyDescent="0.3">
      <c r="A808" s="65"/>
      <c r="B808" s="127"/>
    </row>
    <row r="809" spans="1:2" ht="15.75" customHeight="1" x14ac:dyDescent="0.3">
      <c r="A809" s="65"/>
      <c r="B809" s="127"/>
    </row>
    <row r="810" spans="1:2" ht="15.75" customHeight="1" x14ac:dyDescent="0.3">
      <c r="A810" s="65"/>
      <c r="B810" s="127"/>
    </row>
    <row r="811" spans="1:2" ht="15.75" customHeight="1" x14ac:dyDescent="0.3">
      <c r="A811" s="65"/>
      <c r="B811" s="127"/>
    </row>
    <row r="812" spans="1:2" ht="15.75" customHeight="1" x14ac:dyDescent="0.3">
      <c r="A812" s="65"/>
      <c r="B812" s="127"/>
    </row>
    <row r="813" spans="1:2" ht="15.75" customHeight="1" x14ac:dyDescent="0.3">
      <c r="A813" s="65"/>
      <c r="B813" s="127"/>
    </row>
    <row r="814" spans="1:2" ht="15.75" customHeight="1" x14ac:dyDescent="0.3">
      <c r="A814" s="65"/>
      <c r="B814" s="127"/>
    </row>
    <row r="815" spans="1:2" ht="15.75" customHeight="1" x14ac:dyDescent="0.3">
      <c r="A815" s="65"/>
      <c r="B815" s="127"/>
    </row>
    <row r="816" spans="1:2" ht="15.75" customHeight="1" x14ac:dyDescent="0.3">
      <c r="A816" s="65"/>
      <c r="B816" s="127"/>
    </row>
    <row r="817" spans="1:2" ht="15.75" customHeight="1" x14ac:dyDescent="0.3">
      <c r="A817" s="65"/>
      <c r="B817" s="127"/>
    </row>
    <row r="818" spans="1:2" ht="15.75" customHeight="1" x14ac:dyDescent="0.3">
      <c r="A818" s="65"/>
      <c r="B818" s="127"/>
    </row>
    <row r="819" spans="1:2" ht="15.75" customHeight="1" x14ac:dyDescent="0.3">
      <c r="A819" s="65"/>
      <c r="B819" s="127"/>
    </row>
    <row r="820" spans="1:2" ht="15.75" customHeight="1" x14ac:dyDescent="0.3">
      <c r="A820" s="65"/>
      <c r="B820" s="127"/>
    </row>
    <row r="821" spans="1:2" ht="15.75" customHeight="1" x14ac:dyDescent="0.3">
      <c r="A821" s="65"/>
      <c r="B821" s="127"/>
    </row>
    <row r="822" spans="1:2" ht="15.75" customHeight="1" x14ac:dyDescent="0.3">
      <c r="A822" s="65"/>
      <c r="B822" s="127"/>
    </row>
    <row r="823" spans="1:2" ht="15.75" customHeight="1" x14ac:dyDescent="0.3">
      <c r="A823" s="65"/>
      <c r="B823" s="127"/>
    </row>
    <row r="824" spans="1:2" ht="15.75" customHeight="1" x14ac:dyDescent="0.3">
      <c r="A824" s="65"/>
      <c r="B824" s="127"/>
    </row>
    <row r="825" spans="1:2" ht="15.75" customHeight="1" x14ac:dyDescent="0.3">
      <c r="A825" s="65"/>
      <c r="B825" s="127"/>
    </row>
    <row r="826" spans="1:2" ht="15.75" customHeight="1" x14ac:dyDescent="0.3">
      <c r="A826" s="65"/>
      <c r="B826" s="127"/>
    </row>
    <row r="827" spans="1:2" ht="15.75" customHeight="1" x14ac:dyDescent="0.3">
      <c r="A827" s="65"/>
      <c r="B827" s="127"/>
    </row>
    <row r="828" spans="1:2" ht="15.75" customHeight="1" x14ac:dyDescent="0.3">
      <c r="A828" s="65"/>
      <c r="B828" s="127"/>
    </row>
    <row r="829" spans="1:2" ht="15.75" customHeight="1" x14ac:dyDescent="0.3">
      <c r="A829" s="65"/>
      <c r="B829" s="127"/>
    </row>
    <row r="830" spans="1:2" ht="15.75" customHeight="1" x14ac:dyDescent="0.3">
      <c r="A830" s="65"/>
      <c r="B830" s="127"/>
    </row>
    <row r="831" spans="1:2" ht="15.75" customHeight="1" x14ac:dyDescent="0.3">
      <c r="A831" s="65"/>
      <c r="B831" s="127"/>
    </row>
    <row r="832" spans="1:2" ht="15.75" customHeight="1" x14ac:dyDescent="0.3">
      <c r="A832" s="65"/>
      <c r="B832" s="127"/>
    </row>
    <row r="833" spans="1:2" ht="15.75" customHeight="1" x14ac:dyDescent="0.3">
      <c r="A833" s="65"/>
      <c r="B833" s="127"/>
    </row>
    <row r="834" spans="1:2" ht="15.75" customHeight="1" x14ac:dyDescent="0.3">
      <c r="A834" s="65"/>
      <c r="B834" s="127"/>
    </row>
    <row r="835" spans="1:2" ht="15.75" customHeight="1" x14ac:dyDescent="0.3">
      <c r="A835" s="65"/>
      <c r="B835" s="127"/>
    </row>
    <row r="836" spans="1:2" ht="15.75" customHeight="1" x14ac:dyDescent="0.3">
      <c r="A836" s="65"/>
      <c r="B836" s="127"/>
    </row>
    <row r="837" spans="1:2" ht="15.75" customHeight="1" x14ac:dyDescent="0.3">
      <c r="A837" s="65"/>
      <c r="B837" s="127"/>
    </row>
    <row r="838" spans="1:2" ht="15.75" customHeight="1" x14ac:dyDescent="0.3">
      <c r="A838" s="65"/>
      <c r="B838" s="127"/>
    </row>
    <row r="839" spans="1:2" ht="15.75" customHeight="1" x14ac:dyDescent="0.3">
      <c r="A839" s="65"/>
      <c r="B839" s="127"/>
    </row>
    <row r="840" spans="1:2" ht="15.75" customHeight="1" x14ac:dyDescent="0.3">
      <c r="A840" s="65"/>
      <c r="B840" s="127"/>
    </row>
    <row r="841" spans="1:2" ht="15.75" customHeight="1" x14ac:dyDescent="0.3">
      <c r="A841" s="65"/>
      <c r="B841" s="127"/>
    </row>
    <row r="842" spans="1:2" ht="15.75" customHeight="1" x14ac:dyDescent="0.3">
      <c r="A842" s="65"/>
      <c r="B842" s="127"/>
    </row>
    <row r="843" spans="1:2" ht="15.75" customHeight="1" x14ac:dyDescent="0.3">
      <c r="A843" s="65"/>
      <c r="B843" s="127"/>
    </row>
    <row r="844" spans="1:2" ht="15.75" customHeight="1" x14ac:dyDescent="0.3">
      <c r="A844" s="65"/>
      <c r="B844" s="127"/>
    </row>
    <row r="845" spans="1:2" ht="15.75" customHeight="1" x14ac:dyDescent="0.3">
      <c r="A845" s="65"/>
      <c r="B845" s="127"/>
    </row>
    <row r="846" spans="1:2" ht="15.75" customHeight="1" x14ac:dyDescent="0.3">
      <c r="A846" s="65"/>
      <c r="B846" s="127"/>
    </row>
    <row r="847" spans="1:2" ht="15.75" customHeight="1" x14ac:dyDescent="0.3">
      <c r="A847" s="65"/>
      <c r="B847" s="127"/>
    </row>
    <row r="848" spans="1:2" ht="15.75" customHeight="1" x14ac:dyDescent="0.3">
      <c r="A848" s="65"/>
      <c r="B848" s="127"/>
    </row>
    <row r="849" spans="1:2" ht="15.75" customHeight="1" x14ac:dyDescent="0.3">
      <c r="A849" s="65"/>
      <c r="B849" s="127"/>
    </row>
    <row r="850" spans="1:2" ht="15.75" customHeight="1" x14ac:dyDescent="0.3">
      <c r="A850" s="65"/>
      <c r="B850" s="127"/>
    </row>
    <row r="851" spans="1:2" ht="15.75" customHeight="1" x14ac:dyDescent="0.3">
      <c r="A851" s="65"/>
      <c r="B851" s="127"/>
    </row>
    <row r="852" spans="1:2" ht="15.75" customHeight="1" x14ac:dyDescent="0.3">
      <c r="A852" s="65"/>
      <c r="B852" s="127"/>
    </row>
    <row r="853" spans="1:2" ht="15.75" customHeight="1" x14ac:dyDescent="0.3">
      <c r="A853" s="65"/>
      <c r="B853" s="127"/>
    </row>
    <row r="854" spans="1:2" ht="15.75" customHeight="1" x14ac:dyDescent="0.3">
      <c r="A854" s="65"/>
      <c r="B854" s="127"/>
    </row>
    <row r="855" spans="1:2" ht="15.75" customHeight="1" x14ac:dyDescent="0.3">
      <c r="A855" s="65"/>
      <c r="B855" s="127"/>
    </row>
    <row r="856" spans="1:2" ht="15.75" customHeight="1" x14ac:dyDescent="0.3">
      <c r="A856" s="65"/>
      <c r="B856" s="127"/>
    </row>
    <row r="857" spans="1:2" ht="15.75" customHeight="1" x14ac:dyDescent="0.3">
      <c r="A857" s="65"/>
      <c r="B857" s="127"/>
    </row>
    <row r="858" spans="1:2" ht="15.75" customHeight="1" x14ac:dyDescent="0.3">
      <c r="A858" s="65"/>
      <c r="B858" s="127"/>
    </row>
    <row r="859" spans="1:2" ht="15.75" customHeight="1" x14ac:dyDescent="0.3">
      <c r="A859" s="65"/>
      <c r="B859" s="127"/>
    </row>
    <row r="860" spans="1:2" ht="15.75" customHeight="1" x14ac:dyDescent="0.3">
      <c r="A860" s="65"/>
      <c r="B860" s="127"/>
    </row>
    <row r="861" spans="1:2" ht="15.75" customHeight="1" x14ac:dyDescent="0.3">
      <c r="A861" s="65"/>
      <c r="B861" s="127"/>
    </row>
    <row r="862" spans="1:2" ht="15.75" customHeight="1" x14ac:dyDescent="0.3">
      <c r="A862" s="65"/>
      <c r="B862" s="127"/>
    </row>
    <row r="863" spans="1:2" ht="15.75" customHeight="1" x14ac:dyDescent="0.3">
      <c r="A863" s="65"/>
      <c r="B863" s="127"/>
    </row>
    <row r="864" spans="1:2" ht="15.75" customHeight="1" x14ac:dyDescent="0.3">
      <c r="A864" s="65"/>
      <c r="B864" s="127"/>
    </row>
    <row r="865" spans="1:2" ht="15.75" customHeight="1" x14ac:dyDescent="0.3">
      <c r="A865" s="65"/>
      <c r="B865" s="127"/>
    </row>
    <row r="866" spans="1:2" ht="15.75" customHeight="1" x14ac:dyDescent="0.3">
      <c r="A866" s="65"/>
      <c r="B866" s="127"/>
    </row>
    <row r="867" spans="1:2" ht="15.75" customHeight="1" x14ac:dyDescent="0.3">
      <c r="A867" s="65"/>
      <c r="B867" s="127"/>
    </row>
    <row r="868" spans="1:2" ht="15.75" customHeight="1" x14ac:dyDescent="0.3">
      <c r="A868" s="65"/>
      <c r="B868" s="127"/>
    </row>
    <row r="869" spans="1:2" ht="15.75" customHeight="1" x14ac:dyDescent="0.3">
      <c r="A869" s="65"/>
      <c r="B869" s="127"/>
    </row>
    <row r="870" spans="1:2" ht="15.75" customHeight="1" x14ac:dyDescent="0.3">
      <c r="A870" s="65"/>
      <c r="B870" s="127"/>
    </row>
    <row r="871" spans="1:2" ht="15.75" customHeight="1" x14ac:dyDescent="0.3">
      <c r="A871" s="65"/>
      <c r="B871" s="127"/>
    </row>
    <row r="872" spans="1:2" ht="15.75" customHeight="1" x14ac:dyDescent="0.3">
      <c r="A872" s="65"/>
      <c r="B872" s="127"/>
    </row>
    <row r="873" spans="1:2" ht="15.75" customHeight="1" x14ac:dyDescent="0.3">
      <c r="A873" s="65"/>
      <c r="B873" s="127"/>
    </row>
    <row r="874" spans="1:2" ht="15.75" customHeight="1" x14ac:dyDescent="0.3">
      <c r="A874" s="65"/>
      <c r="B874" s="127"/>
    </row>
    <row r="875" spans="1:2" ht="15.75" customHeight="1" x14ac:dyDescent="0.3">
      <c r="A875" s="65"/>
      <c r="B875" s="127"/>
    </row>
    <row r="876" spans="1:2" ht="15.75" customHeight="1" x14ac:dyDescent="0.3">
      <c r="A876" s="65"/>
      <c r="B876" s="127"/>
    </row>
    <row r="877" spans="1:2" ht="15.75" customHeight="1" x14ac:dyDescent="0.3">
      <c r="A877" s="65"/>
      <c r="B877" s="127"/>
    </row>
    <row r="878" spans="1:2" ht="15.75" customHeight="1" x14ac:dyDescent="0.3">
      <c r="A878" s="65"/>
      <c r="B878" s="127"/>
    </row>
    <row r="879" spans="1:2" ht="15.75" customHeight="1" x14ac:dyDescent="0.3">
      <c r="A879" s="65"/>
      <c r="B879" s="127"/>
    </row>
    <row r="880" spans="1:2" ht="15.75" customHeight="1" x14ac:dyDescent="0.3">
      <c r="A880" s="65"/>
      <c r="B880" s="127"/>
    </row>
    <row r="881" spans="1:2" ht="15.75" customHeight="1" x14ac:dyDescent="0.3">
      <c r="A881" s="65"/>
      <c r="B881" s="127"/>
    </row>
    <row r="882" spans="1:2" ht="15.75" customHeight="1" x14ac:dyDescent="0.3">
      <c r="A882" s="65"/>
      <c r="B882" s="127"/>
    </row>
    <row r="883" spans="1:2" ht="15.75" customHeight="1" x14ac:dyDescent="0.3">
      <c r="A883" s="65"/>
      <c r="B883" s="127"/>
    </row>
    <row r="884" spans="1:2" ht="15.75" customHeight="1" x14ac:dyDescent="0.3">
      <c r="A884" s="65"/>
      <c r="B884" s="127"/>
    </row>
    <row r="885" spans="1:2" ht="15.75" customHeight="1" x14ac:dyDescent="0.3">
      <c r="A885" s="65"/>
      <c r="B885" s="127"/>
    </row>
    <row r="886" spans="1:2" ht="15.75" customHeight="1" x14ac:dyDescent="0.3">
      <c r="A886" s="65"/>
      <c r="B886" s="127"/>
    </row>
    <row r="887" spans="1:2" ht="15.75" customHeight="1" x14ac:dyDescent="0.3">
      <c r="A887" s="65"/>
      <c r="B887" s="127"/>
    </row>
    <row r="888" spans="1:2" ht="15.75" customHeight="1" x14ac:dyDescent="0.3">
      <c r="A888" s="65"/>
      <c r="B888" s="127"/>
    </row>
    <row r="889" spans="1:2" ht="15.75" customHeight="1" x14ac:dyDescent="0.3">
      <c r="A889" s="65"/>
      <c r="B889" s="127"/>
    </row>
    <row r="890" spans="1:2" ht="15.75" customHeight="1" x14ac:dyDescent="0.3">
      <c r="A890" s="65"/>
      <c r="B890" s="127"/>
    </row>
    <row r="891" spans="1:2" ht="15.75" customHeight="1" x14ac:dyDescent="0.3">
      <c r="A891" s="65"/>
      <c r="B891" s="127"/>
    </row>
    <row r="892" spans="1:2" ht="15.75" customHeight="1" x14ac:dyDescent="0.3">
      <c r="A892" s="65"/>
      <c r="B892" s="127"/>
    </row>
    <row r="893" spans="1:2" ht="15.75" customHeight="1" x14ac:dyDescent="0.3">
      <c r="A893" s="65"/>
      <c r="B893" s="127"/>
    </row>
    <row r="894" spans="1:2" ht="15.75" customHeight="1" x14ac:dyDescent="0.3">
      <c r="A894" s="65"/>
      <c r="B894" s="127"/>
    </row>
    <row r="895" spans="1:2" ht="15.75" customHeight="1" x14ac:dyDescent="0.3">
      <c r="A895" s="65"/>
      <c r="B895" s="127"/>
    </row>
    <row r="896" spans="1:2" ht="15.75" customHeight="1" x14ac:dyDescent="0.3">
      <c r="A896" s="65"/>
      <c r="B896" s="127"/>
    </row>
    <row r="897" spans="1:2" ht="15.75" customHeight="1" x14ac:dyDescent="0.3">
      <c r="A897" s="65"/>
      <c r="B897" s="127"/>
    </row>
    <row r="898" spans="1:2" ht="15.75" customHeight="1" x14ac:dyDescent="0.3">
      <c r="A898" s="65"/>
      <c r="B898" s="127"/>
    </row>
    <row r="899" spans="1:2" ht="15.75" customHeight="1" x14ac:dyDescent="0.3">
      <c r="A899" s="65"/>
      <c r="B899" s="127"/>
    </row>
    <row r="900" spans="1:2" ht="15.75" customHeight="1" x14ac:dyDescent="0.3">
      <c r="A900" s="65"/>
      <c r="B900" s="127"/>
    </row>
    <row r="901" spans="1:2" ht="15.75" customHeight="1" x14ac:dyDescent="0.3">
      <c r="A901" s="65"/>
      <c r="B901" s="127"/>
    </row>
    <row r="902" spans="1:2" ht="15.75" customHeight="1" x14ac:dyDescent="0.3">
      <c r="A902" s="65"/>
      <c r="B902" s="127"/>
    </row>
    <row r="903" spans="1:2" ht="15.75" customHeight="1" x14ac:dyDescent="0.3">
      <c r="A903" s="65"/>
      <c r="B903" s="127"/>
    </row>
    <row r="904" spans="1:2" ht="15.75" customHeight="1" x14ac:dyDescent="0.3">
      <c r="A904" s="65"/>
      <c r="B904" s="127"/>
    </row>
    <row r="905" spans="1:2" ht="15.75" customHeight="1" x14ac:dyDescent="0.3">
      <c r="A905" s="65"/>
      <c r="B905" s="127"/>
    </row>
    <row r="906" spans="1:2" ht="15.75" customHeight="1" x14ac:dyDescent="0.3">
      <c r="A906" s="65"/>
      <c r="B906" s="127"/>
    </row>
    <row r="907" spans="1:2" ht="15.75" customHeight="1" x14ac:dyDescent="0.3">
      <c r="A907" s="65"/>
      <c r="B907" s="127"/>
    </row>
    <row r="908" spans="1:2" ht="15.75" customHeight="1" x14ac:dyDescent="0.3">
      <c r="A908" s="65"/>
      <c r="B908" s="127"/>
    </row>
    <row r="909" spans="1:2" ht="15.75" customHeight="1" x14ac:dyDescent="0.3">
      <c r="A909" s="65"/>
      <c r="B909" s="127"/>
    </row>
    <row r="910" spans="1:2" ht="15.75" customHeight="1" x14ac:dyDescent="0.3">
      <c r="A910" s="65"/>
      <c r="B910" s="127"/>
    </row>
    <row r="911" spans="1:2" ht="15.75" customHeight="1" x14ac:dyDescent="0.3">
      <c r="A911" s="65"/>
      <c r="B911" s="127"/>
    </row>
    <row r="912" spans="1:2" ht="15.75" customHeight="1" x14ac:dyDescent="0.3">
      <c r="A912" s="65"/>
      <c r="B912" s="127"/>
    </row>
    <row r="913" spans="1:2" ht="15.75" customHeight="1" x14ac:dyDescent="0.3">
      <c r="A913" s="65"/>
      <c r="B913" s="127"/>
    </row>
    <row r="914" spans="1:2" ht="15.75" customHeight="1" x14ac:dyDescent="0.3">
      <c r="A914" s="65"/>
      <c r="B914" s="127"/>
    </row>
    <row r="915" spans="1:2" ht="15.75" customHeight="1" x14ac:dyDescent="0.3">
      <c r="A915" s="65"/>
      <c r="B915" s="127"/>
    </row>
    <row r="916" spans="1:2" ht="15.75" customHeight="1" x14ac:dyDescent="0.3">
      <c r="A916" s="65"/>
      <c r="B916" s="127"/>
    </row>
    <row r="917" spans="1:2" ht="15.75" customHeight="1" x14ac:dyDescent="0.3">
      <c r="A917" s="65"/>
      <c r="B917" s="127"/>
    </row>
    <row r="918" spans="1:2" ht="15.75" customHeight="1" x14ac:dyDescent="0.3">
      <c r="A918" s="65"/>
      <c r="B918" s="127"/>
    </row>
    <row r="919" spans="1:2" ht="15.75" customHeight="1" x14ac:dyDescent="0.3">
      <c r="A919" s="65"/>
      <c r="B919" s="127"/>
    </row>
    <row r="920" spans="1:2" ht="15.75" customHeight="1" x14ac:dyDescent="0.3">
      <c r="A920" s="65"/>
      <c r="B920" s="127"/>
    </row>
    <row r="921" spans="1:2" ht="15.75" customHeight="1" x14ac:dyDescent="0.3">
      <c r="A921" s="65"/>
      <c r="B921" s="127"/>
    </row>
    <row r="922" spans="1:2" ht="15.75" customHeight="1" x14ac:dyDescent="0.3">
      <c r="A922" s="65"/>
      <c r="B922" s="127"/>
    </row>
    <row r="923" spans="1:2" ht="15.75" customHeight="1" x14ac:dyDescent="0.3">
      <c r="A923" s="65"/>
      <c r="B923" s="127"/>
    </row>
    <row r="924" spans="1:2" ht="15.75" customHeight="1" x14ac:dyDescent="0.3">
      <c r="A924" s="65"/>
      <c r="B924" s="127"/>
    </row>
    <row r="925" spans="1:2" ht="15.75" customHeight="1" x14ac:dyDescent="0.3">
      <c r="A925" s="65"/>
      <c r="B925" s="127"/>
    </row>
    <row r="926" spans="1:2" ht="15.75" customHeight="1" x14ac:dyDescent="0.3">
      <c r="A926" s="65"/>
      <c r="B926" s="127"/>
    </row>
    <row r="927" spans="1:2" ht="15.75" customHeight="1" x14ac:dyDescent="0.3">
      <c r="A927" s="65"/>
      <c r="B927" s="127"/>
    </row>
    <row r="928" spans="1:2" ht="15.75" customHeight="1" x14ac:dyDescent="0.3">
      <c r="A928" s="65"/>
      <c r="B928" s="127"/>
    </row>
    <row r="929" spans="1:2" ht="15.75" customHeight="1" x14ac:dyDescent="0.3">
      <c r="A929" s="65"/>
      <c r="B929" s="127"/>
    </row>
    <row r="930" spans="1:2" ht="15.75" customHeight="1" x14ac:dyDescent="0.3">
      <c r="A930" s="65"/>
      <c r="B930" s="127"/>
    </row>
    <row r="931" spans="1:2" ht="15.75" customHeight="1" x14ac:dyDescent="0.3">
      <c r="A931" s="65"/>
      <c r="B931" s="127"/>
    </row>
    <row r="932" spans="1:2" ht="15.75" customHeight="1" x14ac:dyDescent="0.3">
      <c r="A932" s="65"/>
      <c r="B932" s="127"/>
    </row>
    <row r="933" spans="1:2" ht="15.75" customHeight="1" x14ac:dyDescent="0.3">
      <c r="A933" s="65"/>
      <c r="B933" s="127"/>
    </row>
    <row r="934" spans="1:2" ht="15.75" customHeight="1" x14ac:dyDescent="0.3">
      <c r="A934" s="65"/>
      <c r="B934" s="127"/>
    </row>
    <row r="935" spans="1:2" ht="15.75" customHeight="1" x14ac:dyDescent="0.3">
      <c r="A935" s="65"/>
      <c r="B935" s="127"/>
    </row>
    <row r="936" spans="1:2" ht="15.75" customHeight="1" x14ac:dyDescent="0.3">
      <c r="A936" s="65"/>
      <c r="B936" s="127"/>
    </row>
    <row r="937" spans="1:2" ht="15.75" customHeight="1" x14ac:dyDescent="0.3">
      <c r="A937" s="65"/>
      <c r="B937" s="127"/>
    </row>
    <row r="938" spans="1:2" ht="15.75" customHeight="1" x14ac:dyDescent="0.3">
      <c r="A938" s="65"/>
      <c r="B938" s="127"/>
    </row>
    <row r="939" spans="1:2" ht="15.75" customHeight="1" x14ac:dyDescent="0.3">
      <c r="A939" s="65"/>
      <c r="B939" s="127"/>
    </row>
    <row r="940" spans="1:2" ht="15.75" customHeight="1" x14ac:dyDescent="0.3">
      <c r="A940" s="65"/>
      <c r="B940" s="127"/>
    </row>
    <row r="941" spans="1:2" ht="15.75" customHeight="1" x14ac:dyDescent="0.3">
      <c r="A941" s="65"/>
      <c r="B941" s="127"/>
    </row>
    <row r="942" spans="1:2" ht="15.75" customHeight="1" x14ac:dyDescent="0.3">
      <c r="A942" s="65"/>
      <c r="B942" s="127"/>
    </row>
    <row r="943" spans="1:2" ht="15.75" customHeight="1" x14ac:dyDescent="0.3">
      <c r="A943" s="65"/>
      <c r="B943" s="127"/>
    </row>
    <row r="944" spans="1:2" ht="15.75" customHeight="1" x14ac:dyDescent="0.3">
      <c r="A944" s="65"/>
      <c r="B944" s="127"/>
    </row>
    <row r="945" spans="1:2" ht="15.75" customHeight="1" x14ac:dyDescent="0.3">
      <c r="A945" s="65"/>
      <c r="B945" s="127"/>
    </row>
    <row r="946" spans="1:2" ht="15.75" customHeight="1" x14ac:dyDescent="0.3">
      <c r="A946" s="65"/>
      <c r="B946" s="127"/>
    </row>
    <row r="947" spans="1:2" ht="15.75" customHeight="1" x14ac:dyDescent="0.3">
      <c r="A947" s="65"/>
      <c r="B947" s="127"/>
    </row>
    <row r="948" spans="1:2" ht="15.75" customHeight="1" x14ac:dyDescent="0.3">
      <c r="A948" s="65"/>
      <c r="B948" s="127"/>
    </row>
    <row r="949" spans="1:2" ht="15.75" customHeight="1" x14ac:dyDescent="0.3">
      <c r="A949" s="65"/>
      <c r="B949" s="127"/>
    </row>
    <row r="950" spans="1:2" ht="15.75" customHeight="1" x14ac:dyDescent="0.3">
      <c r="A950" s="65"/>
      <c r="B950" s="127"/>
    </row>
    <row r="951" spans="1:2" ht="15.75" customHeight="1" x14ac:dyDescent="0.3">
      <c r="A951" s="65"/>
      <c r="B951" s="127"/>
    </row>
    <row r="952" spans="1:2" ht="15.75" customHeight="1" x14ac:dyDescent="0.3">
      <c r="A952" s="65"/>
      <c r="B952" s="127"/>
    </row>
    <row r="953" spans="1:2" ht="15.75" customHeight="1" x14ac:dyDescent="0.3">
      <c r="A953" s="65"/>
      <c r="B953" s="127"/>
    </row>
    <row r="954" spans="1:2" ht="15.75" customHeight="1" x14ac:dyDescent="0.3">
      <c r="A954" s="65"/>
      <c r="B954" s="127"/>
    </row>
    <row r="955" spans="1:2" ht="15.75" customHeight="1" x14ac:dyDescent="0.3">
      <c r="A955" s="65"/>
      <c r="B955" s="127"/>
    </row>
    <row r="956" spans="1:2" ht="15.75" customHeight="1" x14ac:dyDescent="0.3">
      <c r="A956" s="65"/>
      <c r="B956" s="127"/>
    </row>
    <row r="957" spans="1:2" ht="15.75" customHeight="1" x14ac:dyDescent="0.3">
      <c r="A957" s="65"/>
      <c r="B957" s="127"/>
    </row>
    <row r="958" spans="1:2" ht="15.75" customHeight="1" x14ac:dyDescent="0.3">
      <c r="A958" s="65"/>
      <c r="B958" s="127"/>
    </row>
    <row r="959" spans="1:2" ht="15.75" customHeight="1" x14ac:dyDescent="0.3">
      <c r="A959" s="65"/>
      <c r="B959" s="127"/>
    </row>
    <row r="960" spans="1:2" ht="15.75" customHeight="1" x14ac:dyDescent="0.3">
      <c r="A960" s="65"/>
      <c r="B960" s="127"/>
    </row>
    <row r="961" spans="1:2" ht="15.75" customHeight="1" x14ac:dyDescent="0.3">
      <c r="A961" s="65"/>
      <c r="B961" s="127"/>
    </row>
    <row r="962" spans="1:2" ht="15.75" customHeight="1" x14ac:dyDescent="0.3">
      <c r="A962" s="65"/>
      <c r="B962" s="127"/>
    </row>
    <row r="963" spans="1:2" ht="15.75" customHeight="1" x14ac:dyDescent="0.3">
      <c r="A963" s="65"/>
      <c r="B963" s="127"/>
    </row>
    <row r="964" spans="1:2" ht="15.75" customHeight="1" x14ac:dyDescent="0.3">
      <c r="A964" s="65"/>
      <c r="B964" s="127"/>
    </row>
    <row r="965" spans="1:2" ht="15.75" customHeight="1" x14ac:dyDescent="0.3">
      <c r="A965" s="65"/>
      <c r="B965" s="127"/>
    </row>
    <row r="966" spans="1:2" ht="15.75" customHeight="1" x14ac:dyDescent="0.3">
      <c r="A966" s="65"/>
      <c r="B966" s="127"/>
    </row>
    <row r="967" spans="1:2" ht="15.75" customHeight="1" x14ac:dyDescent="0.3">
      <c r="A967" s="65"/>
      <c r="B967" s="127"/>
    </row>
    <row r="968" spans="1:2" ht="15.75" customHeight="1" x14ac:dyDescent="0.3">
      <c r="A968" s="65"/>
      <c r="B968" s="127"/>
    </row>
    <row r="969" spans="1:2" ht="15.75" customHeight="1" x14ac:dyDescent="0.3">
      <c r="A969" s="65"/>
      <c r="B969" s="127"/>
    </row>
    <row r="970" spans="1:2" ht="15.75" customHeight="1" x14ac:dyDescent="0.3">
      <c r="A970" s="65"/>
      <c r="B970" s="127"/>
    </row>
    <row r="971" spans="1:2" ht="15.75" customHeight="1" x14ac:dyDescent="0.3">
      <c r="A971" s="65"/>
      <c r="B971" s="127"/>
    </row>
    <row r="972" spans="1:2" ht="15.75" customHeight="1" x14ac:dyDescent="0.3">
      <c r="A972" s="65"/>
      <c r="B972" s="127"/>
    </row>
    <row r="973" spans="1:2" ht="15.75" customHeight="1" x14ac:dyDescent="0.3">
      <c r="A973" s="65"/>
      <c r="B973" s="127"/>
    </row>
    <row r="974" spans="1:2" ht="15.75" customHeight="1" x14ac:dyDescent="0.3">
      <c r="A974" s="65"/>
      <c r="B974" s="127"/>
    </row>
    <row r="975" spans="1:2" ht="15.75" customHeight="1" x14ac:dyDescent="0.3">
      <c r="A975" s="65"/>
      <c r="B975" s="127"/>
    </row>
    <row r="976" spans="1:2" ht="15.75" customHeight="1" x14ac:dyDescent="0.3">
      <c r="A976" s="65"/>
      <c r="B976" s="127"/>
    </row>
    <row r="977" spans="1:2" ht="15.75" customHeight="1" x14ac:dyDescent="0.3">
      <c r="A977" s="65"/>
      <c r="B977" s="127"/>
    </row>
    <row r="978" spans="1:2" ht="15.75" customHeight="1" x14ac:dyDescent="0.3">
      <c r="A978" s="65"/>
      <c r="B978" s="127"/>
    </row>
    <row r="979" spans="1:2" ht="15.75" customHeight="1" x14ac:dyDescent="0.3">
      <c r="A979" s="65"/>
      <c r="B979" s="127"/>
    </row>
    <row r="980" spans="1:2" ht="15.75" customHeight="1" x14ac:dyDescent="0.3">
      <c r="A980" s="65"/>
      <c r="B980" s="127"/>
    </row>
    <row r="981" spans="1:2" ht="15.75" customHeight="1" x14ac:dyDescent="0.3">
      <c r="A981" s="65"/>
      <c r="B981" s="127"/>
    </row>
    <row r="982" spans="1:2" ht="15.75" customHeight="1" x14ac:dyDescent="0.3">
      <c r="A982" s="65"/>
      <c r="B982" s="127"/>
    </row>
    <row r="983" spans="1:2" ht="15.75" customHeight="1" x14ac:dyDescent="0.3">
      <c r="A983" s="65"/>
      <c r="B983" s="127"/>
    </row>
    <row r="984" spans="1:2" ht="15.75" customHeight="1" x14ac:dyDescent="0.3">
      <c r="A984" s="65"/>
      <c r="B984" s="127"/>
    </row>
    <row r="985" spans="1:2" ht="15.75" customHeight="1" x14ac:dyDescent="0.3">
      <c r="A985" s="65"/>
      <c r="B985" s="127"/>
    </row>
    <row r="986" spans="1:2" ht="15.75" customHeight="1" x14ac:dyDescent="0.3">
      <c r="A986" s="65"/>
      <c r="B986" s="127"/>
    </row>
    <row r="987" spans="1:2" ht="15.75" customHeight="1" x14ac:dyDescent="0.3">
      <c r="A987" s="65"/>
      <c r="B987" s="127"/>
    </row>
    <row r="988" spans="1:2" ht="15.75" customHeight="1" x14ac:dyDescent="0.3">
      <c r="A988" s="65"/>
      <c r="B988" s="127"/>
    </row>
    <row r="989" spans="1:2" ht="15.75" customHeight="1" x14ac:dyDescent="0.3">
      <c r="A989" s="65"/>
      <c r="B989" s="127"/>
    </row>
    <row r="990" spans="1:2" ht="15.75" customHeight="1" x14ac:dyDescent="0.3">
      <c r="A990" s="65"/>
      <c r="B990" s="127"/>
    </row>
    <row r="991" spans="1:2" ht="15.75" customHeight="1" x14ac:dyDescent="0.3">
      <c r="A991" s="65"/>
      <c r="B991" s="127"/>
    </row>
    <row r="992" spans="1:2" ht="15.75" customHeight="1" x14ac:dyDescent="0.3">
      <c r="A992" s="65"/>
      <c r="B992" s="127"/>
    </row>
    <row r="993" spans="1:2" ht="15.75" customHeight="1" x14ac:dyDescent="0.3">
      <c r="A993" s="65"/>
      <c r="B993" s="127"/>
    </row>
    <row r="994" spans="1:2" ht="15.75" customHeight="1" x14ac:dyDescent="0.3">
      <c r="A994" s="65"/>
      <c r="B994" s="127"/>
    </row>
  </sheetData>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B1:AI189"/>
  <sheetViews>
    <sheetView showGridLines="0" topLeftCell="A135" zoomScale="85" zoomScaleNormal="85" workbookViewId="0">
      <pane xSplit="2" topLeftCell="C1" activePane="topRight" state="frozen"/>
      <selection pane="topRight" activeCell="F153" sqref="F153"/>
    </sheetView>
  </sheetViews>
  <sheetFormatPr defaultRowHeight="14.4" x14ac:dyDescent="0.3"/>
  <cols>
    <col min="1" max="1" width="2.88671875" customWidth="1"/>
    <col min="2" max="2" width="33.5546875" style="5" customWidth="1"/>
    <col min="3" max="4" width="22.88671875" style="5" customWidth="1"/>
    <col min="5" max="5" width="15.5546875" style="5" customWidth="1"/>
    <col min="6" max="11" width="15.5546875" style="2" customWidth="1"/>
    <col min="12" max="12" width="22" style="2" customWidth="1"/>
    <col min="13" max="13" width="15.5546875" style="2" customWidth="1"/>
    <col min="14" max="20" width="15.5546875" customWidth="1"/>
    <col min="21" max="21" width="15.6640625" customWidth="1"/>
    <col min="22" max="34" width="15.5546875" customWidth="1"/>
    <col min="35" max="35" width="15" customWidth="1"/>
  </cols>
  <sheetData>
    <row r="1" spans="2:35" ht="15.75" customHeight="1" x14ac:dyDescent="0.3"/>
    <row r="2" spans="2:35" x14ac:dyDescent="0.3">
      <c r="B2" s="12" t="s">
        <v>33</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row>
    <row r="3" spans="2:35" x14ac:dyDescent="0.3">
      <c r="B3"/>
      <c r="C3"/>
      <c r="D3"/>
      <c r="E3"/>
      <c r="F3"/>
      <c r="G3"/>
      <c r="H3"/>
      <c r="I3"/>
      <c r="J3"/>
      <c r="K3"/>
      <c r="L3"/>
      <c r="M3"/>
    </row>
    <row r="4" spans="2:35" x14ac:dyDescent="0.3">
      <c r="B4" s="134" t="s">
        <v>127</v>
      </c>
      <c r="C4" s="134" t="s">
        <v>90</v>
      </c>
      <c r="D4" s="9"/>
      <c r="E4" s="9"/>
      <c r="F4" s="10"/>
      <c r="G4" s="10"/>
      <c r="H4" s="10"/>
      <c r="I4"/>
      <c r="J4"/>
      <c r="K4"/>
      <c r="L4"/>
      <c r="M4"/>
    </row>
    <row r="5" spans="2:35" x14ac:dyDescent="0.3">
      <c r="B5" s="134" t="s">
        <v>128</v>
      </c>
      <c r="C5" s="134" t="s">
        <v>97</v>
      </c>
      <c r="D5" s="9"/>
    </row>
    <row r="6" spans="2:35" x14ac:dyDescent="0.3">
      <c r="B6" s="9"/>
      <c r="C6" s="9"/>
      <c r="D6" s="9"/>
      <c r="E6" s="152"/>
      <c r="F6">
        <v>1</v>
      </c>
      <c r="G6">
        <v>2</v>
      </c>
      <c r="H6">
        <v>3</v>
      </c>
      <c r="I6">
        <v>4</v>
      </c>
      <c r="J6">
        <v>5</v>
      </c>
      <c r="K6">
        <v>6</v>
      </c>
      <c r="L6">
        <v>7</v>
      </c>
      <c r="M6">
        <v>8</v>
      </c>
      <c r="N6">
        <v>9</v>
      </c>
      <c r="O6">
        <v>10</v>
      </c>
      <c r="P6">
        <v>11</v>
      </c>
      <c r="Q6">
        <v>12</v>
      </c>
      <c r="R6">
        <v>13</v>
      </c>
      <c r="S6">
        <v>14</v>
      </c>
      <c r="T6">
        <v>15</v>
      </c>
      <c r="U6">
        <v>16</v>
      </c>
      <c r="V6">
        <v>17</v>
      </c>
      <c r="W6">
        <v>18</v>
      </c>
      <c r="X6">
        <v>19</v>
      </c>
      <c r="Y6">
        <v>20</v>
      </c>
      <c r="Z6">
        <v>21</v>
      </c>
      <c r="AA6">
        <v>22</v>
      </c>
      <c r="AB6">
        <v>23</v>
      </c>
      <c r="AC6">
        <v>24</v>
      </c>
      <c r="AD6">
        <v>25</v>
      </c>
      <c r="AE6">
        <v>26</v>
      </c>
      <c r="AF6">
        <v>27</v>
      </c>
      <c r="AG6">
        <v>28</v>
      </c>
      <c r="AH6">
        <v>29</v>
      </c>
      <c r="AI6">
        <v>30</v>
      </c>
    </row>
    <row r="7" spans="2:35" x14ac:dyDescent="0.3">
      <c r="B7" s="136" t="s">
        <v>75</v>
      </c>
      <c r="C7" s="240"/>
      <c r="D7" s="63" t="s">
        <v>74</v>
      </c>
      <c r="E7" s="157">
        <f>E10</f>
        <v>2024</v>
      </c>
      <c r="F7" s="157">
        <f t="shared" ref="F7:AH7" si="0">F10</f>
        <v>2025</v>
      </c>
      <c r="G7" s="157">
        <f t="shared" si="0"/>
        <v>2026</v>
      </c>
      <c r="H7" s="157">
        <f t="shared" si="0"/>
        <v>2027</v>
      </c>
      <c r="I7" s="157">
        <f t="shared" si="0"/>
        <v>2028</v>
      </c>
      <c r="J7" s="157">
        <f t="shared" si="0"/>
        <v>2029</v>
      </c>
      <c r="K7" s="157">
        <f t="shared" si="0"/>
        <v>2030</v>
      </c>
      <c r="L7" s="157">
        <f t="shared" si="0"/>
        <v>2031</v>
      </c>
      <c r="M7" s="157">
        <f t="shared" si="0"/>
        <v>2032</v>
      </c>
      <c r="N7" s="157">
        <f t="shared" si="0"/>
        <v>2033</v>
      </c>
      <c r="O7" s="157">
        <f t="shared" si="0"/>
        <v>2034</v>
      </c>
      <c r="P7" s="157">
        <f t="shared" si="0"/>
        <v>2035</v>
      </c>
      <c r="Q7" s="157">
        <f t="shared" si="0"/>
        <v>2036</v>
      </c>
      <c r="R7" s="157">
        <f t="shared" si="0"/>
        <v>2037</v>
      </c>
      <c r="S7" s="157">
        <f t="shared" si="0"/>
        <v>2038</v>
      </c>
      <c r="T7" s="157">
        <f t="shared" si="0"/>
        <v>2039</v>
      </c>
      <c r="U7" s="157">
        <f t="shared" si="0"/>
        <v>2040</v>
      </c>
      <c r="V7" s="157">
        <f t="shared" si="0"/>
        <v>2041</v>
      </c>
      <c r="W7" s="157">
        <f t="shared" si="0"/>
        <v>2042</v>
      </c>
      <c r="X7" s="157">
        <f t="shared" si="0"/>
        <v>2043</v>
      </c>
      <c r="Y7" s="157">
        <f t="shared" si="0"/>
        <v>2044</v>
      </c>
      <c r="Z7" s="157">
        <f t="shared" si="0"/>
        <v>2045</v>
      </c>
      <c r="AA7" s="157">
        <f t="shared" si="0"/>
        <v>2046</v>
      </c>
      <c r="AB7" s="157">
        <f t="shared" si="0"/>
        <v>2047</v>
      </c>
      <c r="AC7" s="157">
        <f t="shared" si="0"/>
        <v>2048</v>
      </c>
      <c r="AD7" s="157">
        <f t="shared" si="0"/>
        <v>2049</v>
      </c>
      <c r="AE7" s="157">
        <f t="shared" si="0"/>
        <v>2050</v>
      </c>
      <c r="AF7" s="157">
        <f t="shared" si="0"/>
        <v>2051</v>
      </c>
      <c r="AG7" s="157">
        <f t="shared" si="0"/>
        <v>2052</v>
      </c>
      <c r="AH7" s="157">
        <f t="shared" si="0"/>
        <v>2053</v>
      </c>
      <c r="AI7" s="157">
        <f t="shared" ref="AI7" si="1">AI10</f>
        <v>2054</v>
      </c>
    </row>
    <row r="8" spans="2:35" ht="28.8" x14ac:dyDescent="0.3">
      <c r="B8" s="155" t="s">
        <v>75</v>
      </c>
      <c r="C8" s="242"/>
      <c r="D8" s="241">
        <f>SUM(E8:AI8)</f>
        <v>8442.1249999999964</v>
      </c>
      <c r="E8" s="126">
        <v>0</v>
      </c>
      <c r="F8" s="126">
        <f>E186</f>
        <v>485</v>
      </c>
      <c r="G8" s="126">
        <f t="shared" ref="G8:AI8" si="2">F186</f>
        <v>462.45</v>
      </c>
      <c r="H8" s="126">
        <f t="shared" si="2"/>
        <v>439.9</v>
      </c>
      <c r="I8" s="126">
        <f t="shared" si="2"/>
        <v>417.34999999999997</v>
      </c>
      <c r="J8" s="126">
        <f t="shared" si="2"/>
        <v>394.79999999999995</v>
      </c>
      <c r="K8" s="126">
        <f t="shared" si="2"/>
        <v>372.24999999999994</v>
      </c>
      <c r="L8" s="126">
        <f t="shared" si="2"/>
        <v>349.69999999999993</v>
      </c>
      <c r="M8" s="126">
        <f t="shared" si="2"/>
        <v>327.14999999999992</v>
      </c>
      <c r="N8" s="126">
        <f t="shared" si="2"/>
        <v>304.59999999999991</v>
      </c>
      <c r="O8" s="126">
        <f t="shared" si="2"/>
        <v>282.0499999999999</v>
      </c>
      <c r="P8" s="126">
        <f t="shared" si="2"/>
        <v>259.49999999999989</v>
      </c>
      <c r="Q8" s="126">
        <f>P186</f>
        <v>236.94999999999987</v>
      </c>
      <c r="R8" s="126">
        <f t="shared" si="2"/>
        <v>214.39999999999986</v>
      </c>
      <c r="S8" s="126">
        <f t="shared" si="2"/>
        <v>191.84999999999985</v>
      </c>
      <c r="T8" s="126">
        <f t="shared" si="2"/>
        <v>169.29999999999984</v>
      </c>
      <c r="U8" s="126">
        <f t="shared" si="2"/>
        <v>146.74999999999983</v>
      </c>
      <c r="V8" s="126">
        <f t="shared" si="2"/>
        <v>124.19999999999983</v>
      </c>
      <c r="W8" s="126">
        <f t="shared" si="2"/>
        <v>101.64999999999984</v>
      </c>
      <c r="X8" s="126">
        <f t="shared" si="2"/>
        <v>79.099999999999838</v>
      </c>
      <c r="Y8" s="126">
        <f t="shared" si="2"/>
        <v>56.549999999999841</v>
      </c>
      <c r="Z8" s="126">
        <f t="shared" si="2"/>
        <v>398.49999999999983</v>
      </c>
      <c r="AA8" s="126">
        <f t="shared" si="2"/>
        <v>377.02499999999981</v>
      </c>
      <c r="AB8" s="126">
        <f t="shared" si="2"/>
        <v>355.54999999999978</v>
      </c>
      <c r="AC8" s="126">
        <f t="shared" si="2"/>
        <v>334.07499999999976</v>
      </c>
      <c r="AD8" s="126">
        <f t="shared" si="2"/>
        <v>312.59999999999974</v>
      </c>
      <c r="AE8" s="126">
        <f t="shared" si="2"/>
        <v>291.12499999999972</v>
      </c>
      <c r="AF8" s="126">
        <f t="shared" si="2"/>
        <v>270.4499999999997</v>
      </c>
      <c r="AG8" s="126">
        <f t="shared" si="2"/>
        <v>249.77499999999969</v>
      </c>
      <c r="AH8" s="126">
        <f t="shared" si="2"/>
        <v>229.09999999999968</v>
      </c>
      <c r="AI8" s="126">
        <f t="shared" si="2"/>
        <v>208.42499999999967</v>
      </c>
    </row>
    <row r="9" spans="2:35" x14ac:dyDescent="0.3">
      <c r="B9"/>
      <c r="C9"/>
      <c r="D9"/>
      <c r="E9"/>
      <c r="F9"/>
      <c r="G9"/>
      <c r="H9"/>
      <c r="I9"/>
      <c r="J9"/>
      <c r="K9"/>
      <c r="L9"/>
      <c r="M9"/>
    </row>
    <row r="10" spans="2:35" x14ac:dyDescent="0.3">
      <c r="B10" s="125" t="s">
        <v>215</v>
      </c>
      <c r="C10" s="63" t="s">
        <v>73</v>
      </c>
      <c r="D10" s="63" t="s">
        <v>74</v>
      </c>
      <c r="E10" s="11">
        <v>2024</v>
      </c>
      <c r="F10" s="11">
        <f>E10+1</f>
        <v>2025</v>
      </c>
      <c r="G10" s="11">
        <f t="shared" ref="G10:AI10" si="3">F10+1</f>
        <v>2026</v>
      </c>
      <c r="H10" s="11">
        <f t="shared" si="3"/>
        <v>2027</v>
      </c>
      <c r="I10" s="11">
        <f t="shared" si="3"/>
        <v>2028</v>
      </c>
      <c r="J10" s="11">
        <f t="shared" si="3"/>
        <v>2029</v>
      </c>
      <c r="K10" s="11">
        <f t="shared" si="3"/>
        <v>2030</v>
      </c>
      <c r="L10" s="11">
        <f t="shared" si="3"/>
        <v>2031</v>
      </c>
      <c r="M10" s="11">
        <f t="shared" si="3"/>
        <v>2032</v>
      </c>
      <c r="N10" s="11">
        <f t="shared" si="3"/>
        <v>2033</v>
      </c>
      <c r="O10" s="11">
        <f t="shared" si="3"/>
        <v>2034</v>
      </c>
      <c r="P10" s="11">
        <f t="shared" si="3"/>
        <v>2035</v>
      </c>
      <c r="Q10" s="11">
        <f t="shared" si="3"/>
        <v>2036</v>
      </c>
      <c r="R10" s="11">
        <f t="shared" si="3"/>
        <v>2037</v>
      </c>
      <c r="S10" s="11">
        <f t="shared" si="3"/>
        <v>2038</v>
      </c>
      <c r="T10" s="11">
        <f t="shared" si="3"/>
        <v>2039</v>
      </c>
      <c r="U10" s="11">
        <f t="shared" si="3"/>
        <v>2040</v>
      </c>
      <c r="V10" s="11">
        <f t="shared" si="3"/>
        <v>2041</v>
      </c>
      <c r="W10" s="11">
        <f t="shared" si="3"/>
        <v>2042</v>
      </c>
      <c r="X10" s="11">
        <f t="shared" si="3"/>
        <v>2043</v>
      </c>
      <c r="Y10" s="11">
        <f t="shared" si="3"/>
        <v>2044</v>
      </c>
      <c r="Z10" s="11">
        <f t="shared" si="3"/>
        <v>2045</v>
      </c>
      <c r="AA10" s="11">
        <f t="shared" si="3"/>
        <v>2046</v>
      </c>
      <c r="AB10" s="11">
        <f t="shared" si="3"/>
        <v>2047</v>
      </c>
      <c r="AC10" s="11">
        <f t="shared" si="3"/>
        <v>2048</v>
      </c>
      <c r="AD10" s="11">
        <f t="shared" si="3"/>
        <v>2049</v>
      </c>
      <c r="AE10" s="11">
        <f t="shared" si="3"/>
        <v>2050</v>
      </c>
      <c r="AF10" s="11">
        <f t="shared" si="3"/>
        <v>2051</v>
      </c>
      <c r="AG10" s="11">
        <f t="shared" si="3"/>
        <v>2052</v>
      </c>
      <c r="AH10" s="11">
        <f t="shared" si="3"/>
        <v>2053</v>
      </c>
      <c r="AI10" s="11">
        <f t="shared" si="3"/>
        <v>2054</v>
      </c>
    </row>
    <row r="11" spans="2:35" x14ac:dyDescent="0.3">
      <c r="B11" s="281" t="str">
        <f>C4</f>
        <v>Micro-hydropower plant</v>
      </c>
      <c r="C11" s="282"/>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282"/>
      <c r="AF11" s="282"/>
      <c r="AG11" s="282"/>
      <c r="AH11" s="282"/>
    </row>
    <row r="12" spans="2:35" x14ac:dyDescent="0.3">
      <c r="B12" s="6" t="str">
        <f>IF($C$4='4.CAPEX List'!$B$2,'4.CAPEX List'!B3,IF($C$4='4.CAPEX List'!$C$2,'4.CAPEX List'!C3,IF($C$4='4.CAPEX List'!$D$2,'4.CAPEX List'!D3,'4.CAPEX List'!E3)))</f>
        <v>Basic preliminary engineering design</v>
      </c>
      <c r="C12" s="123">
        <f>1/30</f>
        <v>3.3333333333333333E-2</v>
      </c>
      <c r="D12" s="151">
        <f>SUM(E12:AI12)</f>
        <v>9</v>
      </c>
      <c r="E12" s="177">
        <v>9</v>
      </c>
      <c r="F12" s="177">
        <v>0</v>
      </c>
      <c r="G12" s="177">
        <v>0</v>
      </c>
      <c r="H12" s="177">
        <v>0</v>
      </c>
      <c r="I12" s="177">
        <v>0</v>
      </c>
      <c r="J12" s="177">
        <v>0</v>
      </c>
      <c r="K12" s="177">
        <v>0</v>
      </c>
      <c r="L12" s="177">
        <v>0</v>
      </c>
      <c r="M12" s="177">
        <v>0</v>
      </c>
      <c r="N12" s="177">
        <v>0</v>
      </c>
      <c r="O12" s="177">
        <v>0</v>
      </c>
      <c r="P12" s="177">
        <v>0</v>
      </c>
      <c r="Q12" s="177">
        <v>0</v>
      </c>
      <c r="R12" s="177">
        <v>0</v>
      </c>
      <c r="S12" s="177">
        <v>0</v>
      </c>
      <c r="T12" s="177">
        <v>0</v>
      </c>
      <c r="U12" s="177">
        <v>0</v>
      </c>
      <c r="V12" s="177">
        <v>0</v>
      </c>
      <c r="W12" s="177">
        <v>0</v>
      </c>
      <c r="X12" s="177">
        <v>0</v>
      </c>
      <c r="Y12" s="177">
        <v>0</v>
      </c>
      <c r="Z12" s="177">
        <v>0</v>
      </c>
      <c r="AA12" s="177">
        <v>0</v>
      </c>
      <c r="AB12" s="177">
        <v>0</v>
      </c>
      <c r="AC12" s="177">
        <v>0</v>
      </c>
      <c r="AD12" s="177">
        <v>0</v>
      </c>
      <c r="AE12" s="177">
        <v>0</v>
      </c>
      <c r="AF12" s="177">
        <v>0</v>
      </c>
      <c r="AG12" s="177">
        <v>0</v>
      </c>
      <c r="AH12" s="177">
        <v>0</v>
      </c>
      <c r="AI12" s="177">
        <v>0</v>
      </c>
    </row>
    <row r="13" spans="2:35" x14ac:dyDescent="0.3">
      <c r="B13" s="6" t="str">
        <f>IF($C$4='4.CAPEX List'!$B$2,'4.CAPEX List'!B4,IF($C$4='4.CAPEX List'!$C$2,'4.CAPEX List'!C4,IF($C$4='4.CAPEX List'!$D$2,'4.CAPEX List'!D4,'4.CAPEX List'!E4)))</f>
        <v>Detailed preliminary engineering design</v>
      </c>
      <c r="C13" s="123">
        <f t="shared" ref="C13:C16" si="4">1/30</f>
        <v>3.3333333333333333E-2</v>
      </c>
      <c r="D13" s="151">
        <f>SUM(E13:AI13)</f>
        <v>9</v>
      </c>
      <c r="E13" s="177">
        <v>9</v>
      </c>
      <c r="F13" s="177">
        <v>0</v>
      </c>
      <c r="G13" s="177">
        <v>0</v>
      </c>
      <c r="H13" s="177">
        <v>0</v>
      </c>
      <c r="I13" s="177">
        <v>0</v>
      </c>
      <c r="J13" s="177">
        <v>0</v>
      </c>
      <c r="K13" s="177">
        <v>0</v>
      </c>
      <c r="L13" s="177">
        <v>0</v>
      </c>
      <c r="M13" s="177">
        <v>0</v>
      </c>
      <c r="N13" s="177">
        <v>0</v>
      </c>
      <c r="O13" s="177">
        <v>0</v>
      </c>
      <c r="P13" s="177">
        <v>0</v>
      </c>
      <c r="Q13" s="177">
        <v>0</v>
      </c>
      <c r="R13" s="177">
        <v>0</v>
      </c>
      <c r="S13" s="177">
        <v>0</v>
      </c>
      <c r="T13" s="177">
        <v>0</v>
      </c>
      <c r="U13" s="177">
        <v>0</v>
      </c>
      <c r="V13" s="177">
        <v>0</v>
      </c>
      <c r="W13" s="177">
        <v>0</v>
      </c>
      <c r="X13" s="177">
        <v>0</v>
      </c>
      <c r="Y13" s="177">
        <v>0</v>
      </c>
      <c r="Z13" s="177">
        <v>0</v>
      </c>
      <c r="AA13" s="177">
        <v>0</v>
      </c>
      <c r="AB13" s="177">
        <v>0</v>
      </c>
      <c r="AC13" s="177">
        <v>0</v>
      </c>
      <c r="AD13" s="177">
        <v>0</v>
      </c>
      <c r="AE13" s="177">
        <v>0</v>
      </c>
      <c r="AF13" s="177">
        <v>0</v>
      </c>
      <c r="AG13" s="177">
        <v>0</v>
      </c>
      <c r="AH13" s="177">
        <v>0</v>
      </c>
      <c r="AI13" s="177">
        <v>0</v>
      </c>
    </row>
    <row r="14" spans="2:35" x14ac:dyDescent="0.3">
      <c r="B14" s="6" t="str">
        <f>IF($C$4='4.CAPEX List'!$B$2,'4.CAPEX List'!B5,IF($C$4='4.CAPEX List'!$C$2,'4.CAPEX List'!C5,IF($C$4='4.CAPEX List'!$D$2,'4.CAPEX List'!D5,'4.CAPEX List'!E5)))</f>
        <v>Engineering cost</v>
      </c>
      <c r="C14" s="123">
        <f t="shared" si="4"/>
        <v>3.3333333333333333E-2</v>
      </c>
      <c r="D14" s="151">
        <f t="shared" ref="D14:D65" si="5">SUM(E14:AI14)</f>
        <v>9</v>
      </c>
      <c r="E14" s="177">
        <v>9</v>
      </c>
      <c r="F14" s="177">
        <v>0</v>
      </c>
      <c r="G14" s="177">
        <v>0</v>
      </c>
      <c r="H14" s="177">
        <v>0</v>
      </c>
      <c r="I14" s="177">
        <v>0</v>
      </c>
      <c r="J14" s="177">
        <v>0</v>
      </c>
      <c r="K14" s="177">
        <v>0</v>
      </c>
      <c r="L14" s="177">
        <v>0</v>
      </c>
      <c r="M14" s="177">
        <v>0</v>
      </c>
      <c r="N14" s="177">
        <v>0</v>
      </c>
      <c r="O14" s="177">
        <v>0</v>
      </c>
      <c r="P14" s="177">
        <v>0</v>
      </c>
      <c r="Q14" s="177">
        <v>0</v>
      </c>
      <c r="R14" s="177">
        <v>0</v>
      </c>
      <c r="S14" s="177">
        <v>0</v>
      </c>
      <c r="T14" s="177">
        <v>0</v>
      </c>
      <c r="U14" s="177">
        <v>0</v>
      </c>
      <c r="V14" s="177">
        <v>0</v>
      </c>
      <c r="W14" s="177">
        <v>0</v>
      </c>
      <c r="X14" s="177">
        <v>0</v>
      </c>
      <c r="Y14" s="177">
        <v>0</v>
      </c>
      <c r="Z14" s="177">
        <v>0</v>
      </c>
      <c r="AA14" s="177">
        <v>0</v>
      </c>
      <c r="AB14" s="177">
        <v>0</v>
      </c>
      <c r="AC14" s="177">
        <v>0</v>
      </c>
      <c r="AD14" s="177">
        <v>0</v>
      </c>
      <c r="AE14" s="177">
        <v>0</v>
      </c>
      <c r="AF14" s="177">
        <v>0</v>
      </c>
      <c r="AG14" s="177">
        <v>0</v>
      </c>
      <c r="AH14" s="177">
        <v>0</v>
      </c>
      <c r="AI14" s="177">
        <v>0</v>
      </c>
    </row>
    <row r="15" spans="2:35" x14ac:dyDescent="0.3">
      <c r="B15" s="6" t="str">
        <f>IF($C$4='4.CAPEX List'!$B$2,'4.CAPEX List'!B6,IF($C$4='4.CAPEX List'!$C$2,'4.CAPEX List'!C6,IF($C$4='4.CAPEX List'!$D$2,'4.CAPEX List'!D6,'4.CAPEX List'!E6)))</f>
        <v>Fees for permits</v>
      </c>
      <c r="C15" s="123">
        <f t="shared" si="4"/>
        <v>3.3333333333333333E-2</v>
      </c>
      <c r="D15" s="151">
        <f t="shared" si="5"/>
        <v>9</v>
      </c>
      <c r="E15" s="177">
        <v>9</v>
      </c>
      <c r="F15" s="177">
        <v>0</v>
      </c>
      <c r="G15" s="177">
        <v>0</v>
      </c>
      <c r="H15" s="177">
        <v>0</v>
      </c>
      <c r="I15" s="177">
        <v>0</v>
      </c>
      <c r="J15" s="177">
        <v>0</v>
      </c>
      <c r="K15" s="177">
        <v>0</v>
      </c>
      <c r="L15" s="177">
        <v>0</v>
      </c>
      <c r="M15" s="177">
        <v>0</v>
      </c>
      <c r="N15" s="177">
        <v>0</v>
      </c>
      <c r="O15" s="177">
        <v>0</v>
      </c>
      <c r="P15" s="177">
        <v>0</v>
      </c>
      <c r="Q15" s="177">
        <v>0</v>
      </c>
      <c r="R15" s="177">
        <v>0</v>
      </c>
      <c r="S15" s="177">
        <v>0</v>
      </c>
      <c r="T15" s="177">
        <v>0</v>
      </c>
      <c r="U15" s="177">
        <v>0</v>
      </c>
      <c r="V15" s="177">
        <v>0</v>
      </c>
      <c r="W15" s="177">
        <v>0</v>
      </c>
      <c r="X15" s="177">
        <v>0</v>
      </c>
      <c r="Y15" s="177">
        <v>0</v>
      </c>
      <c r="Z15" s="177">
        <v>0</v>
      </c>
      <c r="AA15" s="177">
        <v>0</v>
      </c>
      <c r="AB15" s="177">
        <v>0</v>
      </c>
      <c r="AC15" s="177">
        <v>0</v>
      </c>
      <c r="AD15" s="177">
        <v>0</v>
      </c>
      <c r="AE15" s="177">
        <v>0</v>
      </c>
      <c r="AF15" s="177">
        <v>0</v>
      </c>
      <c r="AG15" s="177">
        <v>0</v>
      </c>
      <c r="AH15" s="177">
        <v>0</v>
      </c>
      <c r="AI15" s="177">
        <v>0</v>
      </c>
    </row>
    <row r="16" spans="2:35" ht="28.8" x14ac:dyDescent="0.3">
      <c r="B16" s="6" t="str">
        <f>IF($C$4='4.CAPEX List'!$B$2,'4.CAPEX List'!B7,IF($C$4='4.CAPEX List'!$C$2,'4.CAPEX List'!C7,IF($C$4='4.CAPEX List'!$D$2,'4.CAPEX List'!D7,'4.CAPEX List'!E7)))</f>
        <v>Environmental and Social Impact Assessments</v>
      </c>
      <c r="C16" s="123">
        <f t="shared" si="4"/>
        <v>3.3333333333333333E-2</v>
      </c>
      <c r="D16" s="151">
        <f t="shared" si="5"/>
        <v>9</v>
      </c>
      <c r="E16" s="177">
        <v>9</v>
      </c>
      <c r="F16" s="177">
        <v>0</v>
      </c>
      <c r="G16" s="177">
        <v>0</v>
      </c>
      <c r="H16" s="177">
        <v>0</v>
      </c>
      <c r="I16" s="177">
        <v>0</v>
      </c>
      <c r="J16" s="177">
        <v>0</v>
      </c>
      <c r="K16" s="177">
        <v>0</v>
      </c>
      <c r="L16" s="177">
        <v>0</v>
      </c>
      <c r="M16" s="177">
        <v>0</v>
      </c>
      <c r="N16" s="177">
        <v>0</v>
      </c>
      <c r="O16" s="177">
        <v>0</v>
      </c>
      <c r="P16" s="177">
        <v>0</v>
      </c>
      <c r="Q16" s="177">
        <v>0</v>
      </c>
      <c r="R16" s="177">
        <v>0</v>
      </c>
      <c r="S16" s="177">
        <v>0</v>
      </c>
      <c r="T16" s="177">
        <v>0</v>
      </c>
      <c r="U16" s="177">
        <v>0</v>
      </c>
      <c r="V16" s="177">
        <v>0</v>
      </c>
      <c r="W16" s="177">
        <v>0</v>
      </c>
      <c r="X16" s="177">
        <v>0</v>
      </c>
      <c r="Y16" s="177">
        <v>0</v>
      </c>
      <c r="Z16" s="177">
        <v>0</v>
      </c>
      <c r="AA16" s="177">
        <v>0</v>
      </c>
      <c r="AB16" s="177">
        <v>0</v>
      </c>
      <c r="AC16" s="177">
        <v>0</v>
      </c>
      <c r="AD16" s="177">
        <v>0</v>
      </c>
      <c r="AE16" s="177">
        <v>0</v>
      </c>
      <c r="AF16" s="177">
        <v>0</v>
      </c>
      <c r="AG16" s="177">
        <v>0</v>
      </c>
      <c r="AH16" s="177">
        <v>0</v>
      </c>
      <c r="AI16" s="177">
        <v>0</v>
      </c>
    </row>
    <row r="17" spans="2:35" x14ac:dyDescent="0.3">
      <c r="B17" s="6" t="str">
        <f>IF($C$4='4.CAPEX List'!$B$2,'4.CAPEX List'!B8,IF($C$4='4.CAPEX List'!$C$2,'4.CAPEX List'!C8,IF($C$4='4.CAPEX List'!$D$2,'4.CAPEX List'!D8,'4.CAPEX List'!E8)))</f>
        <v>Reservoirs</v>
      </c>
      <c r="C17" s="123">
        <f>1/20</f>
        <v>0.05</v>
      </c>
      <c r="D17" s="151">
        <f t="shared" si="5"/>
        <v>40</v>
      </c>
      <c r="E17" s="177">
        <v>20</v>
      </c>
      <c r="F17" s="177">
        <v>0</v>
      </c>
      <c r="G17" s="177">
        <v>0</v>
      </c>
      <c r="H17" s="177">
        <v>0</v>
      </c>
      <c r="I17" s="177">
        <v>0</v>
      </c>
      <c r="J17" s="177">
        <v>0</v>
      </c>
      <c r="K17" s="177">
        <v>0</v>
      </c>
      <c r="L17" s="177">
        <v>0</v>
      </c>
      <c r="M17" s="177">
        <v>0</v>
      </c>
      <c r="N17" s="177">
        <v>0</v>
      </c>
      <c r="O17" s="177">
        <v>0</v>
      </c>
      <c r="P17" s="177">
        <v>0</v>
      </c>
      <c r="Q17" s="177">
        <v>0</v>
      </c>
      <c r="R17" s="177">
        <v>0</v>
      </c>
      <c r="S17" s="177">
        <v>0</v>
      </c>
      <c r="T17" s="177">
        <v>0</v>
      </c>
      <c r="U17" s="177">
        <v>0</v>
      </c>
      <c r="V17" s="177">
        <v>0</v>
      </c>
      <c r="W17" s="177">
        <v>0</v>
      </c>
      <c r="X17" s="177">
        <v>0</v>
      </c>
      <c r="Y17" s="177">
        <v>20</v>
      </c>
      <c r="Z17" s="177">
        <v>0</v>
      </c>
      <c r="AA17" s="177">
        <v>0</v>
      </c>
      <c r="AB17" s="177">
        <v>0</v>
      </c>
      <c r="AC17" s="177">
        <v>0</v>
      </c>
      <c r="AD17" s="177">
        <v>0</v>
      </c>
      <c r="AE17" s="177">
        <v>0</v>
      </c>
      <c r="AF17" s="177">
        <v>0</v>
      </c>
      <c r="AG17" s="177">
        <v>0</v>
      </c>
      <c r="AH17" s="177">
        <v>0</v>
      </c>
      <c r="AI17" s="177">
        <v>0</v>
      </c>
    </row>
    <row r="18" spans="2:35" x14ac:dyDescent="0.3">
      <c r="B18" s="6" t="str">
        <f>IF($C$4='4.CAPEX List'!$B$2,'4.CAPEX List'!B9,IF($C$4='4.CAPEX List'!$C$2,'4.CAPEX List'!C9,IF($C$4='4.CAPEX List'!$D$2,'4.CAPEX List'!D9,'4.CAPEX List'!E9)))</f>
        <v>Dams</v>
      </c>
      <c r="C18" s="123">
        <f t="shared" ref="C18:C65" si="6">1/20</f>
        <v>0.05</v>
      </c>
      <c r="D18" s="151">
        <f t="shared" si="5"/>
        <v>20</v>
      </c>
      <c r="E18" s="177">
        <v>10</v>
      </c>
      <c r="F18" s="177">
        <v>0</v>
      </c>
      <c r="G18" s="177">
        <v>0</v>
      </c>
      <c r="H18" s="177">
        <v>0</v>
      </c>
      <c r="I18" s="177">
        <v>0</v>
      </c>
      <c r="J18" s="177">
        <v>0</v>
      </c>
      <c r="K18" s="177">
        <v>0</v>
      </c>
      <c r="L18" s="177">
        <v>0</v>
      </c>
      <c r="M18" s="177">
        <v>0</v>
      </c>
      <c r="N18" s="177">
        <v>0</v>
      </c>
      <c r="O18" s="177">
        <v>0</v>
      </c>
      <c r="P18" s="177">
        <v>0</v>
      </c>
      <c r="Q18" s="177">
        <v>0</v>
      </c>
      <c r="R18" s="177">
        <v>0</v>
      </c>
      <c r="S18" s="177">
        <v>0</v>
      </c>
      <c r="T18" s="177">
        <v>0</v>
      </c>
      <c r="U18" s="177">
        <v>0</v>
      </c>
      <c r="V18" s="177">
        <v>0</v>
      </c>
      <c r="W18" s="177">
        <v>0</v>
      </c>
      <c r="X18" s="177">
        <v>0</v>
      </c>
      <c r="Y18" s="177">
        <v>10</v>
      </c>
      <c r="Z18" s="177">
        <v>0</v>
      </c>
      <c r="AA18" s="177">
        <v>0</v>
      </c>
      <c r="AB18" s="177">
        <v>0</v>
      </c>
      <c r="AC18" s="177">
        <v>0</v>
      </c>
      <c r="AD18" s="177">
        <v>0</v>
      </c>
      <c r="AE18" s="177">
        <v>0</v>
      </c>
      <c r="AF18" s="177">
        <v>0</v>
      </c>
      <c r="AG18" s="177">
        <v>0</v>
      </c>
      <c r="AH18" s="177">
        <v>0</v>
      </c>
      <c r="AI18" s="177">
        <v>0</v>
      </c>
    </row>
    <row r="19" spans="2:35" ht="28.8" x14ac:dyDescent="0.3">
      <c r="B19" s="6" t="str">
        <f>IF($C$4='4.CAPEX List'!$B$2,'4.CAPEX List'!B10,IF($C$4='4.CAPEX List'!$C$2,'4.CAPEX List'!C10,IF($C$4='4.CAPEX List'!$D$2,'4.CAPEX List'!D10,'4.CAPEX List'!E10)))</f>
        <v>Water conveyance (channel, pipeline, pressurized pipeline)</v>
      </c>
      <c r="C19" s="123">
        <f t="shared" si="6"/>
        <v>0.05</v>
      </c>
      <c r="D19" s="151">
        <f t="shared" si="5"/>
        <v>30</v>
      </c>
      <c r="E19" s="177">
        <v>10</v>
      </c>
      <c r="F19" s="177">
        <v>0</v>
      </c>
      <c r="G19" s="177">
        <v>0</v>
      </c>
      <c r="H19" s="177">
        <v>0</v>
      </c>
      <c r="I19" s="177">
        <v>0</v>
      </c>
      <c r="J19" s="177">
        <v>0</v>
      </c>
      <c r="K19" s="177">
        <v>0</v>
      </c>
      <c r="L19" s="177">
        <v>0</v>
      </c>
      <c r="M19" s="177">
        <v>0</v>
      </c>
      <c r="N19" s="177">
        <v>0</v>
      </c>
      <c r="O19" s="177">
        <v>0</v>
      </c>
      <c r="P19" s="177">
        <v>0</v>
      </c>
      <c r="Q19" s="177">
        <v>0</v>
      </c>
      <c r="R19" s="177">
        <v>0</v>
      </c>
      <c r="S19" s="177">
        <v>0</v>
      </c>
      <c r="T19" s="177">
        <v>0</v>
      </c>
      <c r="U19" s="177">
        <v>0</v>
      </c>
      <c r="V19" s="177">
        <v>0</v>
      </c>
      <c r="W19" s="177">
        <v>0</v>
      </c>
      <c r="X19" s="177">
        <v>0</v>
      </c>
      <c r="Y19" s="177">
        <v>20</v>
      </c>
      <c r="Z19" s="177">
        <v>0</v>
      </c>
      <c r="AA19" s="177">
        <v>0</v>
      </c>
      <c r="AB19" s="177">
        <v>0</v>
      </c>
      <c r="AC19" s="177">
        <v>0</v>
      </c>
      <c r="AD19" s="177">
        <v>0</v>
      </c>
      <c r="AE19" s="177">
        <v>0</v>
      </c>
      <c r="AF19" s="177">
        <v>0</v>
      </c>
      <c r="AG19" s="177">
        <v>0</v>
      </c>
      <c r="AH19" s="177">
        <v>0</v>
      </c>
      <c r="AI19" s="177">
        <v>0</v>
      </c>
    </row>
    <row r="20" spans="2:35" x14ac:dyDescent="0.3">
      <c r="B20" s="6" t="str">
        <f>IF($C$4='4.CAPEX List'!$B$2,'4.CAPEX List'!B11,IF($C$4='4.CAPEX List'!$C$2,'4.CAPEX List'!C11,IF($C$4='4.CAPEX List'!$D$2,'4.CAPEX List'!D11,'4.CAPEX List'!E11)))</f>
        <v>Turbines or Waterwheels</v>
      </c>
      <c r="C20" s="123">
        <f>1/25</f>
        <v>0.04</v>
      </c>
      <c r="D20" s="151">
        <f t="shared" si="5"/>
        <v>10</v>
      </c>
      <c r="E20" s="177">
        <v>10</v>
      </c>
      <c r="F20" s="177">
        <v>0</v>
      </c>
      <c r="G20" s="177">
        <v>0</v>
      </c>
      <c r="H20" s="177">
        <v>0</v>
      </c>
      <c r="I20" s="177">
        <v>0</v>
      </c>
      <c r="J20" s="177">
        <v>0</v>
      </c>
      <c r="K20" s="177">
        <v>0</v>
      </c>
      <c r="L20" s="177">
        <v>0</v>
      </c>
      <c r="M20" s="177">
        <v>0</v>
      </c>
      <c r="N20" s="177">
        <v>0</v>
      </c>
      <c r="O20" s="177">
        <v>0</v>
      </c>
      <c r="P20" s="177">
        <v>0</v>
      </c>
      <c r="Q20" s="177">
        <v>0</v>
      </c>
      <c r="R20" s="177">
        <v>0</v>
      </c>
      <c r="S20" s="177">
        <v>0</v>
      </c>
      <c r="T20" s="177">
        <v>0</v>
      </c>
      <c r="U20" s="177">
        <v>0</v>
      </c>
      <c r="V20" s="177">
        <v>0</v>
      </c>
      <c r="W20" s="177">
        <v>0</v>
      </c>
      <c r="X20" s="177">
        <v>0</v>
      </c>
      <c r="Y20" s="177">
        <v>0</v>
      </c>
      <c r="Z20" s="177">
        <v>0</v>
      </c>
      <c r="AA20" s="177">
        <v>0</v>
      </c>
      <c r="AB20" s="177">
        <v>0</v>
      </c>
      <c r="AC20" s="177">
        <v>0</v>
      </c>
      <c r="AD20" s="177">
        <v>0</v>
      </c>
      <c r="AE20" s="177">
        <v>0</v>
      </c>
      <c r="AF20" s="177">
        <v>0</v>
      </c>
      <c r="AG20" s="177">
        <v>0</v>
      </c>
      <c r="AH20" s="177">
        <v>0</v>
      </c>
      <c r="AI20" s="177">
        <v>0</v>
      </c>
    </row>
    <row r="21" spans="2:35" x14ac:dyDescent="0.3">
      <c r="B21" s="6" t="str">
        <f>IF($C$4='4.CAPEX List'!$B$2,'4.CAPEX List'!B12,IF($C$4='4.CAPEX List'!$C$2,'4.CAPEX List'!C12,IF($C$4='4.CAPEX List'!$D$2,'4.CAPEX List'!D12,'4.CAPEX List'!E12)))</f>
        <v>Generators (alternator)</v>
      </c>
      <c r="C21" s="123">
        <f t="shared" si="6"/>
        <v>0.05</v>
      </c>
      <c r="D21" s="151">
        <f t="shared" si="5"/>
        <v>20</v>
      </c>
      <c r="E21" s="177">
        <v>10</v>
      </c>
      <c r="F21" s="177">
        <v>0</v>
      </c>
      <c r="G21" s="177">
        <v>0</v>
      </c>
      <c r="H21" s="177">
        <v>0</v>
      </c>
      <c r="I21" s="177">
        <v>0</v>
      </c>
      <c r="J21" s="177">
        <v>0</v>
      </c>
      <c r="K21" s="177">
        <v>0</v>
      </c>
      <c r="L21" s="177">
        <v>0</v>
      </c>
      <c r="M21" s="177">
        <v>0</v>
      </c>
      <c r="N21" s="177">
        <v>0</v>
      </c>
      <c r="O21" s="177">
        <v>0</v>
      </c>
      <c r="P21" s="177">
        <v>0</v>
      </c>
      <c r="Q21" s="177">
        <v>0</v>
      </c>
      <c r="R21" s="177">
        <v>0</v>
      </c>
      <c r="S21" s="177">
        <v>0</v>
      </c>
      <c r="T21" s="177">
        <v>0</v>
      </c>
      <c r="U21" s="177">
        <v>0</v>
      </c>
      <c r="V21" s="177">
        <v>0</v>
      </c>
      <c r="W21" s="177">
        <v>0</v>
      </c>
      <c r="X21" s="177">
        <v>0</v>
      </c>
      <c r="Y21" s="177">
        <v>10</v>
      </c>
      <c r="Z21" s="177">
        <v>0</v>
      </c>
      <c r="AA21" s="177">
        <v>0</v>
      </c>
      <c r="AB21" s="177">
        <v>0</v>
      </c>
      <c r="AC21" s="177">
        <v>0</v>
      </c>
      <c r="AD21" s="177">
        <v>0</v>
      </c>
      <c r="AE21" s="177">
        <v>0</v>
      </c>
      <c r="AF21" s="177">
        <v>0</v>
      </c>
      <c r="AG21" s="177">
        <v>0</v>
      </c>
      <c r="AH21" s="177">
        <v>0</v>
      </c>
      <c r="AI21" s="177">
        <v>0</v>
      </c>
    </row>
    <row r="22" spans="2:35" x14ac:dyDescent="0.3">
      <c r="B22" s="6" t="str">
        <f>IF($C$4='4.CAPEX List'!$B$2,'4.CAPEX List'!B13,IF($C$4='4.CAPEX List'!$C$2,'4.CAPEX List'!C13,IF($C$4='4.CAPEX List'!$D$2,'4.CAPEX List'!D13,'4.CAPEX List'!E13)))</f>
        <v>Regulation system</v>
      </c>
      <c r="C22" s="123">
        <f t="shared" si="6"/>
        <v>0.05</v>
      </c>
      <c r="D22" s="151">
        <f t="shared" si="5"/>
        <v>20</v>
      </c>
      <c r="E22" s="177">
        <v>10</v>
      </c>
      <c r="F22" s="177">
        <v>0</v>
      </c>
      <c r="G22" s="177">
        <v>0</v>
      </c>
      <c r="H22" s="177">
        <v>0</v>
      </c>
      <c r="I22" s="177">
        <v>0</v>
      </c>
      <c r="J22" s="177">
        <v>0</v>
      </c>
      <c r="K22" s="177">
        <v>0</v>
      </c>
      <c r="L22" s="177">
        <v>0</v>
      </c>
      <c r="M22" s="177">
        <v>0</v>
      </c>
      <c r="N22" s="177">
        <v>0</v>
      </c>
      <c r="O22" s="177">
        <v>0</v>
      </c>
      <c r="P22" s="177">
        <v>0</v>
      </c>
      <c r="Q22" s="177">
        <v>0</v>
      </c>
      <c r="R22" s="177">
        <v>0</v>
      </c>
      <c r="S22" s="177">
        <v>0</v>
      </c>
      <c r="T22" s="177">
        <v>0</v>
      </c>
      <c r="U22" s="177">
        <v>0</v>
      </c>
      <c r="V22" s="177">
        <v>0</v>
      </c>
      <c r="W22" s="177">
        <v>0</v>
      </c>
      <c r="X22" s="177">
        <v>0</v>
      </c>
      <c r="Y22" s="177">
        <v>10</v>
      </c>
      <c r="Z22" s="177">
        <v>0</v>
      </c>
      <c r="AA22" s="177">
        <v>0</v>
      </c>
      <c r="AB22" s="177">
        <v>0</v>
      </c>
      <c r="AC22" s="177">
        <v>0</v>
      </c>
      <c r="AD22" s="177">
        <v>0</v>
      </c>
      <c r="AE22" s="177">
        <v>0</v>
      </c>
      <c r="AF22" s="177">
        <v>0</v>
      </c>
      <c r="AG22" s="177">
        <v>0</v>
      </c>
      <c r="AH22" s="177">
        <v>0</v>
      </c>
      <c r="AI22" s="177">
        <v>0</v>
      </c>
    </row>
    <row r="23" spans="2:35" x14ac:dyDescent="0.3">
      <c r="B23" s="6" t="str">
        <f>IF($C$4='4.CAPEX List'!$B$2,'4.CAPEX List'!B14,IF($C$4='4.CAPEX List'!$C$2,'4.CAPEX List'!C14,IF($C$4='4.CAPEX List'!$D$2,'4.CAPEX List'!D14,'4.CAPEX List'!E14)))</f>
        <v xml:space="preserve">Cabling </v>
      </c>
      <c r="C23" s="123">
        <f t="shared" si="6"/>
        <v>0.05</v>
      </c>
      <c r="D23" s="151">
        <f t="shared" si="5"/>
        <v>20</v>
      </c>
      <c r="E23" s="177">
        <v>10</v>
      </c>
      <c r="F23" s="177">
        <v>0</v>
      </c>
      <c r="G23" s="177">
        <v>0</v>
      </c>
      <c r="H23" s="177">
        <v>0</v>
      </c>
      <c r="I23" s="177">
        <v>0</v>
      </c>
      <c r="J23" s="177">
        <v>0</v>
      </c>
      <c r="K23" s="177">
        <v>0</v>
      </c>
      <c r="L23" s="177">
        <v>0</v>
      </c>
      <c r="M23" s="177">
        <v>0</v>
      </c>
      <c r="N23" s="177">
        <v>0</v>
      </c>
      <c r="O23" s="177">
        <v>0</v>
      </c>
      <c r="P23" s="177">
        <v>0</v>
      </c>
      <c r="Q23" s="177">
        <v>0</v>
      </c>
      <c r="R23" s="177">
        <v>0</v>
      </c>
      <c r="S23" s="177">
        <v>0</v>
      </c>
      <c r="T23" s="177">
        <v>0</v>
      </c>
      <c r="U23" s="177">
        <v>0</v>
      </c>
      <c r="V23" s="177">
        <v>0</v>
      </c>
      <c r="W23" s="177">
        <v>0</v>
      </c>
      <c r="X23" s="177">
        <v>0</v>
      </c>
      <c r="Y23" s="177">
        <v>10</v>
      </c>
      <c r="Z23" s="177">
        <v>0</v>
      </c>
      <c r="AA23" s="177">
        <v>0</v>
      </c>
      <c r="AB23" s="177">
        <v>0</v>
      </c>
      <c r="AC23" s="177">
        <v>0</v>
      </c>
      <c r="AD23" s="177">
        <v>0</v>
      </c>
      <c r="AE23" s="177">
        <v>0</v>
      </c>
      <c r="AF23" s="177">
        <v>0</v>
      </c>
      <c r="AG23" s="177">
        <v>0</v>
      </c>
      <c r="AH23" s="177">
        <v>0</v>
      </c>
      <c r="AI23" s="177">
        <v>0</v>
      </c>
    </row>
    <row r="24" spans="2:35" x14ac:dyDescent="0.3">
      <c r="B24" s="6" t="str">
        <f>IF($C$4='4.CAPEX List'!$B$2,'4.CAPEX List'!B15,IF($C$4='4.CAPEX List'!$C$2,'4.CAPEX List'!C15,IF($C$4='4.CAPEX List'!$D$2,'4.CAPEX List'!D15,'4.CAPEX List'!E15)))</f>
        <v>Charge Controller (for batteries)</v>
      </c>
      <c r="C24" s="123">
        <f t="shared" si="6"/>
        <v>0.05</v>
      </c>
      <c r="D24" s="151">
        <f t="shared" si="5"/>
        <v>30</v>
      </c>
      <c r="E24" s="177">
        <v>15</v>
      </c>
      <c r="F24" s="177">
        <v>0</v>
      </c>
      <c r="G24" s="177">
        <v>0</v>
      </c>
      <c r="H24" s="177">
        <v>0</v>
      </c>
      <c r="I24" s="177">
        <v>0</v>
      </c>
      <c r="J24" s="177">
        <v>0</v>
      </c>
      <c r="K24" s="177">
        <v>0</v>
      </c>
      <c r="L24" s="177">
        <v>0</v>
      </c>
      <c r="M24" s="177">
        <v>0</v>
      </c>
      <c r="N24" s="177">
        <v>0</v>
      </c>
      <c r="O24" s="177">
        <v>0</v>
      </c>
      <c r="P24" s="177">
        <v>0</v>
      </c>
      <c r="Q24" s="177">
        <v>0</v>
      </c>
      <c r="R24" s="177">
        <v>0</v>
      </c>
      <c r="S24" s="177">
        <v>0</v>
      </c>
      <c r="T24" s="177">
        <v>0</v>
      </c>
      <c r="U24" s="177">
        <v>0</v>
      </c>
      <c r="V24" s="177">
        <v>0</v>
      </c>
      <c r="W24" s="177">
        <v>0</v>
      </c>
      <c r="X24" s="177">
        <v>0</v>
      </c>
      <c r="Y24" s="177">
        <v>15</v>
      </c>
      <c r="Z24" s="177">
        <v>0</v>
      </c>
      <c r="AA24" s="177">
        <v>0</v>
      </c>
      <c r="AB24" s="177">
        <v>0</v>
      </c>
      <c r="AC24" s="177">
        <v>0</v>
      </c>
      <c r="AD24" s="177">
        <v>0</v>
      </c>
      <c r="AE24" s="177">
        <v>0</v>
      </c>
      <c r="AF24" s="177">
        <v>0</v>
      </c>
      <c r="AG24" s="177">
        <v>0</v>
      </c>
      <c r="AH24" s="177">
        <v>0</v>
      </c>
      <c r="AI24" s="177">
        <v>0</v>
      </c>
    </row>
    <row r="25" spans="2:35" x14ac:dyDescent="0.3">
      <c r="B25" s="6" t="str">
        <f>IF($C$4='4.CAPEX List'!$B$2,'4.CAPEX List'!B16,IF($C$4='4.CAPEX List'!$C$2,'4.CAPEX List'!C16,IF($C$4='4.CAPEX List'!$D$2,'4.CAPEX List'!D16,'4.CAPEX List'!E16)))</f>
        <v>Storage batteries</v>
      </c>
      <c r="C25" s="123"/>
      <c r="D25" s="151">
        <f t="shared" si="5"/>
        <v>0</v>
      </c>
      <c r="E25" s="177"/>
      <c r="F25" s="177">
        <v>0</v>
      </c>
      <c r="G25" s="177">
        <v>0</v>
      </c>
      <c r="H25" s="177">
        <v>0</v>
      </c>
      <c r="I25" s="177">
        <v>0</v>
      </c>
      <c r="J25" s="177">
        <v>0</v>
      </c>
      <c r="K25" s="177">
        <v>0</v>
      </c>
      <c r="L25" s="177">
        <v>0</v>
      </c>
      <c r="M25" s="177">
        <v>0</v>
      </c>
      <c r="N25" s="177">
        <v>0</v>
      </c>
      <c r="O25" s="177">
        <v>0</v>
      </c>
      <c r="P25" s="177">
        <v>0</v>
      </c>
      <c r="Q25" s="177">
        <v>0</v>
      </c>
      <c r="R25" s="177">
        <v>0</v>
      </c>
      <c r="S25" s="177">
        <v>0</v>
      </c>
      <c r="T25" s="177">
        <v>0</v>
      </c>
      <c r="U25" s="177">
        <v>0</v>
      </c>
      <c r="V25" s="177">
        <v>0</v>
      </c>
      <c r="W25" s="177">
        <v>0</v>
      </c>
      <c r="X25" s="177">
        <v>0</v>
      </c>
      <c r="Y25" s="177">
        <v>0</v>
      </c>
      <c r="Z25" s="177">
        <v>0</v>
      </c>
      <c r="AA25" s="177">
        <v>0</v>
      </c>
      <c r="AB25" s="177">
        <v>0</v>
      </c>
      <c r="AC25" s="177">
        <v>0</v>
      </c>
      <c r="AD25" s="177">
        <v>0</v>
      </c>
      <c r="AE25" s="177">
        <v>0</v>
      </c>
      <c r="AF25" s="177">
        <v>0</v>
      </c>
      <c r="AG25" s="177">
        <v>0</v>
      </c>
      <c r="AH25" s="177">
        <v>0</v>
      </c>
      <c r="AI25" s="177">
        <v>0</v>
      </c>
    </row>
    <row r="26" spans="2:35" x14ac:dyDescent="0.3">
      <c r="B26" s="6" t="str">
        <f>IF($C$4='4.CAPEX List'!$B$2,'4.CAPEX List'!B17,IF($C$4='4.CAPEX List'!$C$2,'4.CAPEX List'!C17,IF($C$4='4.CAPEX List'!$D$2,'4.CAPEX List'!D17,'4.CAPEX List'!E17)))</f>
        <v>Other (specify)</v>
      </c>
      <c r="C26" s="123"/>
      <c r="D26" s="151">
        <f t="shared" si="5"/>
        <v>0</v>
      </c>
      <c r="E26" s="177"/>
      <c r="F26" s="177">
        <v>0</v>
      </c>
      <c r="G26" s="177">
        <v>0</v>
      </c>
      <c r="H26" s="177">
        <v>0</v>
      </c>
      <c r="I26" s="177">
        <v>0</v>
      </c>
      <c r="J26" s="177">
        <v>0</v>
      </c>
      <c r="K26" s="177">
        <v>0</v>
      </c>
      <c r="L26" s="177">
        <v>0</v>
      </c>
      <c r="M26" s="177">
        <v>0</v>
      </c>
      <c r="N26" s="177">
        <v>0</v>
      </c>
      <c r="O26" s="177">
        <v>0</v>
      </c>
      <c r="P26" s="177">
        <v>0</v>
      </c>
      <c r="Q26" s="177">
        <v>0</v>
      </c>
      <c r="R26" s="177">
        <v>0</v>
      </c>
      <c r="S26" s="177">
        <v>0</v>
      </c>
      <c r="T26" s="177">
        <v>0</v>
      </c>
      <c r="U26" s="177">
        <v>0</v>
      </c>
      <c r="V26" s="177">
        <v>0</v>
      </c>
      <c r="W26" s="177">
        <v>0</v>
      </c>
      <c r="X26" s="177">
        <v>0</v>
      </c>
      <c r="Y26" s="177">
        <v>0</v>
      </c>
      <c r="Z26" s="177">
        <v>0</v>
      </c>
      <c r="AA26" s="177">
        <v>0</v>
      </c>
      <c r="AB26" s="177">
        <v>0</v>
      </c>
      <c r="AC26" s="177">
        <v>0</v>
      </c>
      <c r="AD26" s="177">
        <v>0</v>
      </c>
      <c r="AE26" s="177">
        <v>0</v>
      </c>
      <c r="AF26" s="177">
        <v>0</v>
      </c>
      <c r="AG26" s="177">
        <v>0</v>
      </c>
      <c r="AH26" s="177">
        <v>0</v>
      </c>
      <c r="AI26" s="177">
        <v>0</v>
      </c>
    </row>
    <row r="27" spans="2:35" x14ac:dyDescent="0.3">
      <c r="B27" s="6">
        <f>IF($C$4='4.CAPEX List'!$B$2,'4.CAPEX List'!B18,IF($C$4='4.CAPEX List'!$C$2,'4.CAPEX List'!C18,IF($C$4='4.CAPEX List'!$D$2,'4.CAPEX List'!D18,'4.CAPEX List'!E18)))</f>
        <v>0</v>
      </c>
      <c r="C27" s="123"/>
      <c r="D27" s="151">
        <f t="shared" si="5"/>
        <v>0</v>
      </c>
      <c r="E27" s="177"/>
      <c r="F27" s="177">
        <v>0</v>
      </c>
      <c r="G27" s="177">
        <v>0</v>
      </c>
      <c r="H27" s="177">
        <v>0</v>
      </c>
      <c r="I27" s="177">
        <v>0</v>
      </c>
      <c r="J27" s="177">
        <v>0</v>
      </c>
      <c r="K27" s="177">
        <v>0</v>
      </c>
      <c r="L27" s="177">
        <v>0</v>
      </c>
      <c r="M27" s="177">
        <v>0</v>
      </c>
      <c r="N27" s="177">
        <v>0</v>
      </c>
      <c r="O27" s="177">
        <v>0</v>
      </c>
      <c r="P27" s="177">
        <v>0</v>
      </c>
      <c r="Q27" s="177">
        <v>0</v>
      </c>
      <c r="R27" s="177">
        <v>0</v>
      </c>
      <c r="S27" s="177">
        <v>0</v>
      </c>
      <c r="T27" s="177">
        <v>0</v>
      </c>
      <c r="U27" s="177">
        <v>0</v>
      </c>
      <c r="V27" s="177">
        <v>0</v>
      </c>
      <c r="W27" s="177">
        <v>0</v>
      </c>
      <c r="X27" s="177">
        <v>0</v>
      </c>
      <c r="Y27" s="177">
        <v>0</v>
      </c>
      <c r="Z27" s="177">
        <v>0</v>
      </c>
      <c r="AA27" s="177">
        <v>0</v>
      </c>
      <c r="AB27" s="177">
        <v>0</v>
      </c>
      <c r="AC27" s="177">
        <v>0</v>
      </c>
      <c r="AD27" s="177">
        <v>0</v>
      </c>
      <c r="AE27" s="177">
        <v>0</v>
      </c>
      <c r="AF27" s="177">
        <v>0</v>
      </c>
      <c r="AG27" s="177">
        <v>0</v>
      </c>
      <c r="AH27" s="177">
        <v>0</v>
      </c>
      <c r="AI27" s="177">
        <v>0</v>
      </c>
    </row>
    <row r="28" spans="2:35" x14ac:dyDescent="0.3">
      <c r="B28" s="6">
        <f>IF($C$4='4.CAPEX List'!$B$2,'4.CAPEX List'!B19,IF($C$4='4.CAPEX List'!$C$2,'4.CAPEX List'!C19,IF($C$4='4.CAPEX List'!$D$2,'4.CAPEX List'!D19,'4.CAPEX List'!E19)))</f>
        <v>0</v>
      </c>
      <c r="C28" s="123"/>
      <c r="D28" s="151">
        <f t="shared" si="5"/>
        <v>0</v>
      </c>
      <c r="E28" s="177"/>
      <c r="F28" s="177">
        <v>0</v>
      </c>
      <c r="G28" s="177">
        <v>0</v>
      </c>
      <c r="H28" s="177">
        <v>0</v>
      </c>
      <c r="I28" s="177">
        <v>0</v>
      </c>
      <c r="J28" s="177">
        <v>0</v>
      </c>
      <c r="K28" s="177">
        <v>0</v>
      </c>
      <c r="L28" s="177">
        <v>0</v>
      </c>
      <c r="M28" s="177">
        <v>0</v>
      </c>
      <c r="N28" s="177">
        <v>0</v>
      </c>
      <c r="O28" s="177">
        <v>0</v>
      </c>
      <c r="P28" s="177">
        <v>0</v>
      </c>
      <c r="Q28" s="177">
        <v>0</v>
      </c>
      <c r="R28" s="177">
        <v>0</v>
      </c>
      <c r="S28" s="177">
        <v>0</v>
      </c>
      <c r="T28" s="177">
        <v>0</v>
      </c>
      <c r="U28" s="177">
        <v>0</v>
      </c>
      <c r="V28" s="177">
        <v>0</v>
      </c>
      <c r="W28" s="177">
        <v>0</v>
      </c>
      <c r="X28" s="177">
        <v>0</v>
      </c>
      <c r="Y28" s="177">
        <v>0</v>
      </c>
      <c r="Z28" s="177">
        <v>0</v>
      </c>
      <c r="AA28" s="177">
        <v>0</v>
      </c>
      <c r="AB28" s="177">
        <v>0</v>
      </c>
      <c r="AC28" s="177">
        <v>0</v>
      </c>
      <c r="AD28" s="177">
        <v>0</v>
      </c>
      <c r="AE28" s="177">
        <v>0</v>
      </c>
      <c r="AF28" s="177">
        <v>0</v>
      </c>
      <c r="AG28" s="177">
        <v>0</v>
      </c>
      <c r="AH28" s="177">
        <v>0</v>
      </c>
      <c r="AI28" s="177">
        <v>0</v>
      </c>
    </row>
    <row r="29" spans="2:35" x14ac:dyDescent="0.3">
      <c r="B29" s="6">
        <f>IF($C$4='4.CAPEX List'!$B$2,'4.CAPEX List'!B20,IF($C$4='4.CAPEX List'!$C$2,'4.CAPEX List'!C20,IF($C$4='4.CAPEX List'!$D$2,'4.CAPEX List'!D20,'4.CAPEX List'!E20)))</f>
        <v>0</v>
      </c>
      <c r="C29" s="123"/>
      <c r="D29" s="151">
        <f t="shared" si="5"/>
        <v>0</v>
      </c>
      <c r="E29" s="177"/>
      <c r="F29" s="177">
        <v>0</v>
      </c>
      <c r="G29" s="177">
        <v>0</v>
      </c>
      <c r="H29" s="177">
        <v>0</v>
      </c>
      <c r="I29" s="177">
        <v>0</v>
      </c>
      <c r="J29" s="177">
        <v>0</v>
      </c>
      <c r="K29" s="177">
        <v>0</v>
      </c>
      <c r="L29" s="177">
        <v>0</v>
      </c>
      <c r="M29" s="177">
        <v>0</v>
      </c>
      <c r="N29" s="177">
        <v>0</v>
      </c>
      <c r="O29" s="177">
        <v>0</v>
      </c>
      <c r="P29" s="177">
        <v>0</v>
      </c>
      <c r="Q29" s="177">
        <v>0</v>
      </c>
      <c r="R29" s="177">
        <v>0</v>
      </c>
      <c r="S29" s="177">
        <v>0</v>
      </c>
      <c r="T29" s="177">
        <v>0</v>
      </c>
      <c r="U29" s="177">
        <v>0</v>
      </c>
      <c r="V29" s="177">
        <v>0</v>
      </c>
      <c r="W29" s="177">
        <v>0</v>
      </c>
      <c r="X29" s="177">
        <v>0</v>
      </c>
      <c r="Y29" s="177">
        <v>0</v>
      </c>
      <c r="Z29" s="177">
        <v>0</v>
      </c>
      <c r="AA29" s="177">
        <v>0</v>
      </c>
      <c r="AB29" s="177">
        <v>0</v>
      </c>
      <c r="AC29" s="177">
        <v>0</v>
      </c>
      <c r="AD29" s="177">
        <v>0</v>
      </c>
      <c r="AE29" s="177">
        <v>0</v>
      </c>
      <c r="AF29" s="177">
        <v>0</v>
      </c>
      <c r="AG29" s="177">
        <v>0</v>
      </c>
      <c r="AH29" s="177">
        <v>0</v>
      </c>
      <c r="AI29" s="177">
        <v>0</v>
      </c>
    </row>
    <row r="30" spans="2:35" x14ac:dyDescent="0.3">
      <c r="B30" s="6">
        <f>IF($C$4='4.CAPEX List'!$B$2,'4.CAPEX List'!B21,IF($C$4='4.CAPEX List'!$C$2,'4.CAPEX List'!C21,IF($C$4='4.CAPEX List'!$D$2,'4.CAPEX List'!D21,'4.CAPEX List'!E21)))</f>
        <v>0</v>
      </c>
      <c r="C30" s="123"/>
      <c r="D30" s="151">
        <f t="shared" si="5"/>
        <v>0</v>
      </c>
      <c r="E30" s="177"/>
      <c r="F30" s="177">
        <v>0</v>
      </c>
      <c r="G30" s="177">
        <v>0</v>
      </c>
      <c r="H30" s="177">
        <v>0</v>
      </c>
      <c r="I30" s="177">
        <v>0</v>
      </c>
      <c r="J30" s="177">
        <v>0</v>
      </c>
      <c r="K30" s="177">
        <v>0</v>
      </c>
      <c r="L30" s="177">
        <v>0</v>
      </c>
      <c r="M30" s="177">
        <v>0</v>
      </c>
      <c r="N30" s="177">
        <v>0</v>
      </c>
      <c r="O30" s="177">
        <v>0</v>
      </c>
      <c r="P30" s="177">
        <v>0</v>
      </c>
      <c r="Q30" s="177">
        <v>0</v>
      </c>
      <c r="R30" s="177">
        <v>0</v>
      </c>
      <c r="S30" s="177">
        <v>0</v>
      </c>
      <c r="T30" s="177">
        <v>0</v>
      </c>
      <c r="U30" s="177">
        <v>0</v>
      </c>
      <c r="V30" s="177">
        <v>0</v>
      </c>
      <c r="W30" s="177">
        <v>0</v>
      </c>
      <c r="X30" s="177">
        <v>0</v>
      </c>
      <c r="Y30" s="177">
        <v>0</v>
      </c>
      <c r="Z30" s="177">
        <v>0</v>
      </c>
      <c r="AA30" s="177">
        <v>0</v>
      </c>
      <c r="AB30" s="177">
        <v>0</v>
      </c>
      <c r="AC30" s="177">
        <v>0</v>
      </c>
      <c r="AD30" s="177">
        <v>0</v>
      </c>
      <c r="AE30" s="177">
        <v>0</v>
      </c>
      <c r="AF30" s="177">
        <v>0</v>
      </c>
      <c r="AG30" s="177">
        <v>0</v>
      </c>
      <c r="AH30" s="177">
        <v>0</v>
      </c>
      <c r="AI30" s="177">
        <v>0</v>
      </c>
    </row>
    <row r="31" spans="2:35" x14ac:dyDescent="0.3">
      <c r="B31" s="6">
        <f>IF($C$4='4.CAPEX List'!$B$2,'4.CAPEX List'!B22,IF($C$4='4.CAPEX List'!$C$2,'4.CAPEX List'!C22,IF($C$4='4.CAPEX List'!$D$2,'4.CAPEX List'!D22,'4.CAPEX List'!E22)))</f>
        <v>0</v>
      </c>
      <c r="C31" s="123"/>
      <c r="D31" s="151">
        <f t="shared" si="5"/>
        <v>0</v>
      </c>
      <c r="E31" s="177"/>
      <c r="F31" s="177">
        <v>0</v>
      </c>
      <c r="G31" s="177">
        <v>0</v>
      </c>
      <c r="H31" s="177">
        <v>0</v>
      </c>
      <c r="I31" s="177">
        <v>0</v>
      </c>
      <c r="J31" s="177">
        <v>0</v>
      </c>
      <c r="K31" s="177">
        <v>0</v>
      </c>
      <c r="L31" s="177">
        <v>0</v>
      </c>
      <c r="M31" s="177">
        <v>0</v>
      </c>
      <c r="N31" s="177">
        <v>0</v>
      </c>
      <c r="O31" s="177">
        <v>0</v>
      </c>
      <c r="P31" s="177">
        <v>0</v>
      </c>
      <c r="Q31" s="177">
        <v>0</v>
      </c>
      <c r="R31" s="177">
        <v>0</v>
      </c>
      <c r="S31" s="177">
        <v>0</v>
      </c>
      <c r="T31" s="177">
        <v>0</v>
      </c>
      <c r="U31" s="177">
        <v>0</v>
      </c>
      <c r="V31" s="177">
        <v>0</v>
      </c>
      <c r="W31" s="177">
        <v>0</v>
      </c>
      <c r="X31" s="177">
        <v>0</v>
      </c>
      <c r="Y31" s="177">
        <v>0</v>
      </c>
      <c r="Z31" s="177">
        <v>0</v>
      </c>
      <c r="AA31" s="177">
        <v>0</v>
      </c>
      <c r="AB31" s="177">
        <v>0</v>
      </c>
      <c r="AC31" s="177">
        <v>0</v>
      </c>
      <c r="AD31" s="177">
        <v>0</v>
      </c>
      <c r="AE31" s="177">
        <v>0</v>
      </c>
      <c r="AF31" s="177">
        <v>0</v>
      </c>
      <c r="AG31" s="177">
        <v>0</v>
      </c>
      <c r="AH31" s="177">
        <v>0</v>
      </c>
      <c r="AI31" s="177">
        <v>0</v>
      </c>
    </row>
    <row r="32" spans="2:35" x14ac:dyDescent="0.3">
      <c r="B32" s="6">
        <f>IF($C$4='4.CAPEX List'!$B$2,'4.CAPEX List'!B23,IF($C$4='4.CAPEX List'!$C$2,'4.CAPEX List'!C23,IF($C$4='4.CAPEX List'!$D$2,'4.CAPEX List'!D23,'4.CAPEX List'!E23)))</f>
        <v>0</v>
      </c>
      <c r="C32" s="123"/>
      <c r="D32" s="151">
        <f t="shared" si="5"/>
        <v>0</v>
      </c>
      <c r="E32" s="177"/>
      <c r="F32" s="177">
        <v>0</v>
      </c>
      <c r="G32" s="177">
        <v>0</v>
      </c>
      <c r="H32" s="177">
        <v>0</v>
      </c>
      <c r="I32" s="177">
        <v>0</v>
      </c>
      <c r="J32" s="177">
        <v>0</v>
      </c>
      <c r="K32" s="177">
        <v>0</v>
      </c>
      <c r="L32" s="177">
        <v>0</v>
      </c>
      <c r="M32" s="177">
        <v>0</v>
      </c>
      <c r="N32" s="177">
        <v>0</v>
      </c>
      <c r="O32" s="177">
        <v>0</v>
      </c>
      <c r="P32" s="177">
        <v>0</v>
      </c>
      <c r="Q32" s="177">
        <v>0</v>
      </c>
      <c r="R32" s="177">
        <v>0</v>
      </c>
      <c r="S32" s="177">
        <v>0</v>
      </c>
      <c r="T32" s="177">
        <v>0</v>
      </c>
      <c r="U32" s="177">
        <v>0</v>
      </c>
      <c r="V32" s="177">
        <v>0</v>
      </c>
      <c r="W32" s="177">
        <v>0</v>
      </c>
      <c r="X32" s="177">
        <v>0</v>
      </c>
      <c r="Y32" s="177">
        <v>0</v>
      </c>
      <c r="Z32" s="177">
        <v>0</v>
      </c>
      <c r="AA32" s="177">
        <v>0</v>
      </c>
      <c r="AB32" s="177">
        <v>0</v>
      </c>
      <c r="AC32" s="177">
        <v>0</v>
      </c>
      <c r="AD32" s="177">
        <v>0</v>
      </c>
      <c r="AE32" s="177">
        <v>0</v>
      </c>
      <c r="AF32" s="177">
        <v>0</v>
      </c>
      <c r="AG32" s="177">
        <v>0</v>
      </c>
      <c r="AH32" s="177">
        <v>0</v>
      </c>
      <c r="AI32" s="177">
        <v>0</v>
      </c>
    </row>
    <row r="33" spans="2:35" x14ac:dyDescent="0.3">
      <c r="B33" s="281" t="str">
        <f>C5</f>
        <v>Wind Power plant</v>
      </c>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c r="AA33" s="282"/>
      <c r="AB33" s="282"/>
      <c r="AC33" s="282"/>
      <c r="AD33" s="282"/>
      <c r="AE33" s="282"/>
      <c r="AF33" s="282"/>
      <c r="AG33" s="282"/>
      <c r="AH33" s="282"/>
      <c r="AI33" s="232"/>
    </row>
    <row r="34" spans="2:35" x14ac:dyDescent="0.3">
      <c r="B34" s="41" t="str">
        <f>IF($C$5='4.CAPEX List'!$B$2,'4.CAPEX List'!B3,IF($C$5='4.CAPEX List'!$C$2,'4.CAPEX List'!C3,IF($C$5='4.CAPEX List'!$D$2,'4.CAPEX List'!D3,IF($C$5='4.CAPEX List'!$E$2,'4.CAPEX List'!E3,IF($C$5='4.CAPEX List'!$B$37,"")))))</f>
        <v>Basic preliminary engineering design</v>
      </c>
      <c r="C34" s="123">
        <f t="shared" si="6"/>
        <v>0.05</v>
      </c>
      <c r="D34" s="151">
        <f t="shared" si="5"/>
        <v>9.9</v>
      </c>
      <c r="E34" s="177">
        <v>9</v>
      </c>
      <c r="F34" s="177">
        <v>0</v>
      </c>
      <c r="G34" s="177">
        <v>0</v>
      </c>
      <c r="H34" s="177">
        <v>0</v>
      </c>
      <c r="I34" s="177">
        <v>0</v>
      </c>
      <c r="J34" s="177">
        <v>0</v>
      </c>
      <c r="K34" s="177">
        <v>0</v>
      </c>
      <c r="L34" s="177">
        <v>0</v>
      </c>
      <c r="M34" s="177">
        <v>0</v>
      </c>
      <c r="N34" s="177">
        <v>0</v>
      </c>
      <c r="O34" s="177">
        <v>0</v>
      </c>
      <c r="P34" s="177">
        <v>0</v>
      </c>
      <c r="Q34" s="177">
        <v>0</v>
      </c>
      <c r="R34" s="177">
        <v>0</v>
      </c>
      <c r="S34" s="177">
        <v>0</v>
      </c>
      <c r="T34" s="177">
        <v>0</v>
      </c>
      <c r="U34" s="177">
        <v>0</v>
      </c>
      <c r="V34" s="177">
        <v>0</v>
      </c>
      <c r="W34" s="177">
        <v>0</v>
      </c>
      <c r="X34" s="177">
        <v>0</v>
      </c>
      <c r="Y34" s="177">
        <v>0.9</v>
      </c>
      <c r="Z34" s="177">
        <v>0</v>
      </c>
      <c r="AA34" s="177">
        <v>0</v>
      </c>
      <c r="AB34" s="177">
        <v>0</v>
      </c>
      <c r="AC34" s="177">
        <v>0</v>
      </c>
      <c r="AD34" s="177">
        <v>0</v>
      </c>
      <c r="AE34" s="177">
        <v>0</v>
      </c>
      <c r="AF34" s="177">
        <v>0</v>
      </c>
      <c r="AG34" s="177">
        <v>0</v>
      </c>
      <c r="AH34" s="177">
        <v>0</v>
      </c>
      <c r="AI34" s="177">
        <v>0</v>
      </c>
    </row>
    <row r="35" spans="2:35" x14ac:dyDescent="0.3">
      <c r="B35" s="41" t="str">
        <f>IF($C$5='4.CAPEX List'!$B$2,'4.CAPEX List'!B4,IF($C$5='4.CAPEX List'!$C$2,'4.CAPEX List'!C4,IF($C$5='4.CAPEX List'!$D$2,'4.CAPEX List'!D4,IF($C$5='4.CAPEX List'!$E$2,'4.CAPEX List'!E4,IF($C$5='4.CAPEX List'!$B$37,"")))))</f>
        <v>Detailed preliminary engineering design</v>
      </c>
      <c r="C35" s="123">
        <f t="shared" si="6"/>
        <v>0.05</v>
      </c>
      <c r="D35" s="151">
        <f t="shared" si="5"/>
        <v>9.9</v>
      </c>
      <c r="E35" s="177">
        <v>9</v>
      </c>
      <c r="F35" s="177">
        <v>0</v>
      </c>
      <c r="G35" s="177">
        <v>0</v>
      </c>
      <c r="H35" s="177">
        <v>0</v>
      </c>
      <c r="I35" s="177">
        <v>0</v>
      </c>
      <c r="J35" s="177">
        <v>0</v>
      </c>
      <c r="K35" s="177">
        <v>0</v>
      </c>
      <c r="L35" s="177">
        <v>0</v>
      </c>
      <c r="M35" s="177">
        <v>0</v>
      </c>
      <c r="N35" s="177">
        <v>0</v>
      </c>
      <c r="O35" s="177">
        <v>0</v>
      </c>
      <c r="P35" s="177">
        <v>0</v>
      </c>
      <c r="Q35" s="177">
        <v>0</v>
      </c>
      <c r="R35" s="177">
        <v>0</v>
      </c>
      <c r="S35" s="177">
        <v>0</v>
      </c>
      <c r="T35" s="177">
        <v>0</v>
      </c>
      <c r="U35" s="177">
        <v>0</v>
      </c>
      <c r="V35" s="177">
        <v>0</v>
      </c>
      <c r="W35" s="177">
        <v>0</v>
      </c>
      <c r="X35" s="177">
        <v>0</v>
      </c>
      <c r="Y35" s="177">
        <v>0.9</v>
      </c>
      <c r="Z35" s="177">
        <v>0</v>
      </c>
      <c r="AA35" s="177">
        <v>0</v>
      </c>
      <c r="AB35" s="177">
        <v>0</v>
      </c>
      <c r="AC35" s="177">
        <v>0</v>
      </c>
      <c r="AD35" s="177">
        <v>0</v>
      </c>
      <c r="AE35" s="177">
        <v>0</v>
      </c>
      <c r="AF35" s="177">
        <v>0</v>
      </c>
      <c r="AG35" s="177">
        <v>0</v>
      </c>
      <c r="AH35" s="177">
        <v>0</v>
      </c>
      <c r="AI35" s="177">
        <v>0</v>
      </c>
    </row>
    <row r="36" spans="2:35" x14ac:dyDescent="0.3">
      <c r="B36" s="41" t="str">
        <f>IF($C$5='4.CAPEX List'!$B$2,'4.CAPEX List'!B5,IF($C$5='4.CAPEX List'!$C$2,'4.CAPEX List'!C5,IF($C$5='4.CAPEX List'!$D$2,'4.CAPEX List'!D5,IF($C$5='4.CAPEX List'!$E$2,'4.CAPEX List'!E5,IF($C$5='4.CAPEX List'!$B$37,"")))))</f>
        <v>Engineering cost</v>
      </c>
      <c r="C36" s="123">
        <f t="shared" si="6"/>
        <v>0.05</v>
      </c>
      <c r="D36" s="151">
        <f t="shared" si="5"/>
        <v>9.9</v>
      </c>
      <c r="E36" s="177">
        <v>9</v>
      </c>
      <c r="F36" s="177">
        <v>0</v>
      </c>
      <c r="G36" s="177">
        <v>0</v>
      </c>
      <c r="H36" s="177">
        <v>0</v>
      </c>
      <c r="I36" s="177">
        <v>0</v>
      </c>
      <c r="J36" s="177">
        <v>0</v>
      </c>
      <c r="K36" s="177">
        <v>0</v>
      </c>
      <c r="L36" s="177">
        <v>0</v>
      </c>
      <c r="M36" s="177">
        <v>0</v>
      </c>
      <c r="N36" s="177">
        <v>0</v>
      </c>
      <c r="O36" s="177">
        <v>0</v>
      </c>
      <c r="P36" s="177">
        <v>0</v>
      </c>
      <c r="Q36" s="177">
        <v>0</v>
      </c>
      <c r="R36" s="177">
        <v>0</v>
      </c>
      <c r="S36" s="177">
        <v>0</v>
      </c>
      <c r="T36" s="177">
        <v>0</v>
      </c>
      <c r="U36" s="177">
        <v>0</v>
      </c>
      <c r="V36" s="177">
        <v>0</v>
      </c>
      <c r="W36" s="177">
        <v>0</v>
      </c>
      <c r="X36" s="177">
        <v>0</v>
      </c>
      <c r="Y36" s="177">
        <v>0.9</v>
      </c>
      <c r="Z36" s="177">
        <v>0</v>
      </c>
      <c r="AA36" s="177">
        <v>0</v>
      </c>
      <c r="AB36" s="177">
        <v>0</v>
      </c>
      <c r="AC36" s="177">
        <v>0</v>
      </c>
      <c r="AD36" s="177">
        <v>0</v>
      </c>
      <c r="AE36" s="177">
        <v>0</v>
      </c>
      <c r="AF36" s="177">
        <v>0</v>
      </c>
      <c r="AG36" s="177">
        <v>0</v>
      </c>
      <c r="AH36" s="177">
        <v>0</v>
      </c>
      <c r="AI36" s="177">
        <v>0</v>
      </c>
    </row>
    <row r="37" spans="2:35" x14ac:dyDescent="0.3">
      <c r="B37" s="41" t="str">
        <f>IF($C$5='4.CAPEX List'!$B$2,'4.CAPEX List'!B6,IF($C$5='4.CAPEX List'!$C$2,'4.CAPEX List'!C6,IF($C$5='4.CAPEX List'!$D$2,'4.CAPEX List'!D6,IF($C$5='4.CAPEX List'!$E$2,'4.CAPEX List'!E6,IF($C$5='4.CAPEX List'!$B$37,"")))))</f>
        <v>Fees for permits</v>
      </c>
      <c r="C37" s="123">
        <f t="shared" si="6"/>
        <v>0.05</v>
      </c>
      <c r="D37" s="151">
        <f t="shared" si="5"/>
        <v>9.9</v>
      </c>
      <c r="E37" s="177">
        <v>9</v>
      </c>
      <c r="F37" s="177">
        <v>0</v>
      </c>
      <c r="G37" s="177">
        <v>0</v>
      </c>
      <c r="H37" s="177">
        <v>0</v>
      </c>
      <c r="I37" s="177">
        <v>0</v>
      </c>
      <c r="J37" s="177">
        <v>0</v>
      </c>
      <c r="K37" s="177">
        <v>0</v>
      </c>
      <c r="L37" s="177">
        <v>0</v>
      </c>
      <c r="M37" s="177">
        <v>0</v>
      </c>
      <c r="N37" s="177">
        <v>0</v>
      </c>
      <c r="O37" s="177">
        <v>0</v>
      </c>
      <c r="P37" s="177">
        <v>0</v>
      </c>
      <c r="Q37" s="177">
        <v>0</v>
      </c>
      <c r="R37" s="177">
        <v>0</v>
      </c>
      <c r="S37" s="177">
        <v>0</v>
      </c>
      <c r="T37" s="177">
        <v>0</v>
      </c>
      <c r="U37" s="177">
        <v>0</v>
      </c>
      <c r="V37" s="177">
        <v>0</v>
      </c>
      <c r="W37" s="177">
        <v>0</v>
      </c>
      <c r="X37" s="177">
        <v>0</v>
      </c>
      <c r="Y37" s="177">
        <v>0.9</v>
      </c>
      <c r="Z37" s="177">
        <v>0</v>
      </c>
      <c r="AA37" s="177">
        <v>0</v>
      </c>
      <c r="AB37" s="177">
        <v>0</v>
      </c>
      <c r="AC37" s="177">
        <v>0</v>
      </c>
      <c r="AD37" s="177">
        <v>0</v>
      </c>
      <c r="AE37" s="177">
        <v>0</v>
      </c>
      <c r="AF37" s="177">
        <v>0</v>
      </c>
      <c r="AG37" s="177">
        <v>0</v>
      </c>
      <c r="AH37" s="177">
        <v>0</v>
      </c>
      <c r="AI37" s="177">
        <v>0</v>
      </c>
    </row>
    <row r="38" spans="2:35" ht="28.8" x14ac:dyDescent="0.3">
      <c r="B38" s="41" t="str">
        <f>IF($C$5='4.CAPEX List'!$B$2,'4.CAPEX List'!B7,IF($C$5='4.CAPEX List'!$C$2,'4.CAPEX List'!C7,IF($C$5='4.CAPEX List'!$D$2,'4.CAPEX List'!D7,IF($C$5='4.CAPEX List'!$E$2,'4.CAPEX List'!E7,IF($C$5='4.CAPEX List'!$B$37,"")))))</f>
        <v>Environmental and Social Impact Assessments</v>
      </c>
      <c r="C38" s="123">
        <f t="shared" si="6"/>
        <v>0.05</v>
      </c>
      <c r="D38" s="151">
        <f t="shared" si="5"/>
        <v>9.9</v>
      </c>
      <c r="E38" s="177">
        <v>9</v>
      </c>
      <c r="F38" s="177">
        <v>0</v>
      </c>
      <c r="G38" s="177">
        <v>0</v>
      </c>
      <c r="H38" s="177">
        <v>0</v>
      </c>
      <c r="I38" s="177">
        <v>0</v>
      </c>
      <c r="J38" s="177">
        <v>0</v>
      </c>
      <c r="K38" s="177">
        <v>0</v>
      </c>
      <c r="L38" s="177">
        <v>0</v>
      </c>
      <c r="M38" s="177">
        <v>0</v>
      </c>
      <c r="N38" s="177">
        <v>0</v>
      </c>
      <c r="O38" s="177">
        <v>0</v>
      </c>
      <c r="P38" s="177">
        <v>0</v>
      </c>
      <c r="Q38" s="177">
        <v>0</v>
      </c>
      <c r="R38" s="177">
        <v>0</v>
      </c>
      <c r="S38" s="177">
        <v>0</v>
      </c>
      <c r="T38" s="177">
        <v>0</v>
      </c>
      <c r="U38" s="177">
        <v>0</v>
      </c>
      <c r="V38" s="177">
        <v>0</v>
      </c>
      <c r="W38" s="177">
        <v>0</v>
      </c>
      <c r="X38" s="177">
        <v>0</v>
      </c>
      <c r="Y38" s="177">
        <v>0.9</v>
      </c>
      <c r="Z38" s="177">
        <v>0</v>
      </c>
      <c r="AA38" s="177">
        <v>0</v>
      </c>
      <c r="AB38" s="177">
        <v>0</v>
      </c>
      <c r="AC38" s="177">
        <v>0</v>
      </c>
      <c r="AD38" s="177">
        <v>0</v>
      </c>
      <c r="AE38" s="177">
        <v>0</v>
      </c>
      <c r="AF38" s="177">
        <v>0</v>
      </c>
      <c r="AG38" s="177">
        <v>0</v>
      </c>
      <c r="AH38" s="177">
        <v>0</v>
      </c>
      <c r="AI38" s="177">
        <v>0</v>
      </c>
    </row>
    <row r="39" spans="2:35" ht="28.8" x14ac:dyDescent="0.3">
      <c r="B39" s="41" t="str">
        <f>IF($C$5='4.CAPEX List'!$B$2,'4.CAPEX List'!B8,IF($C$5='4.CAPEX List'!$C$2,'4.CAPEX List'!C8,IF($C$5='4.CAPEX List'!$D$2,'4.CAPEX List'!D8,IF($C$5='4.CAPEX List'!$E$2,'4.CAPEX List'!E8,IF($C$5='4.CAPEX List'!$B$37,"")))))</f>
        <v>Foundation (structural block in the ground)</v>
      </c>
      <c r="C39" s="123">
        <f t="shared" si="6"/>
        <v>0.05</v>
      </c>
      <c r="D39" s="151">
        <f t="shared" si="5"/>
        <v>40</v>
      </c>
      <c r="E39" s="177">
        <v>20</v>
      </c>
      <c r="F39" s="177">
        <v>0</v>
      </c>
      <c r="G39" s="177">
        <v>0</v>
      </c>
      <c r="H39" s="177">
        <v>0</v>
      </c>
      <c r="I39" s="177">
        <v>0</v>
      </c>
      <c r="J39" s="177">
        <v>0</v>
      </c>
      <c r="K39" s="177">
        <v>0</v>
      </c>
      <c r="L39" s="177">
        <v>0</v>
      </c>
      <c r="M39" s="177">
        <v>0</v>
      </c>
      <c r="N39" s="177">
        <v>0</v>
      </c>
      <c r="O39" s="177">
        <v>0</v>
      </c>
      <c r="P39" s="177">
        <v>0</v>
      </c>
      <c r="Q39" s="177">
        <v>0</v>
      </c>
      <c r="R39" s="177">
        <v>0</v>
      </c>
      <c r="S39" s="177">
        <v>0</v>
      </c>
      <c r="T39" s="177">
        <v>0</v>
      </c>
      <c r="U39" s="177">
        <v>0</v>
      </c>
      <c r="V39" s="177">
        <v>0</v>
      </c>
      <c r="W39" s="177">
        <v>0</v>
      </c>
      <c r="X39" s="177">
        <v>0</v>
      </c>
      <c r="Y39" s="177">
        <v>20</v>
      </c>
      <c r="Z39" s="177">
        <v>0</v>
      </c>
      <c r="AA39" s="177">
        <v>0</v>
      </c>
      <c r="AB39" s="177">
        <v>0</v>
      </c>
      <c r="AC39" s="177">
        <v>0</v>
      </c>
      <c r="AD39" s="177">
        <v>0</v>
      </c>
      <c r="AE39" s="177">
        <v>0</v>
      </c>
      <c r="AF39" s="177">
        <v>0</v>
      </c>
      <c r="AG39" s="177">
        <v>0</v>
      </c>
      <c r="AH39" s="177">
        <v>0</v>
      </c>
      <c r="AI39" s="177">
        <v>0</v>
      </c>
    </row>
    <row r="40" spans="2:35" x14ac:dyDescent="0.3">
      <c r="B40" s="41" t="str">
        <f>IF($C$5='4.CAPEX List'!$B$2,'4.CAPEX List'!B9,IF($C$5='4.CAPEX List'!$C$2,'4.CAPEX List'!C9,IF($C$5='4.CAPEX List'!$D$2,'4.CAPEX List'!D9,IF($C$5='4.CAPEX List'!$E$2,'4.CAPEX List'!E9,IF($C$5='4.CAPEX List'!$B$37,"")))))</f>
        <v>Tower</v>
      </c>
      <c r="C40" s="123">
        <f t="shared" si="6"/>
        <v>0.05</v>
      </c>
      <c r="D40" s="151">
        <f t="shared" si="5"/>
        <v>20</v>
      </c>
      <c r="E40" s="177">
        <v>10</v>
      </c>
      <c r="F40" s="177">
        <v>0</v>
      </c>
      <c r="G40" s="177">
        <v>0</v>
      </c>
      <c r="H40" s="177">
        <v>0</v>
      </c>
      <c r="I40" s="177">
        <v>0</v>
      </c>
      <c r="J40" s="177">
        <v>0</v>
      </c>
      <c r="K40" s="177">
        <v>0</v>
      </c>
      <c r="L40" s="177">
        <v>0</v>
      </c>
      <c r="M40" s="177">
        <v>0</v>
      </c>
      <c r="N40" s="177">
        <v>0</v>
      </c>
      <c r="O40" s="177">
        <v>0</v>
      </c>
      <c r="P40" s="177">
        <v>0</v>
      </c>
      <c r="Q40" s="177">
        <v>0</v>
      </c>
      <c r="R40" s="177">
        <v>0</v>
      </c>
      <c r="S40" s="177">
        <v>0</v>
      </c>
      <c r="T40" s="177">
        <v>0</v>
      </c>
      <c r="U40" s="177">
        <v>0</v>
      </c>
      <c r="V40" s="177">
        <v>0</v>
      </c>
      <c r="W40" s="177">
        <v>0</v>
      </c>
      <c r="X40" s="177">
        <v>0</v>
      </c>
      <c r="Y40" s="177">
        <v>10</v>
      </c>
      <c r="Z40" s="177">
        <v>0</v>
      </c>
      <c r="AA40" s="177">
        <v>0</v>
      </c>
      <c r="AB40" s="177">
        <v>0</v>
      </c>
      <c r="AC40" s="177">
        <v>0</v>
      </c>
      <c r="AD40" s="177">
        <v>0</v>
      </c>
      <c r="AE40" s="177">
        <v>0</v>
      </c>
      <c r="AF40" s="177">
        <v>0</v>
      </c>
      <c r="AG40" s="177">
        <v>0</v>
      </c>
      <c r="AH40" s="177">
        <v>0</v>
      </c>
      <c r="AI40" s="177">
        <v>0</v>
      </c>
    </row>
    <row r="41" spans="2:35" x14ac:dyDescent="0.3">
      <c r="B41" s="41" t="str">
        <f>IF($C$5='4.CAPEX List'!$B$2,'4.CAPEX List'!B10,IF($C$5='4.CAPEX List'!$C$2,'4.CAPEX List'!C10,IF($C$5='4.CAPEX List'!$D$2,'4.CAPEX List'!D10,IF($C$5='4.CAPEX List'!$E$2,'4.CAPEX List'!E10,IF($C$5='4.CAPEX List'!$B$37,"")))))</f>
        <v>Nacelle</v>
      </c>
      <c r="C41" s="123">
        <f t="shared" si="6"/>
        <v>0.05</v>
      </c>
      <c r="D41" s="151">
        <f t="shared" si="5"/>
        <v>20</v>
      </c>
      <c r="E41" s="177">
        <v>10</v>
      </c>
      <c r="F41" s="177">
        <v>0</v>
      </c>
      <c r="G41" s="177">
        <v>0</v>
      </c>
      <c r="H41" s="177">
        <v>0</v>
      </c>
      <c r="I41" s="177">
        <v>0</v>
      </c>
      <c r="J41" s="177">
        <v>0</v>
      </c>
      <c r="K41" s="177">
        <v>0</v>
      </c>
      <c r="L41" s="177">
        <v>0</v>
      </c>
      <c r="M41" s="177">
        <v>0</v>
      </c>
      <c r="N41" s="177">
        <v>0</v>
      </c>
      <c r="O41" s="177">
        <v>0</v>
      </c>
      <c r="P41" s="177">
        <v>0</v>
      </c>
      <c r="Q41" s="177">
        <v>0</v>
      </c>
      <c r="R41" s="177">
        <v>0</v>
      </c>
      <c r="S41" s="177">
        <v>0</v>
      </c>
      <c r="T41" s="177">
        <v>0</v>
      </c>
      <c r="U41" s="177">
        <v>0</v>
      </c>
      <c r="V41" s="177">
        <v>0</v>
      </c>
      <c r="W41" s="177">
        <v>0</v>
      </c>
      <c r="X41" s="177">
        <v>0</v>
      </c>
      <c r="Y41" s="177">
        <v>10</v>
      </c>
      <c r="Z41" s="177">
        <v>0</v>
      </c>
      <c r="AA41" s="177">
        <v>0</v>
      </c>
      <c r="AB41" s="177">
        <v>0</v>
      </c>
      <c r="AC41" s="177">
        <v>0</v>
      </c>
      <c r="AD41" s="177">
        <v>0</v>
      </c>
      <c r="AE41" s="177">
        <v>0</v>
      </c>
      <c r="AF41" s="177">
        <v>0</v>
      </c>
      <c r="AG41" s="177">
        <v>0</v>
      </c>
      <c r="AH41" s="177">
        <v>0</v>
      </c>
      <c r="AI41" s="177">
        <v>0</v>
      </c>
    </row>
    <row r="42" spans="2:35" x14ac:dyDescent="0.3">
      <c r="B42" s="41" t="str">
        <f>IF($C$5='4.CAPEX List'!$B$2,'4.CAPEX List'!B11,IF($C$5='4.CAPEX List'!$C$2,'4.CAPEX List'!C11,IF($C$5='4.CAPEX List'!$D$2,'4.CAPEX List'!D11,IF($C$5='4.CAPEX List'!$E$2,'4.CAPEX List'!E11,IF($C$5='4.CAPEX List'!$B$37,"")))))</f>
        <v>Rotor &amp; Hub</v>
      </c>
      <c r="C42" s="123">
        <f t="shared" si="6"/>
        <v>0.05</v>
      </c>
      <c r="D42" s="151">
        <f t="shared" si="5"/>
        <v>20</v>
      </c>
      <c r="E42" s="177">
        <v>10</v>
      </c>
      <c r="F42" s="177">
        <v>0</v>
      </c>
      <c r="G42" s="177">
        <v>0</v>
      </c>
      <c r="H42" s="177">
        <v>0</v>
      </c>
      <c r="I42" s="177">
        <v>0</v>
      </c>
      <c r="J42" s="177">
        <v>0</v>
      </c>
      <c r="K42" s="177">
        <v>0</v>
      </c>
      <c r="L42" s="177">
        <v>0</v>
      </c>
      <c r="M42" s="177">
        <v>0</v>
      </c>
      <c r="N42" s="177">
        <v>0</v>
      </c>
      <c r="O42" s="177">
        <v>0</v>
      </c>
      <c r="P42" s="177">
        <v>0</v>
      </c>
      <c r="Q42" s="177">
        <v>0</v>
      </c>
      <c r="R42" s="177">
        <v>0</v>
      </c>
      <c r="S42" s="177">
        <v>0</v>
      </c>
      <c r="T42" s="177">
        <v>0</v>
      </c>
      <c r="U42" s="177">
        <v>0</v>
      </c>
      <c r="V42" s="177">
        <v>0</v>
      </c>
      <c r="W42" s="177">
        <v>0</v>
      </c>
      <c r="X42" s="177">
        <v>0</v>
      </c>
      <c r="Y42" s="177">
        <v>10</v>
      </c>
      <c r="Z42" s="177">
        <v>0</v>
      </c>
      <c r="AA42" s="177">
        <v>0</v>
      </c>
      <c r="AB42" s="177">
        <v>0</v>
      </c>
      <c r="AC42" s="177">
        <v>0</v>
      </c>
      <c r="AD42" s="177">
        <v>0</v>
      </c>
      <c r="AE42" s="177">
        <v>0</v>
      </c>
      <c r="AF42" s="177">
        <v>0</v>
      </c>
      <c r="AG42" s="177">
        <v>0</v>
      </c>
      <c r="AH42" s="177">
        <v>0</v>
      </c>
      <c r="AI42" s="177">
        <v>0</v>
      </c>
    </row>
    <row r="43" spans="2:35" x14ac:dyDescent="0.3">
      <c r="B43" s="41" t="str">
        <f>IF($C$5='4.CAPEX List'!$B$2,'4.CAPEX List'!B12,IF($C$5='4.CAPEX List'!$C$2,'4.CAPEX List'!C12,IF($C$5='4.CAPEX List'!$D$2,'4.CAPEX List'!D12,IF($C$5='4.CAPEX List'!$E$2,'4.CAPEX List'!E12,IF($C$5='4.CAPEX List'!$B$37,"")))))</f>
        <v>Blades</v>
      </c>
      <c r="C43" s="123">
        <f t="shared" si="6"/>
        <v>0.05</v>
      </c>
      <c r="D43" s="151">
        <f t="shared" si="5"/>
        <v>20</v>
      </c>
      <c r="E43" s="177">
        <v>10</v>
      </c>
      <c r="F43" s="177">
        <v>0</v>
      </c>
      <c r="G43" s="177">
        <v>0</v>
      </c>
      <c r="H43" s="177">
        <v>0</v>
      </c>
      <c r="I43" s="177">
        <v>0</v>
      </c>
      <c r="J43" s="177">
        <v>0</v>
      </c>
      <c r="K43" s="177">
        <v>0</v>
      </c>
      <c r="L43" s="177">
        <v>0</v>
      </c>
      <c r="M43" s="177">
        <v>0</v>
      </c>
      <c r="N43" s="177">
        <v>0</v>
      </c>
      <c r="O43" s="177">
        <v>0</v>
      </c>
      <c r="P43" s="177">
        <v>0</v>
      </c>
      <c r="Q43" s="177">
        <v>0</v>
      </c>
      <c r="R43" s="177">
        <v>0</v>
      </c>
      <c r="S43" s="177">
        <v>0</v>
      </c>
      <c r="T43" s="177">
        <v>0</v>
      </c>
      <c r="U43" s="177">
        <v>0</v>
      </c>
      <c r="V43" s="177">
        <v>0</v>
      </c>
      <c r="W43" s="177">
        <v>0</v>
      </c>
      <c r="X43" s="177">
        <v>0</v>
      </c>
      <c r="Y43" s="177">
        <v>10</v>
      </c>
      <c r="Z43" s="177">
        <v>0</v>
      </c>
      <c r="AA43" s="177">
        <v>0</v>
      </c>
      <c r="AB43" s="177">
        <v>0</v>
      </c>
      <c r="AC43" s="177">
        <v>0</v>
      </c>
      <c r="AD43" s="177">
        <v>0</v>
      </c>
      <c r="AE43" s="177">
        <v>0</v>
      </c>
      <c r="AF43" s="177">
        <v>0</v>
      </c>
      <c r="AG43" s="177">
        <v>0</v>
      </c>
      <c r="AH43" s="177">
        <v>0</v>
      </c>
      <c r="AI43" s="177">
        <v>0</v>
      </c>
    </row>
    <row r="44" spans="2:35" x14ac:dyDescent="0.3">
      <c r="B44" s="41" t="str">
        <f>IF($C$5='4.CAPEX List'!$B$2,'4.CAPEX List'!B13,IF($C$5='4.CAPEX List'!$C$2,'4.CAPEX List'!C13,IF($C$5='4.CAPEX List'!$D$2,'4.CAPEX List'!D13,IF($C$5='4.CAPEX List'!$E$2,'4.CAPEX List'!E13,IF($C$5='4.CAPEX List'!$B$37,"")))))</f>
        <v>Anemometer</v>
      </c>
      <c r="C44" s="123">
        <f t="shared" si="6"/>
        <v>0.05</v>
      </c>
      <c r="D44" s="151">
        <f t="shared" si="5"/>
        <v>20</v>
      </c>
      <c r="E44" s="177">
        <v>10</v>
      </c>
      <c r="F44" s="177">
        <v>0</v>
      </c>
      <c r="G44" s="177">
        <v>0</v>
      </c>
      <c r="H44" s="177">
        <v>0</v>
      </c>
      <c r="I44" s="177">
        <v>0</v>
      </c>
      <c r="J44" s="177">
        <v>0</v>
      </c>
      <c r="K44" s="177">
        <v>0</v>
      </c>
      <c r="L44" s="177">
        <v>0</v>
      </c>
      <c r="M44" s="177">
        <v>0</v>
      </c>
      <c r="N44" s="177">
        <v>0</v>
      </c>
      <c r="O44" s="177">
        <v>0</v>
      </c>
      <c r="P44" s="177">
        <v>0</v>
      </c>
      <c r="Q44" s="177">
        <v>0</v>
      </c>
      <c r="R44" s="177">
        <v>0</v>
      </c>
      <c r="S44" s="177">
        <v>0</v>
      </c>
      <c r="T44" s="177">
        <v>0</v>
      </c>
      <c r="U44" s="177">
        <v>0</v>
      </c>
      <c r="V44" s="177">
        <v>0</v>
      </c>
      <c r="W44" s="177">
        <v>0</v>
      </c>
      <c r="X44" s="177">
        <v>0</v>
      </c>
      <c r="Y44" s="177">
        <v>10</v>
      </c>
      <c r="Z44" s="177">
        <v>0</v>
      </c>
      <c r="AA44" s="177">
        <v>0</v>
      </c>
      <c r="AB44" s="177">
        <v>0</v>
      </c>
      <c r="AC44" s="177">
        <v>0</v>
      </c>
      <c r="AD44" s="177">
        <v>0</v>
      </c>
      <c r="AE44" s="177">
        <v>0</v>
      </c>
      <c r="AF44" s="177">
        <v>0</v>
      </c>
      <c r="AG44" s="177">
        <v>0</v>
      </c>
      <c r="AH44" s="177">
        <v>0</v>
      </c>
      <c r="AI44" s="177">
        <v>0</v>
      </c>
    </row>
    <row r="45" spans="2:35" x14ac:dyDescent="0.3">
      <c r="B45" s="41" t="str">
        <f>IF($C$5='4.CAPEX List'!$B$2,'4.CAPEX List'!B14,IF($C$5='4.CAPEX List'!$C$2,'4.CAPEX List'!C14,IF($C$5='4.CAPEX List'!$D$2,'4.CAPEX List'!D14,IF($C$5='4.CAPEX List'!$E$2,'4.CAPEX List'!E14,IF($C$5='4.CAPEX List'!$B$37,"")))))</f>
        <v>Wind Vane</v>
      </c>
      <c r="C45" s="123">
        <f t="shared" si="6"/>
        <v>0.05</v>
      </c>
      <c r="D45" s="151">
        <f t="shared" si="5"/>
        <v>20</v>
      </c>
      <c r="E45" s="177">
        <v>10</v>
      </c>
      <c r="F45" s="177">
        <v>0</v>
      </c>
      <c r="G45" s="177">
        <v>0</v>
      </c>
      <c r="H45" s="177">
        <v>0</v>
      </c>
      <c r="I45" s="177">
        <v>0</v>
      </c>
      <c r="J45" s="177">
        <v>0</v>
      </c>
      <c r="K45" s="177">
        <v>0</v>
      </c>
      <c r="L45" s="177">
        <v>0</v>
      </c>
      <c r="M45" s="177">
        <v>0</v>
      </c>
      <c r="N45" s="177">
        <v>0</v>
      </c>
      <c r="O45" s="177">
        <v>0</v>
      </c>
      <c r="P45" s="177">
        <v>0</v>
      </c>
      <c r="Q45" s="177">
        <v>0</v>
      </c>
      <c r="R45" s="177">
        <v>0</v>
      </c>
      <c r="S45" s="177">
        <v>0</v>
      </c>
      <c r="T45" s="177">
        <v>0</v>
      </c>
      <c r="U45" s="177">
        <v>0</v>
      </c>
      <c r="V45" s="177">
        <v>0</v>
      </c>
      <c r="W45" s="177">
        <v>0</v>
      </c>
      <c r="X45" s="177">
        <v>0</v>
      </c>
      <c r="Y45" s="177">
        <v>10</v>
      </c>
      <c r="Z45" s="177">
        <v>0</v>
      </c>
      <c r="AA45" s="177">
        <v>0</v>
      </c>
      <c r="AB45" s="177">
        <v>0</v>
      </c>
      <c r="AC45" s="177">
        <v>0</v>
      </c>
      <c r="AD45" s="177">
        <v>0</v>
      </c>
      <c r="AE45" s="177">
        <v>0</v>
      </c>
      <c r="AF45" s="177">
        <v>0</v>
      </c>
      <c r="AG45" s="177">
        <v>0</v>
      </c>
      <c r="AH45" s="177">
        <v>0</v>
      </c>
      <c r="AI45" s="177">
        <v>0</v>
      </c>
    </row>
    <row r="46" spans="2:35" x14ac:dyDescent="0.3">
      <c r="B46" s="41" t="str">
        <f>IF($C$5='4.CAPEX List'!$B$2,'4.CAPEX List'!B15,IF($C$5='4.CAPEX List'!$C$2,'4.CAPEX List'!C15,IF($C$5='4.CAPEX List'!$D$2,'4.CAPEX List'!D15,IF($C$5='4.CAPEX List'!$E$2,'4.CAPEX List'!E15,IF($C$5='4.CAPEX List'!$B$37,"")))))</f>
        <v>Yaw System</v>
      </c>
      <c r="C46" s="123">
        <f t="shared" si="6"/>
        <v>0.05</v>
      </c>
      <c r="D46" s="151">
        <f t="shared" si="5"/>
        <v>25</v>
      </c>
      <c r="E46" s="177">
        <v>15</v>
      </c>
      <c r="F46" s="177">
        <v>0</v>
      </c>
      <c r="G46" s="177">
        <v>0</v>
      </c>
      <c r="H46" s="177">
        <v>0</v>
      </c>
      <c r="I46" s="177">
        <v>0</v>
      </c>
      <c r="J46" s="177">
        <v>0</v>
      </c>
      <c r="K46" s="177">
        <v>0</v>
      </c>
      <c r="L46" s="177">
        <v>0</v>
      </c>
      <c r="M46" s="177">
        <v>0</v>
      </c>
      <c r="N46" s="177">
        <v>0</v>
      </c>
      <c r="O46" s="177">
        <v>0</v>
      </c>
      <c r="P46" s="177">
        <v>0</v>
      </c>
      <c r="Q46" s="177">
        <v>0</v>
      </c>
      <c r="R46" s="177">
        <v>0</v>
      </c>
      <c r="S46" s="177">
        <v>0</v>
      </c>
      <c r="T46" s="177">
        <v>0</v>
      </c>
      <c r="U46" s="177">
        <v>0</v>
      </c>
      <c r="V46" s="177">
        <v>0</v>
      </c>
      <c r="W46" s="177">
        <v>0</v>
      </c>
      <c r="X46" s="177">
        <v>0</v>
      </c>
      <c r="Y46" s="177">
        <v>10</v>
      </c>
      <c r="Z46" s="177">
        <v>0</v>
      </c>
      <c r="AA46" s="177">
        <v>0</v>
      </c>
      <c r="AB46" s="177">
        <v>0</v>
      </c>
      <c r="AC46" s="177">
        <v>0</v>
      </c>
      <c r="AD46" s="177">
        <v>0</v>
      </c>
      <c r="AE46" s="177">
        <v>0</v>
      </c>
      <c r="AF46" s="177">
        <v>0</v>
      </c>
      <c r="AG46" s="177">
        <v>0</v>
      </c>
      <c r="AH46" s="177">
        <v>0</v>
      </c>
      <c r="AI46" s="177">
        <v>0</v>
      </c>
    </row>
    <row r="47" spans="2:35" x14ac:dyDescent="0.3">
      <c r="B47" s="41" t="str">
        <f>IF($C$5='4.CAPEX List'!$B$2,'4.CAPEX List'!B16,IF($C$5='4.CAPEX List'!$C$2,'4.CAPEX List'!C16,IF($C$5='4.CAPEX List'!$D$2,'4.CAPEX List'!D16,IF($C$5='4.CAPEX List'!$E$2,'4.CAPEX List'!E16,IF($C$5='4.CAPEX List'!$B$37,"")))))</f>
        <v>Pitch System</v>
      </c>
      <c r="C47" s="123">
        <f t="shared" si="6"/>
        <v>0.05</v>
      </c>
      <c r="D47" s="151">
        <f t="shared" si="5"/>
        <v>20</v>
      </c>
      <c r="E47" s="177">
        <v>10</v>
      </c>
      <c r="F47" s="177">
        <v>0</v>
      </c>
      <c r="G47" s="177">
        <v>0</v>
      </c>
      <c r="H47" s="177">
        <v>0</v>
      </c>
      <c r="I47" s="177">
        <v>0</v>
      </c>
      <c r="J47" s="177">
        <v>0</v>
      </c>
      <c r="K47" s="177">
        <v>0</v>
      </c>
      <c r="L47" s="177">
        <v>0</v>
      </c>
      <c r="M47" s="177">
        <v>0</v>
      </c>
      <c r="N47" s="177">
        <v>0</v>
      </c>
      <c r="O47" s="177">
        <v>0</v>
      </c>
      <c r="P47" s="177">
        <v>0</v>
      </c>
      <c r="Q47" s="177">
        <v>0</v>
      </c>
      <c r="R47" s="177">
        <v>0</v>
      </c>
      <c r="S47" s="177">
        <v>0</v>
      </c>
      <c r="T47" s="177">
        <v>0</v>
      </c>
      <c r="U47" s="177">
        <v>0</v>
      </c>
      <c r="V47" s="177">
        <v>0</v>
      </c>
      <c r="W47" s="177">
        <v>0</v>
      </c>
      <c r="X47" s="177">
        <v>0</v>
      </c>
      <c r="Y47" s="177">
        <v>10</v>
      </c>
      <c r="Z47" s="177">
        <v>0</v>
      </c>
      <c r="AA47" s="177">
        <v>0</v>
      </c>
      <c r="AB47" s="177">
        <v>0</v>
      </c>
      <c r="AC47" s="177">
        <v>0</v>
      </c>
      <c r="AD47" s="177">
        <v>0</v>
      </c>
      <c r="AE47" s="177">
        <v>0</v>
      </c>
      <c r="AF47" s="177">
        <v>0</v>
      </c>
      <c r="AG47" s="177">
        <v>0</v>
      </c>
      <c r="AH47" s="177">
        <v>0</v>
      </c>
      <c r="AI47" s="177">
        <v>0</v>
      </c>
    </row>
    <row r="48" spans="2:35" x14ac:dyDescent="0.3">
      <c r="B48" s="41" t="str">
        <f>IF($C$5='4.CAPEX List'!$B$2,'4.CAPEX List'!B17,IF($C$5='4.CAPEX List'!$C$2,'4.CAPEX List'!C17,IF($C$5='4.CAPEX List'!$D$2,'4.CAPEX List'!D17,IF($C$5='4.CAPEX List'!$E$2,'4.CAPEX List'!E17,IF($C$5='4.CAPEX List'!$B$37,"")))))</f>
        <v>Turbines &amp; Generators</v>
      </c>
      <c r="C48" s="123">
        <f t="shared" si="6"/>
        <v>0.05</v>
      </c>
      <c r="D48" s="151">
        <f t="shared" si="5"/>
        <v>200</v>
      </c>
      <c r="E48" s="177">
        <v>100</v>
      </c>
      <c r="F48" s="177">
        <v>0</v>
      </c>
      <c r="G48" s="177">
        <v>0</v>
      </c>
      <c r="H48" s="177">
        <v>0</v>
      </c>
      <c r="I48" s="177">
        <v>0</v>
      </c>
      <c r="J48" s="177">
        <v>0</v>
      </c>
      <c r="K48" s="177">
        <v>0</v>
      </c>
      <c r="L48" s="177">
        <v>0</v>
      </c>
      <c r="M48" s="177">
        <v>0</v>
      </c>
      <c r="N48" s="177">
        <v>0</v>
      </c>
      <c r="O48" s="177">
        <v>0</v>
      </c>
      <c r="P48" s="177">
        <v>0</v>
      </c>
      <c r="Q48" s="177">
        <v>0</v>
      </c>
      <c r="R48" s="177">
        <v>0</v>
      </c>
      <c r="S48" s="177">
        <v>0</v>
      </c>
      <c r="T48" s="177">
        <v>0</v>
      </c>
      <c r="U48" s="177">
        <v>0</v>
      </c>
      <c r="V48" s="177">
        <v>0</v>
      </c>
      <c r="W48" s="177">
        <v>0</v>
      </c>
      <c r="X48" s="177">
        <v>0</v>
      </c>
      <c r="Y48" s="177">
        <v>100</v>
      </c>
      <c r="Z48" s="177">
        <v>0</v>
      </c>
      <c r="AA48" s="177">
        <v>0</v>
      </c>
      <c r="AB48" s="177">
        <v>0</v>
      </c>
      <c r="AC48" s="177">
        <v>0</v>
      </c>
      <c r="AD48" s="177">
        <v>0</v>
      </c>
      <c r="AE48" s="177">
        <v>0</v>
      </c>
      <c r="AF48" s="177">
        <v>0</v>
      </c>
      <c r="AG48" s="177">
        <v>0</v>
      </c>
      <c r="AH48" s="177">
        <v>0</v>
      </c>
      <c r="AI48" s="177">
        <v>0</v>
      </c>
    </row>
    <row r="49" spans="2:35" x14ac:dyDescent="0.3">
      <c r="B49" s="41" t="str">
        <f>IF($C$5='4.CAPEX List'!$B$2,'4.CAPEX List'!B18,IF($C$5='4.CAPEX List'!$C$2,'4.CAPEX List'!C18,IF($C$5='4.CAPEX List'!$D$2,'4.CAPEX List'!D18,IF($C$5='4.CAPEX List'!$E$2,'4.CAPEX List'!E18,IF($C$5='4.CAPEX List'!$B$37,"")))))</f>
        <v xml:space="preserve">Cabling </v>
      </c>
      <c r="C49" s="123">
        <f>1/25</f>
        <v>0.04</v>
      </c>
      <c r="D49" s="151">
        <f t="shared" si="5"/>
        <v>20</v>
      </c>
      <c r="E49" s="177">
        <v>10</v>
      </c>
      <c r="F49" s="177">
        <v>0</v>
      </c>
      <c r="G49" s="177">
        <v>0</v>
      </c>
      <c r="H49" s="177">
        <v>0</v>
      </c>
      <c r="I49" s="177">
        <v>0</v>
      </c>
      <c r="J49" s="177">
        <v>0</v>
      </c>
      <c r="K49" s="177">
        <v>0</v>
      </c>
      <c r="L49" s="177">
        <v>0</v>
      </c>
      <c r="M49" s="177">
        <v>0</v>
      </c>
      <c r="N49" s="177">
        <v>0</v>
      </c>
      <c r="O49" s="177">
        <v>0</v>
      </c>
      <c r="P49" s="177">
        <v>0</v>
      </c>
      <c r="Q49" s="177">
        <v>0</v>
      </c>
      <c r="R49" s="177">
        <v>0</v>
      </c>
      <c r="S49" s="177">
        <v>0</v>
      </c>
      <c r="T49" s="177">
        <v>0</v>
      </c>
      <c r="U49" s="177">
        <v>0</v>
      </c>
      <c r="V49" s="177">
        <v>0</v>
      </c>
      <c r="W49" s="177">
        <v>0</v>
      </c>
      <c r="X49" s="177">
        <v>0</v>
      </c>
      <c r="Y49" s="177">
        <v>10</v>
      </c>
      <c r="Z49" s="177">
        <v>0</v>
      </c>
      <c r="AA49" s="177">
        <v>0</v>
      </c>
      <c r="AB49" s="177">
        <v>0</v>
      </c>
      <c r="AC49" s="177">
        <v>0</v>
      </c>
      <c r="AD49" s="177">
        <v>0</v>
      </c>
      <c r="AE49" s="177">
        <v>0</v>
      </c>
      <c r="AF49" s="177">
        <v>0</v>
      </c>
      <c r="AG49" s="177">
        <v>0</v>
      </c>
      <c r="AH49" s="177">
        <v>0</v>
      </c>
      <c r="AI49" s="177">
        <v>0</v>
      </c>
    </row>
    <row r="50" spans="2:35" x14ac:dyDescent="0.3">
      <c r="B50" s="41" t="str">
        <f>IF($C$5='4.CAPEX List'!$B$2,'4.CAPEX List'!B19,IF($C$5='4.CAPEX List'!$C$2,'4.CAPEX List'!C19,IF($C$5='4.CAPEX List'!$D$2,'4.CAPEX List'!D19,IF($C$5='4.CAPEX List'!$E$2,'4.CAPEX List'!E19,IF($C$5='4.CAPEX List'!$B$37,"")))))</f>
        <v>Controller</v>
      </c>
      <c r="C50" s="123">
        <f t="shared" si="6"/>
        <v>0.05</v>
      </c>
      <c r="D50" s="151">
        <f t="shared" si="5"/>
        <v>20</v>
      </c>
      <c r="E50" s="177">
        <v>10</v>
      </c>
      <c r="F50" s="177">
        <v>0</v>
      </c>
      <c r="G50" s="177">
        <v>0</v>
      </c>
      <c r="H50" s="177">
        <v>0</v>
      </c>
      <c r="I50" s="177">
        <v>0</v>
      </c>
      <c r="J50" s="177">
        <v>0</v>
      </c>
      <c r="K50" s="177">
        <v>0</v>
      </c>
      <c r="L50" s="177">
        <v>0</v>
      </c>
      <c r="M50" s="177">
        <v>0</v>
      </c>
      <c r="N50" s="177">
        <v>0</v>
      </c>
      <c r="O50" s="177">
        <v>0</v>
      </c>
      <c r="P50" s="177">
        <v>0</v>
      </c>
      <c r="Q50" s="177">
        <v>0</v>
      </c>
      <c r="R50" s="177">
        <v>0</v>
      </c>
      <c r="S50" s="177">
        <v>0</v>
      </c>
      <c r="T50" s="177">
        <v>0</v>
      </c>
      <c r="U50" s="177">
        <v>0</v>
      </c>
      <c r="V50" s="177">
        <v>0</v>
      </c>
      <c r="W50" s="177">
        <v>0</v>
      </c>
      <c r="X50" s="177">
        <v>0</v>
      </c>
      <c r="Y50" s="177">
        <v>10</v>
      </c>
      <c r="Z50" s="177">
        <v>0</v>
      </c>
      <c r="AA50" s="177">
        <v>0</v>
      </c>
      <c r="AB50" s="177">
        <v>0</v>
      </c>
      <c r="AC50" s="177">
        <v>0</v>
      </c>
      <c r="AD50" s="177">
        <v>0</v>
      </c>
      <c r="AE50" s="177">
        <v>0</v>
      </c>
      <c r="AF50" s="177">
        <v>0</v>
      </c>
      <c r="AG50" s="177">
        <v>0</v>
      </c>
      <c r="AH50" s="177">
        <v>0</v>
      </c>
      <c r="AI50" s="177">
        <v>0</v>
      </c>
    </row>
    <row r="51" spans="2:35" x14ac:dyDescent="0.3">
      <c r="B51" s="41" t="str">
        <f>IF($C$5='4.CAPEX List'!$B$2,'4.CAPEX List'!B20,IF($C$5='4.CAPEX List'!$C$2,'4.CAPEX List'!C20,IF($C$5='4.CAPEX List'!$D$2,'4.CAPEX List'!D20,IF($C$5='4.CAPEX List'!$E$2,'4.CAPEX List'!E20,IF($C$5='4.CAPEX List'!$B$37,"")))))</f>
        <v>Brakes</v>
      </c>
      <c r="C51" s="123">
        <f t="shared" si="6"/>
        <v>0.05</v>
      </c>
      <c r="D51" s="151">
        <f t="shared" si="5"/>
        <v>20</v>
      </c>
      <c r="E51" s="177">
        <v>10</v>
      </c>
      <c r="F51" s="177">
        <v>0</v>
      </c>
      <c r="G51" s="177">
        <v>0</v>
      </c>
      <c r="H51" s="177">
        <v>0</v>
      </c>
      <c r="I51" s="177">
        <v>0</v>
      </c>
      <c r="J51" s="177">
        <v>0</v>
      </c>
      <c r="K51" s="177">
        <v>0</v>
      </c>
      <c r="L51" s="177">
        <v>0</v>
      </c>
      <c r="M51" s="177">
        <v>0</v>
      </c>
      <c r="N51" s="177">
        <v>0</v>
      </c>
      <c r="O51" s="177">
        <v>0</v>
      </c>
      <c r="P51" s="177">
        <v>0</v>
      </c>
      <c r="Q51" s="177">
        <v>0</v>
      </c>
      <c r="R51" s="177">
        <v>0</v>
      </c>
      <c r="S51" s="177">
        <v>0</v>
      </c>
      <c r="T51" s="177">
        <v>0</v>
      </c>
      <c r="U51" s="177">
        <v>0</v>
      </c>
      <c r="V51" s="177">
        <v>0</v>
      </c>
      <c r="W51" s="177">
        <v>0</v>
      </c>
      <c r="X51" s="177">
        <v>0</v>
      </c>
      <c r="Y51" s="177">
        <v>10</v>
      </c>
      <c r="Z51" s="177">
        <v>0</v>
      </c>
      <c r="AA51" s="177">
        <v>0</v>
      </c>
      <c r="AB51" s="177">
        <v>0</v>
      </c>
      <c r="AC51" s="177">
        <v>0</v>
      </c>
      <c r="AD51" s="177">
        <v>0</v>
      </c>
      <c r="AE51" s="177">
        <v>0</v>
      </c>
      <c r="AF51" s="177">
        <v>0</v>
      </c>
      <c r="AG51" s="177">
        <v>0</v>
      </c>
      <c r="AH51" s="177">
        <v>0</v>
      </c>
      <c r="AI51" s="177">
        <v>0</v>
      </c>
    </row>
    <row r="52" spans="2:35" x14ac:dyDescent="0.3">
      <c r="B52" s="41" t="str">
        <f>IF($C$5='4.CAPEX List'!$B$2,'4.CAPEX List'!B21,IF($C$5='4.CAPEX List'!$C$2,'4.CAPEX List'!C21,IF($C$5='4.CAPEX List'!$D$2,'4.CAPEX List'!D21,IF($C$5='4.CAPEX List'!$E$2,'4.CAPEX List'!E21,IF($C$5='4.CAPEX List'!$B$37,"")))))</f>
        <v>Charge Controller (for batteries)</v>
      </c>
      <c r="C52" s="123">
        <f t="shared" si="6"/>
        <v>0.05</v>
      </c>
      <c r="D52" s="151">
        <f t="shared" si="5"/>
        <v>20</v>
      </c>
      <c r="E52" s="177">
        <v>10</v>
      </c>
      <c r="F52" s="177">
        <v>0</v>
      </c>
      <c r="G52" s="177">
        <v>0</v>
      </c>
      <c r="H52" s="177">
        <v>0</v>
      </c>
      <c r="I52" s="177">
        <v>0</v>
      </c>
      <c r="J52" s="177">
        <v>0</v>
      </c>
      <c r="K52" s="177">
        <v>0</v>
      </c>
      <c r="L52" s="177">
        <v>0</v>
      </c>
      <c r="M52" s="177">
        <v>0</v>
      </c>
      <c r="N52" s="177">
        <v>0</v>
      </c>
      <c r="O52" s="177">
        <v>0</v>
      </c>
      <c r="P52" s="177">
        <v>0</v>
      </c>
      <c r="Q52" s="177">
        <v>0</v>
      </c>
      <c r="R52" s="177">
        <v>0</v>
      </c>
      <c r="S52" s="177">
        <v>0</v>
      </c>
      <c r="T52" s="177">
        <v>0</v>
      </c>
      <c r="U52" s="177">
        <v>0</v>
      </c>
      <c r="V52" s="177">
        <v>0</v>
      </c>
      <c r="W52" s="177">
        <v>0</v>
      </c>
      <c r="X52" s="177">
        <v>0</v>
      </c>
      <c r="Y52" s="177">
        <v>10</v>
      </c>
      <c r="Z52" s="177">
        <v>0</v>
      </c>
      <c r="AA52" s="177">
        <v>0</v>
      </c>
      <c r="AB52" s="177">
        <v>0</v>
      </c>
      <c r="AC52" s="177">
        <v>0</v>
      </c>
      <c r="AD52" s="177">
        <v>0</v>
      </c>
      <c r="AE52" s="177">
        <v>0</v>
      </c>
      <c r="AF52" s="177">
        <v>0</v>
      </c>
      <c r="AG52" s="177">
        <v>0</v>
      </c>
      <c r="AH52" s="177">
        <v>0</v>
      </c>
      <c r="AI52" s="177">
        <v>0</v>
      </c>
    </row>
    <row r="53" spans="2:35" x14ac:dyDescent="0.3">
      <c r="B53" s="41" t="str">
        <f>IF($C$5='4.CAPEX List'!$B$2,'4.CAPEX List'!B22,IF($C$5='4.CAPEX List'!$C$2,'4.CAPEX List'!C22,IF($C$5='4.CAPEX List'!$D$2,'4.CAPEX List'!D22,IF($C$5='4.CAPEX List'!$E$2,'4.CAPEX List'!E22,IF($C$5='4.CAPEX List'!$B$37,"")))))</f>
        <v>Storage batteries</v>
      </c>
      <c r="C53" s="123">
        <f t="shared" si="6"/>
        <v>0.05</v>
      </c>
      <c r="D53" s="151">
        <f t="shared" si="5"/>
        <v>20</v>
      </c>
      <c r="E53" s="177">
        <v>10</v>
      </c>
      <c r="F53" s="177">
        <v>0</v>
      </c>
      <c r="G53" s="177">
        <v>0</v>
      </c>
      <c r="H53" s="177">
        <v>0</v>
      </c>
      <c r="I53" s="177">
        <v>0</v>
      </c>
      <c r="J53" s="177">
        <v>0</v>
      </c>
      <c r="K53" s="177">
        <v>0</v>
      </c>
      <c r="L53" s="177">
        <v>0</v>
      </c>
      <c r="M53" s="177">
        <v>0</v>
      </c>
      <c r="N53" s="177">
        <v>0</v>
      </c>
      <c r="O53" s="177">
        <v>0</v>
      </c>
      <c r="P53" s="177">
        <v>0</v>
      </c>
      <c r="Q53" s="177">
        <v>0</v>
      </c>
      <c r="R53" s="177">
        <v>0</v>
      </c>
      <c r="S53" s="177">
        <v>0</v>
      </c>
      <c r="T53" s="177">
        <v>0</v>
      </c>
      <c r="U53" s="177">
        <v>0</v>
      </c>
      <c r="V53" s="177">
        <v>0</v>
      </c>
      <c r="W53" s="177">
        <v>0</v>
      </c>
      <c r="X53" s="177">
        <v>0</v>
      </c>
      <c r="Y53" s="177">
        <v>10</v>
      </c>
      <c r="Z53" s="177">
        <v>0</v>
      </c>
      <c r="AA53" s="177">
        <v>0</v>
      </c>
      <c r="AB53" s="177">
        <v>0</v>
      </c>
      <c r="AC53" s="177">
        <v>0</v>
      </c>
      <c r="AD53" s="177">
        <v>0</v>
      </c>
      <c r="AE53" s="177">
        <v>0</v>
      </c>
      <c r="AF53" s="177">
        <v>0</v>
      </c>
      <c r="AG53" s="177">
        <v>0</v>
      </c>
      <c r="AH53" s="177">
        <v>0</v>
      </c>
      <c r="AI53" s="177">
        <v>0</v>
      </c>
    </row>
    <row r="54" spans="2:35" ht="15.75" customHeight="1" x14ac:dyDescent="0.3">
      <c r="B54" s="41" t="str">
        <f>IF($C$5='4.CAPEX List'!$B$2,'4.CAPEX List'!B23,IF($C$5='4.CAPEX List'!$C$2,'4.CAPEX List'!C23,IF($C$5='4.CAPEX List'!$D$2,'4.CAPEX List'!D23,IF($C$5='4.CAPEX List'!$E$2,'4.CAPEX List'!E23,IF($C$5='4.CAPEX List'!$B$37,"")))))</f>
        <v>Other (specify)</v>
      </c>
      <c r="C54" s="123">
        <f t="shared" si="6"/>
        <v>0.05</v>
      </c>
      <c r="D54" s="151">
        <f t="shared" si="5"/>
        <v>0</v>
      </c>
      <c r="E54" s="177">
        <v>0</v>
      </c>
      <c r="F54" s="177">
        <v>0</v>
      </c>
      <c r="G54" s="177">
        <v>0</v>
      </c>
      <c r="H54" s="177">
        <v>0</v>
      </c>
      <c r="I54" s="177">
        <v>0</v>
      </c>
      <c r="J54" s="177">
        <v>0</v>
      </c>
      <c r="K54" s="177">
        <v>0</v>
      </c>
      <c r="L54" s="177">
        <v>0</v>
      </c>
      <c r="M54" s="177">
        <v>0</v>
      </c>
      <c r="N54" s="177">
        <v>0</v>
      </c>
      <c r="O54" s="177">
        <v>0</v>
      </c>
      <c r="P54" s="177">
        <v>0</v>
      </c>
      <c r="Q54" s="177">
        <v>0</v>
      </c>
      <c r="R54" s="177">
        <v>0</v>
      </c>
      <c r="S54" s="177">
        <v>0</v>
      </c>
      <c r="T54" s="177">
        <v>0</v>
      </c>
      <c r="U54" s="177">
        <v>0</v>
      </c>
      <c r="V54" s="177">
        <v>0</v>
      </c>
      <c r="W54" s="177">
        <v>0</v>
      </c>
      <c r="X54" s="177">
        <v>0</v>
      </c>
      <c r="Y54" s="177">
        <v>0</v>
      </c>
      <c r="Z54" s="177">
        <v>0</v>
      </c>
      <c r="AA54" s="177">
        <v>0</v>
      </c>
      <c r="AB54" s="177">
        <v>0</v>
      </c>
      <c r="AC54" s="177">
        <v>0</v>
      </c>
      <c r="AD54" s="177">
        <v>0</v>
      </c>
      <c r="AE54" s="177">
        <v>0</v>
      </c>
      <c r="AF54" s="177">
        <v>0</v>
      </c>
      <c r="AG54" s="177">
        <v>0</v>
      </c>
      <c r="AH54" s="177">
        <v>0</v>
      </c>
      <c r="AI54" s="177">
        <v>0</v>
      </c>
    </row>
    <row r="55" spans="2:35" x14ac:dyDescent="0.3">
      <c r="B55" s="281" t="s">
        <v>129</v>
      </c>
      <c r="C55" s="282"/>
      <c r="D55" s="282"/>
      <c r="E55" s="282"/>
      <c r="F55" s="282"/>
      <c r="G55" s="282"/>
      <c r="H55" s="282"/>
      <c r="I55" s="282"/>
      <c r="J55" s="282"/>
      <c r="K55" s="282"/>
      <c r="L55" s="282"/>
      <c r="M55" s="282"/>
      <c r="N55" s="282"/>
      <c r="O55" s="282"/>
      <c r="P55" s="282"/>
      <c r="Q55" s="282"/>
      <c r="R55" s="282"/>
      <c r="S55" s="282"/>
      <c r="T55" s="282"/>
      <c r="U55" s="282"/>
      <c r="V55" s="282"/>
      <c r="W55" s="282"/>
      <c r="X55" s="282"/>
      <c r="Y55" s="282"/>
      <c r="Z55" s="282"/>
      <c r="AA55" s="282"/>
      <c r="AB55" s="282"/>
      <c r="AC55" s="282"/>
      <c r="AD55" s="282"/>
      <c r="AE55" s="282"/>
      <c r="AF55" s="282"/>
      <c r="AG55" s="282"/>
      <c r="AH55" s="282"/>
      <c r="AI55" s="232"/>
    </row>
    <row r="56" spans="2:35" x14ac:dyDescent="0.3">
      <c r="B56" s="6" t="str">
        <f>'4.CAPEX List'!F3</f>
        <v>Buildings</v>
      </c>
      <c r="C56" s="123">
        <f>1/30</f>
        <v>3.3333333333333333E-2</v>
      </c>
      <c r="D56" s="151">
        <f t="shared" si="5"/>
        <v>18</v>
      </c>
      <c r="E56" s="177">
        <v>9</v>
      </c>
      <c r="F56" s="177">
        <v>0</v>
      </c>
      <c r="G56" s="177">
        <v>0</v>
      </c>
      <c r="H56" s="177">
        <v>0</v>
      </c>
      <c r="I56" s="177">
        <v>0</v>
      </c>
      <c r="J56" s="177">
        <v>0</v>
      </c>
      <c r="K56" s="177">
        <v>0</v>
      </c>
      <c r="L56" s="177">
        <v>0</v>
      </c>
      <c r="M56" s="177">
        <v>0</v>
      </c>
      <c r="N56" s="177">
        <v>0</v>
      </c>
      <c r="O56" s="177">
        <v>0</v>
      </c>
      <c r="P56" s="177">
        <v>0</v>
      </c>
      <c r="Q56" s="177">
        <v>0</v>
      </c>
      <c r="R56" s="177">
        <v>0</v>
      </c>
      <c r="S56" s="177">
        <v>0</v>
      </c>
      <c r="T56" s="177">
        <v>0</v>
      </c>
      <c r="U56" s="177">
        <v>0</v>
      </c>
      <c r="V56" s="177">
        <v>0</v>
      </c>
      <c r="W56" s="177">
        <v>0</v>
      </c>
      <c r="X56" s="177">
        <v>0</v>
      </c>
      <c r="Y56" s="177">
        <v>9</v>
      </c>
      <c r="Z56" s="177">
        <v>0</v>
      </c>
      <c r="AA56" s="177">
        <v>0</v>
      </c>
      <c r="AB56" s="177">
        <v>0</v>
      </c>
      <c r="AC56" s="177">
        <v>0</v>
      </c>
      <c r="AD56" s="177">
        <v>0</v>
      </c>
      <c r="AE56" s="177">
        <v>0</v>
      </c>
      <c r="AF56" s="177">
        <v>0</v>
      </c>
      <c r="AG56" s="177">
        <v>0</v>
      </c>
      <c r="AH56" s="177">
        <v>0</v>
      </c>
      <c r="AI56" s="177">
        <v>0</v>
      </c>
    </row>
    <row r="57" spans="2:35" x14ac:dyDescent="0.3">
      <c r="B57" s="6" t="str">
        <f>'4.CAPEX List'!F4</f>
        <v>IT</v>
      </c>
      <c r="C57" s="123">
        <f t="shared" si="6"/>
        <v>0.05</v>
      </c>
      <c r="D57" s="151">
        <f t="shared" si="5"/>
        <v>2</v>
      </c>
      <c r="E57" s="177">
        <v>1</v>
      </c>
      <c r="F57" s="177">
        <v>0</v>
      </c>
      <c r="G57" s="177">
        <v>0</v>
      </c>
      <c r="H57" s="177">
        <v>0</v>
      </c>
      <c r="I57" s="177">
        <v>0</v>
      </c>
      <c r="J57" s="177">
        <v>0</v>
      </c>
      <c r="K57" s="177">
        <v>0</v>
      </c>
      <c r="L57" s="177">
        <v>0</v>
      </c>
      <c r="M57" s="177">
        <v>0</v>
      </c>
      <c r="N57" s="177">
        <v>0</v>
      </c>
      <c r="O57" s="177">
        <v>0</v>
      </c>
      <c r="P57" s="177">
        <v>0</v>
      </c>
      <c r="Q57" s="177">
        <v>0</v>
      </c>
      <c r="R57" s="177">
        <v>0</v>
      </c>
      <c r="S57" s="177">
        <v>0</v>
      </c>
      <c r="T57" s="177">
        <v>0</v>
      </c>
      <c r="U57" s="177">
        <v>0</v>
      </c>
      <c r="V57" s="177">
        <v>0</v>
      </c>
      <c r="W57" s="177">
        <v>0</v>
      </c>
      <c r="X57" s="177">
        <v>0</v>
      </c>
      <c r="Y57" s="177">
        <v>1</v>
      </c>
      <c r="Z57" s="177">
        <v>0</v>
      </c>
      <c r="AA57" s="177">
        <v>0</v>
      </c>
      <c r="AB57" s="177">
        <v>0</v>
      </c>
      <c r="AC57" s="177">
        <v>0</v>
      </c>
      <c r="AD57" s="177">
        <v>0</v>
      </c>
      <c r="AE57" s="177">
        <v>0</v>
      </c>
      <c r="AF57" s="177">
        <v>0</v>
      </c>
      <c r="AG57" s="177">
        <v>0</v>
      </c>
      <c r="AH57" s="177">
        <v>0</v>
      </c>
      <c r="AI57" s="177">
        <v>0</v>
      </c>
    </row>
    <row r="58" spans="2:35" ht="28.8" x14ac:dyDescent="0.3">
      <c r="B58" s="6" t="str">
        <f>'4.CAPEX List'!F5</f>
        <v>Vehicles and other transportation equipment</v>
      </c>
      <c r="C58" s="123">
        <f t="shared" si="6"/>
        <v>0.05</v>
      </c>
      <c r="D58" s="151">
        <f t="shared" si="5"/>
        <v>2</v>
      </c>
      <c r="E58" s="177">
        <v>1</v>
      </c>
      <c r="F58" s="177">
        <v>0</v>
      </c>
      <c r="G58" s="177">
        <v>0</v>
      </c>
      <c r="H58" s="177">
        <v>0</v>
      </c>
      <c r="I58" s="177">
        <v>0</v>
      </c>
      <c r="J58" s="177">
        <v>0</v>
      </c>
      <c r="K58" s="177">
        <v>0</v>
      </c>
      <c r="L58" s="177">
        <v>0</v>
      </c>
      <c r="M58" s="177">
        <v>0</v>
      </c>
      <c r="N58" s="177">
        <v>0</v>
      </c>
      <c r="O58" s="177">
        <v>0</v>
      </c>
      <c r="P58" s="177">
        <v>0</v>
      </c>
      <c r="Q58" s="177">
        <v>0</v>
      </c>
      <c r="R58" s="177">
        <v>0</v>
      </c>
      <c r="S58" s="177">
        <v>0</v>
      </c>
      <c r="T58" s="177">
        <v>0</v>
      </c>
      <c r="U58" s="177">
        <v>0</v>
      </c>
      <c r="V58" s="177">
        <v>0</v>
      </c>
      <c r="W58" s="177">
        <v>0</v>
      </c>
      <c r="X58" s="177">
        <v>0</v>
      </c>
      <c r="Y58" s="177">
        <v>1</v>
      </c>
      <c r="Z58" s="177">
        <v>0</v>
      </c>
      <c r="AA58" s="177">
        <v>0</v>
      </c>
      <c r="AB58" s="177">
        <v>0</v>
      </c>
      <c r="AC58" s="177">
        <v>0</v>
      </c>
      <c r="AD58" s="177">
        <v>0</v>
      </c>
      <c r="AE58" s="177">
        <v>0</v>
      </c>
      <c r="AF58" s="177">
        <v>0</v>
      </c>
      <c r="AG58" s="177">
        <v>0</v>
      </c>
      <c r="AH58" s="177">
        <v>0</v>
      </c>
      <c r="AI58" s="177">
        <v>0</v>
      </c>
    </row>
    <row r="59" spans="2:35" x14ac:dyDescent="0.3">
      <c r="B59" s="6" t="str">
        <f>'4.CAPEX List'!F6</f>
        <v xml:space="preserve">Furniture, fittings </v>
      </c>
      <c r="C59" s="123">
        <f t="shared" si="6"/>
        <v>0.05</v>
      </c>
      <c r="D59" s="151">
        <f t="shared" si="5"/>
        <v>2</v>
      </c>
      <c r="E59" s="177">
        <v>1</v>
      </c>
      <c r="F59" s="177">
        <v>0</v>
      </c>
      <c r="G59" s="177">
        <v>0</v>
      </c>
      <c r="H59" s="177">
        <v>0</v>
      </c>
      <c r="I59" s="177">
        <v>0</v>
      </c>
      <c r="J59" s="177">
        <v>0</v>
      </c>
      <c r="K59" s="177">
        <v>0</v>
      </c>
      <c r="L59" s="177">
        <v>0</v>
      </c>
      <c r="M59" s="177">
        <v>0</v>
      </c>
      <c r="N59" s="177">
        <v>0</v>
      </c>
      <c r="O59" s="177">
        <v>0</v>
      </c>
      <c r="P59" s="177">
        <v>0</v>
      </c>
      <c r="Q59" s="177">
        <v>0</v>
      </c>
      <c r="R59" s="177">
        <v>0</v>
      </c>
      <c r="S59" s="177">
        <v>0</v>
      </c>
      <c r="T59" s="177">
        <v>0</v>
      </c>
      <c r="U59" s="177">
        <v>0</v>
      </c>
      <c r="V59" s="177">
        <v>0</v>
      </c>
      <c r="W59" s="177">
        <v>0</v>
      </c>
      <c r="X59" s="177">
        <v>0</v>
      </c>
      <c r="Y59" s="177">
        <v>1</v>
      </c>
      <c r="Z59" s="177">
        <v>0</v>
      </c>
      <c r="AA59" s="177">
        <v>0</v>
      </c>
      <c r="AB59" s="177">
        <v>0</v>
      </c>
      <c r="AC59" s="177">
        <v>0</v>
      </c>
      <c r="AD59" s="177">
        <v>0</v>
      </c>
      <c r="AE59" s="177">
        <v>0</v>
      </c>
      <c r="AF59" s="177">
        <v>0</v>
      </c>
      <c r="AG59" s="177">
        <v>0</v>
      </c>
      <c r="AH59" s="177">
        <v>0</v>
      </c>
      <c r="AI59" s="177">
        <v>0</v>
      </c>
    </row>
    <row r="60" spans="2:35" x14ac:dyDescent="0.3">
      <c r="B60" s="6" t="str">
        <f>'4.CAPEX List'!F7</f>
        <v xml:space="preserve">Computer equipment </v>
      </c>
      <c r="C60" s="123">
        <f t="shared" si="6"/>
        <v>0.05</v>
      </c>
      <c r="D60" s="151">
        <f t="shared" si="5"/>
        <v>2</v>
      </c>
      <c r="E60" s="177">
        <v>1</v>
      </c>
      <c r="F60" s="177">
        <v>0</v>
      </c>
      <c r="G60" s="177">
        <v>0</v>
      </c>
      <c r="H60" s="177">
        <v>0</v>
      </c>
      <c r="I60" s="177">
        <v>0</v>
      </c>
      <c r="J60" s="177">
        <v>0</v>
      </c>
      <c r="K60" s="177">
        <v>0</v>
      </c>
      <c r="L60" s="177">
        <v>0</v>
      </c>
      <c r="M60" s="177">
        <v>0</v>
      </c>
      <c r="N60" s="177">
        <v>0</v>
      </c>
      <c r="O60" s="177">
        <v>0</v>
      </c>
      <c r="P60" s="177">
        <v>0</v>
      </c>
      <c r="Q60" s="177">
        <v>0</v>
      </c>
      <c r="R60" s="177">
        <v>0</v>
      </c>
      <c r="S60" s="177">
        <v>0</v>
      </c>
      <c r="T60" s="177">
        <v>0</v>
      </c>
      <c r="U60" s="177">
        <v>0</v>
      </c>
      <c r="V60" s="177">
        <v>0</v>
      </c>
      <c r="W60" s="177">
        <v>0</v>
      </c>
      <c r="X60" s="177">
        <v>0</v>
      </c>
      <c r="Y60" s="177">
        <v>1</v>
      </c>
      <c r="Z60" s="177">
        <v>0</v>
      </c>
      <c r="AA60" s="177">
        <v>0</v>
      </c>
      <c r="AB60" s="177">
        <v>0</v>
      </c>
      <c r="AC60" s="177">
        <v>0</v>
      </c>
      <c r="AD60" s="177">
        <v>0</v>
      </c>
      <c r="AE60" s="177">
        <v>0</v>
      </c>
      <c r="AF60" s="177">
        <v>0</v>
      </c>
      <c r="AG60" s="177">
        <v>0</v>
      </c>
      <c r="AH60" s="177">
        <v>0</v>
      </c>
      <c r="AI60" s="177">
        <v>0</v>
      </c>
    </row>
    <row r="61" spans="2:35" x14ac:dyDescent="0.3">
      <c r="B61" s="6" t="str">
        <f>'4.CAPEX List'!F8</f>
        <v xml:space="preserve">Communication equipment </v>
      </c>
      <c r="C61" s="123">
        <f t="shared" si="6"/>
        <v>0.05</v>
      </c>
      <c r="D61" s="151">
        <f t="shared" si="5"/>
        <v>2</v>
      </c>
      <c r="E61" s="177">
        <v>1</v>
      </c>
      <c r="F61" s="177">
        <v>0</v>
      </c>
      <c r="G61" s="177">
        <v>0</v>
      </c>
      <c r="H61" s="177">
        <v>0</v>
      </c>
      <c r="I61" s="177">
        <v>0</v>
      </c>
      <c r="J61" s="177">
        <v>0</v>
      </c>
      <c r="K61" s="177">
        <v>0</v>
      </c>
      <c r="L61" s="177">
        <v>0</v>
      </c>
      <c r="M61" s="177">
        <v>0</v>
      </c>
      <c r="N61" s="177">
        <v>0</v>
      </c>
      <c r="O61" s="177">
        <v>0</v>
      </c>
      <c r="P61" s="177">
        <v>0</v>
      </c>
      <c r="Q61" s="177">
        <v>0</v>
      </c>
      <c r="R61" s="177">
        <v>0</v>
      </c>
      <c r="S61" s="177">
        <v>0</v>
      </c>
      <c r="T61" s="177">
        <v>0</v>
      </c>
      <c r="U61" s="177">
        <v>0</v>
      </c>
      <c r="V61" s="177">
        <v>0</v>
      </c>
      <c r="W61" s="177">
        <v>0</v>
      </c>
      <c r="X61" s="177">
        <v>0</v>
      </c>
      <c r="Y61" s="177">
        <v>1</v>
      </c>
      <c r="Z61" s="177">
        <v>0</v>
      </c>
      <c r="AA61" s="177">
        <v>0</v>
      </c>
      <c r="AB61" s="177">
        <v>0</v>
      </c>
      <c r="AC61" s="177">
        <v>0</v>
      </c>
      <c r="AD61" s="177">
        <v>0</v>
      </c>
      <c r="AE61" s="177">
        <v>0</v>
      </c>
      <c r="AF61" s="177">
        <v>0</v>
      </c>
      <c r="AG61" s="177">
        <v>0</v>
      </c>
      <c r="AH61" s="177">
        <v>0</v>
      </c>
      <c r="AI61" s="177">
        <v>0</v>
      </c>
    </row>
    <row r="62" spans="2:35" x14ac:dyDescent="0.3">
      <c r="B62" s="6" t="str">
        <f>'4.CAPEX List'!F9</f>
        <v>Laboratories</v>
      </c>
      <c r="C62" s="123">
        <f t="shared" si="6"/>
        <v>0.05</v>
      </c>
      <c r="D62" s="151">
        <f t="shared" si="5"/>
        <v>2</v>
      </c>
      <c r="E62" s="177">
        <v>1</v>
      </c>
      <c r="F62" s="177">
        <v>0</v>
      </c>
      <c r="G62" s="177">
        <v>0</v>
      </c>
      <c r="H62" s="177">
        <v>0</v>
      </c>
      <c r="I62" s="177">
        <v>0</v>
      </c>
      <c r="J62" s="177">
        <v>0</v>
      </c>
      <c r="K62" s="177">
        <v>0</v>
      </c>
      <c r="L62" s="177">
        <v>0</v>
      </c>
      <c r="M62" s="177">
        <v>0</v>
      </c>
      <c r="N62" s="177">
        <v>0</v>
      </c>
      <c r="O62" s="177">
        <v>0</v>
      </c>
      <c r="P62" s="177">
        <v>0</v>
      </c>
      <c r="Q62" s="177">
        <v>0</v>
      </c>
      <c r="R62" s="177">
        <v>0</v>
      </c>
      <c r="S62" s="177">
        <v>0</v>
      </c>
      <c r="T62" s="177">
        <v>0</v>
      </c>
      <c r="U62" s="177">
        <v>0</v>
      </c>
      <c r="V62" s="177">
        <v>0</v>
      </c>
      <c r="W62" s="177">
        <v>0</v>
      </c>
      <c r="X62" s="177">
        <v>0</v>
      </c>
      <c r="Y62" s="177">
        <v>1</v>
      </c>
      <c r="Z62" s="177">
        <v>0</v>
      </c>
      <c r="AA62" s="177">
        <v>0</v>
      </c>
      <c r="AB62" s="177">
        <v>0</v>
      </c>
      <c r="AC62" s="177">
        <v>0</v>
      </c>
      <c r="AD62" s="177">
        <v>0</v>
      </c>
      <c r="AE62" s="177">
        <v>0</v>
      </c>
      <c r="AF62" s="177">
        <v>0</v>
      </c>
      <c r="AG62" s="177">
        <v>0</v>
      </c>
      <c r="AH62" s="177">
        <v>0</v>
      </c>
      <c r="AI62" s="177">
        <v>0</v>
      </c>
    </row>
    <row r="63" spans="2:35" x14ac:dyDescent="0.3">
      <c r="B63" s="6" t="str">
        <f>'4.CAPEX List'!F10</f>
        <v>Storage warehouses</v>
      </c>
      <c r="C63" s="123">
        <f t="shared" si="6"/>
        <v>0.05</v>
      </c>
      <c r="D63" s="151">
        <f t="shared" si="5"/>
        <v>0</v>
      </c>
      <c r="E63" s="177">
        <v>0</v>
      </c>
      <c r="F63" s="177">
        <v>0</v>
      </c>
      <c r="G63" s="177">
        <v>0</v>
      </c>
      <c r="H63" s="177">
        <v>0</v>
      </c>
      <c r="I63" s="177">
        <v>0</v>
      </c>
      <c r="J63" s="177">
        <v>0</v>
      </c>
      <c r="K63" s="177">
        <v>0</v>
      </c>
      <c r="L63" s="177">
        <v>0</v>
      </c>
      <c r="M63" s="177">
        <v>0</v>
      </c>
      <c r="N63" s="177">
        <v>0</v>
      </c>
      <c r="O63" s="177">
        <v>0</v>
      </c>
      <c r="P63" s="177">
        <v>0</v>
      </c>
      <c r="Q63" s="177">
        <v>0</v>
      </c>
      <c r="R63" s="177">
        <v>0</v>
      </c>
      <c r="S63" s="177">
        <v>0</v>
      </c>
      <c r="T63" s="177">
        <v>0</v>
      </c>
      <c r="U63" s="177">
        <v>0</v>
      </c>
      <c r="V63" s="177">
        <v>0</v>
      </c>
      <c r="W63" s="177">
        <v>0</v>
      </c>
      <c r="X63" s="177">
        <v>0</v>
      </c>
      <c r="Y63" s="177">
        <v>0</v>
      </c>
      <c r="Z63" s="177">
        <v>0</v>
      </c>
      <c r="AA63" s="177">
        <v>0</v>
      </c>
      <c r="AB63" s="177">
        <v>0</v>
      </c>
      <c r="AC63" s="177">
        <v>0</v>
      </c>
      <c r="AD63" s="177">
        <v>0</v>
      </c>
      <c r="AE63" s="177">
        <v>0</v>
      </c>
      <c r="AF63" s="177">
        <v>0</v>
      </c>
      <c r="AG63" s="177">
        <v>0</v>
      </c>
      <c r="AH63" s="177">
        <v>0</v>
      </c>
      <c r="AI63" s="177">
        <v>0</v>
      </c>
    </row>
    <row r="64" spans="2:35" x14ac:dyDescent="0.3">
      <c r="B64" s="6" t="str">
        <f>'4.CAPEX List'!F11</f>
        <v>Land</v>
      </c>
      <c r="C64" s="123">
        <v>0.03</v>
      </c>
      <c r="D64" s="151">
        <f t="shared" si="5"/>
        <v>30</v>
      </c>
      <c r="E64" s="177">
        <v>30</v>
      </c>
      <c r="F64" s="177">
        <v>0</v>
      </c>
      <c r="G64" s="177">
        <v>0</v>
      </c>
      <c r="H64" s="177">
        <v>0</v>
      </c>
      <c r="I64" s="177">
        <v>0</v>
      </c>
      <c r="J64" s="177">
        <v>0</v>
      </c>
      <c r="K64" s="177">
        <v>0</v>
      </c>
      <c r="L64" s="177">
        <v>0</v>
      </c>
      <c r="M64" s="177">
        <v>0</v>
      </c>
      <c r="N64" s="177">
        <v>0</v>
      </c>
      <c r="O64" s="177">
        <v>0</v>
      </c>
      <c r="P64" s="177">
        <v>0</v>
      </c>
      <c r="Q64" s="177">
        <v>0</v>
      </c>
      <c r="R64" s="177">
        <v>0</v>
      </c>
      <c r="S64" s="177">
        <v>0</v>
      </c>
      <c r="T64" s="177">
        <v>0</v>
      </c>
      <c r="U64" s="177">
        <v>0</v>
      </c>
      <c r="V64" s="177">
        <v>0</v>
      </c>
      <c r="W64" s="177">
        <v>0</v>
      </c>
      <c r="X64" s="177">
        <v>0</v>
      </c>
      <c r="Y64" s="177"/>
      <c r="Z64" s="177">
        <v>0</v>
      </c>
      <c r="AA64" s="177">
        <v>0</v>
      </c>
      <c r="AB64" s="177">
        <v>0</v>
      </c>
      <c r="AC64" s="177">
        <v>0</v>
      </c>
      <c r="AD64" s="177">
        <v>0</v>
      </c>
      <c r="AE64" s="177">
        <v>0</v>
      </c>
      <c r="AF64" s="177">
        <v>0</v>
      </c>
      <c r="AG64" s="177">
        <v>0</v>
      </c>
      <c r="AH64" s="177">
        <v>0</v>
      </c>
      <c r="AI64" s="177">
        <v>0</v>
      </c>
    </row>
    <row r="65" spans="2:35" x14ac:dyDescent="0.3">
      <c r="B65" s="6" t="str">
        <f>'4.CAPEX List'!F12</f>
        <v>Other (specify)</v>
      </c>
      <c r="C65" s="123">
        <f t="shared" si="6"/>
        <v>0.05</v>
      </c>
      <c r="D65" s="151">
        <f t="shared" si="5"/>
        <v>0</v>
      </c>
      <c r="E65" s="177">
        <v>0</v>
      </c>
      <c r="F65" s="177">
        <v>0</v>
      </c>
      <c r="G65" s="177">
        <v>0</v>
      </c>
      <c r="H65" s="177">
        <v>0</v>
      </c>
      <c r="I65" s="177">
        <v>0</v>
      </c>
      <c r="J65" s="177">
        <v>0</v>
      </c>
      <c r="K65" s="177">
        <v>0</v>
      </c>
      <c r="L65" s="177">
        <v>0</v>
      </c>
      <c r="M65" s="177">
        <v>0</v>
      </c>
      <c r="N65" s="177">
        <v>0</v>
      </c>
      <c r="O65" s="177">
        <v>0</v>
      </c>
      <c r="P65" s="177">
        <v>0</v>
      </c>
      <c r="Q65" s="177">
        <v>0</v>
      </c>
      <c r="R65" s="177">
        <v>0</v>
      </c>
      <c r="S65" s="177">
        <v>0</v>
      </c>
      <c r="T65" s="177">
        <v>0</v>
      </c>
      <c r="U65" s="177">
        <v>0</v>
      </c>
      <c r="V65" s="177">
        <v>0</v>
      </c>
      <c r="W65" s="177">
        <v>0</v>
      </c>
      <c r="X65" s="177">
        <v>0</v>
      </c>
      <c r="Y65" s="177">
        <v>0</v>
      </c>
      <c r="Z65" s="177">
        <v>0</v>
      </c>
      <c r="AA65" s="177">
        <v>0</v>
      </c>
      <c r="AB65" s="177">
        <v>0</v>
      </c>
      <c r="AC65" s="177">
        <v>0</v>
      </c>
      <c r="AD65" s="177">
        <v>0</v>
      </c>
      <c r="AE65" s="177">
        <v>0</v>
      </c>
      <c r="AF65" s="177">
        <v>0</v>
      </c>
      <c r="AG65" s="177">
        <v>0</v>
      </c>
      <c r="AH65" s="177">
        <v>0</v>
      </c>
      <c r="AI65" s="177">
        <v>0</v>
      </c>
    </row>
    <row r="66" spans="2:35" x14ac:dyDescent="0.3">
      <c r="B66" s="156" t="s">
        <v>214</v>
      </c>
      <c r="C66" s="243"/>
      <c r="D66" s="154">
        <f>SUM(D12:D32,D34:D54,D56:D65)</f>
        <v>849.5</v>
      </c>
      <c r="E66" s="154">
        <f t="shared" ref="E66" si="7">SUM(E12:E32,E34:E54,E56:E65)</f>
        <v>485</v>
      </c>
      <c r="F66" s="154">
        <f t="shared" ref="F66" si="8">SUM(F12:F32,F34:F54,F56:F65)</f>
        <v>0</v>
      </c>
      <c r="G66" s="154">
        <f t="shared" ref="G66" si="9">SUM(G12:G32,G34:G54,G56:G65)</f>
        <v>0</v>
      </c>
      <c r="H66" s="154">
        <f t="shared" ref="H66" si="10">SUM(H12:H32,H34:H54,H56:H65)</f>
        <v>0</v>
      </c>
      <c r="I66" s="154">
        <f t="shared" ref="I66" si="11">SUM(I12:I32,I34:I54,I56:I65)</f>
        <v>0</v>
      </c>
      <c r="J66" s="154">
        <f t="shared" ref="J66" si="12">SUM(J12:J32,J34:J54,J56:J65)</f>
        <v>0</v>
      </c>
      <c r="K66" s="154">
        <f t="shared" ref="K66" si="13">SUM(K12:K32,K34:K54,K56:K65)</f>
        <v>0</v>
      </c>
      <c r="L66" s="154">
        <f t="shared" ref="L66" si="14">SUM(L12:L32,L34:L54,L56:L65)</f>
        <v>0</v>
      </c>
      <c r="M66" s="154">
        <f t="shared" ref="M66" si="15">SUM(M12:M32,M34:M54,M56:M65)</f>
        <v>0</v>
      </c>
      <c r="N66" s="154">
        <f t="shared" ref="N66" si="16">SUM(N12:N32,N34:N54,N56:N65)</f>
        <v>0</v>
      </c>
      <c r="O66" s="154">
        <f t="shared" ref="O66" si="17">SUM(O12:O32,O34:O54,O56:O65)</f>
        <v>0</v>
      </c>
      <c r="P66" s="154">
        <f t="shared" ref="P66" si="18">SUM(P12:P32,P34:P54,P56:P65)</f>
        <v>0</v>
      </c>
      <c r="Q66" s="154">
        <f t="shared" ref="Q66" si="19">SUM(Q12:Q32,Q34:Q54,Q56:Q65)</f>
        <v>0</v>
      </c>
      <c r="R66" s="154">
        <f t="shared" ref="R66" si="20">SUM(R12:R32,R34:R54,R56:R65)</f>
        <v>0</v>
      </c>
      <c r="S66" s="154">
        <f t="shared" ref="S66" si="21">SUM(S12:S32,S34:S54,S56:S65)</f>
        <v>0</v>
      </c>
      <c r="T66" s="154">
        <f t="shared" ref="T66" si="22">SUM(T12:T32,T34:T54,T56:T65)</f>
        <v>0</v>
      </c>
      <c r="U66" s="154">
        <f t="shared" ref="U66" si="23">SUM(U12:U32,U34:U54,U56:U65)</f>
        <v>0</v>
      </c>
      <c r="V66" s="154">
        <f t="shared" ref="V66" si="24">SUM(V12:V32,V34:V54,V56:V65)</f>
        <v>0</v>
      </c>
      <c r="W66" s="154">
        <f t="shared" ref="W66" si="25">SUM(W12:W32,W34:W54,W56:W65)</f>
        <v>0</v>
      </c>
      <c r="X66" s="154">
        <f t="shared" ref="X66" si="26">SUM(X12:X32,X34:X54,X56:X65)</f>
        <v>0</v>
      </c>
      <c r="Y66" s="154">
        <f t="shared" ref="Y66" si="27">SUM(Y12:Y32,Y34:Y54,Y56:Y65)</f>
        <v>364.5</v>
      </c>
      <c r="Z66" s="154">
        <f t="shared" ref="Z66" si="28">SUM(Z12:Z32,Z34:Z54,Z56:Z65)</f>
        <v>0</v>
      </c>
      <c r="AA66" s="154">
        <f t="shared" ref="AA66" si="29">SUM(AA12:AA32,AA34:AA54,AA56:AA65)</f>
        <v>0</v>
      </c>
      <c r="AB66" s="154">
        <f t="shared" ref="AB66" si="30">SUM(AB12:AB32,AB34:AB54,AB56:AB65)</f>
        <v>0</v>
      </c>
      <c r="AC66" s="154">
        <f t="shared" ref="AC66" si="31">SUM(AC12:AC32,AC34:AC54,AC56:AC65)</f>
        <v>0</v>
      </c>
      <c r="AD66" s="154">
        <f t="shared" ref="AD66" si="32">SUM(AD12:AD32,AD34:AD54,AD56:AD65)</f>
        <v>0</v>
      </c>
      <c r="AE66" s="154">
        <f t="shared" ref="AE66" si="33">SUM(AE12:AE32,AE34:AE54,AE56:AE65)</f>
        <v>0</v>
      </c>
      <c r="AF66" s="154">
        <f t="shared" ref="AF66" si="34">SUM(AF12:AF32,AF34:AF54,AF56:AF65)</f>
        <v>0</v>
      </c>
      <c r="AG66" s="154">
        <f t="shared" ref="AG66" si="35">SUM(AG12:AG32,AG34:AG54,AG56:AG65)</f>
        <v>0</v>
      </c>
      <c r="AH66" s="154">
        <f t="shared" ref="AH66:AI66" si="36">SUM(AH12:AH32,AH34:AH54,AH56:AH65)</f>
        <v>0</v>
      </c>
      <c r="AI66" s="154">
        <f t="shared" si="36"/>
        <v>0</v>
      </c>
    </row>
    <row r="67" spans="2:35" x14ac:dyDescent="0.3">
      <c r="B67" s="158"/>
      <c r="C67" s="158"/>
      <c r="D67" s="159"/>
      <c r="E67" s="159"/>
      <c r="F67" s="159"/>
      <c r="G67" s="159"/>
      <c r="H67" s="159"/>
      <c r="I67" s="159"/>
      <c r="J67" s="159"/>
      <c r="K67" s="159"/>
      <c r="L67" s="159"/>
      <c r="M67" s="159"/>
      <c r="N67" s="159"/>
      <c r="O67" s="159"/>
      <c r="P67" s="159"/>
      <c r="Q67" s="159"/>
      <c r="R67" s="159"/>
      <c r="S67" s="159"/>
      <c r="T67" s="159"/>
      <c r="U67" s="159"/>
      <c r="V67" s="159"/>
      <c r="W67" s="159"/>
      <c r="X67" s="159"/>
      <c r="Y67" s="159"/>
      <c r="Z67" s="159"/>
      <c r="AA67" s="159"/>
      <c r="AB67" s="159"/>
      <c r="AC67" s="159"/>
      <c r="AD67" s="159"/>
      <c r="AE67" s="159"/>
      <c r="AF67" s="159"/>
      <c r="AG67" s="159"/>
      <c r="AH67" s="159"/>
    </row>
    <row r="68" spans="2:35" x14ac:dyDescent="0.3">
      <c r="B68" s="125" t="s">
        <v>401</v>
      </c>
      <c r="C68" s="63" t="s">
        <v>73</v>
      </c>
      <c r="D68" s="63" t="s">
        <v>74</v>
      </c>
      <c r="E68" s="11">
        <v>2024</v>
      </c>
      <c r="F68" s="11">
        <f>E68+1</f>
        <v>2025</v>
      </c>
      <c r="G68" s="11">
        <f t="shared" ref="G68" si="37">F68+1</f>
        <v>2026</v>
      </c>
      <c r="H68" s="11">
        <f t="shared" ref="H68" si="38">G68+1</f>
        <v>2027</v>
      </c>
      <c r="I68" s="11">
        <f t="shared" ref="I68" si="39">H68+1</f>
        <v>2028</v>
      </c>
      <c r="J68" s="11">
        <f t="shared" ref="J68" si="40">I68+1</f>
        <v>2029</v>
      </c>
      <c r="K68" s="11">
        <f t="shared" ref="K68" si="41">J68+1</f>
        <v>2030</v>
      </c>
      <c r="L68" s="11">
        <f t="shared" ref="L68" si="42">K68+1</f>
        <v>2031</v>
      </c>
      <c r="M68" s="11">
        <f t="shared" ref="M68" si="43">L68+1</f>
        <v>2032</v>
      </c>
      <c r="N68" s="11">
        <f t="shared" ref="N68" si="44">M68+1</f>
        <v>2033</v>
      </c>
      <c r="O68" s="11">
        <f t="shared" ref="O68" si="45">N68+1</f>
        <v>2034</v>
      </c>
      <c r="P68" s="11">
        <f t="shared" ref="P68" si="46">O68+1</f>
        <v>2035</v>
      </c>
      <c r="Q68" s="11">
        <f t="shared" ref="Q68" si="47">P68+1</f>
        <v>2036</v>
      </c>
      <c r="R68" s="11">
        <f t="shared" ref="R68" si="48">Q68+1</f>
        <v>2037</v>
      </c>
      <c r="S68" s="11">
        <f t="shared" ref="S68" si="49">R68+1</f>
        <v>2038</v>
      </c>
      <c r="T68" s="11">
        <f t="shared" ref="T68" si="50">S68+1</f>
        <v>2039</v>
      </c>
      <c r="U68" s="11">
        <f t="shared" ref="U68" si="51">T68+1</f>
        <v>2040</v>
      </c>
      <c r="V68" s="11">
        <f t="shared" ref="V68" si="52">U68+1</f>
        <v>2041</v>
      </c>
      <c r="W68" s="11">
        <f t="shared" ref="W68" si="53">V68+1</f>
        <v>2042</v>
      </c>
      <c r="X68" s="11">
        <f t="shared" ref="X68" si="54">W68+1</f>
        <v>2043</v>
      </c>
      <c r="Y68" s="11">
        <f t="shared" ref="Y68" si="55">X68+1</f>
        <v>2044</v>
      </c>
      <c r="Z68" s="11">
        <f t="shared" ref="Z68" si="56">Y68+1</f>
        <v>2045</v>
      </c>
      <c r="AA68" s="11">
        <f t="shared" ref="AA68" si="57">Z68+1</f>
        <v>2046</v>
      </c>
      <c r="AB68" s="11">
        <f t="shared" ref="AB68" si="58">AA68+1</f>
        <v>2047</v>
      </c>
      <c r="AC68" s="11">
        <f t="shared" ref="AC68" si="59">AB68+1</f>
        <v>2048</v>
      </c>
      <c r="AD68" s="11">
        <f t="shared" ref="AD68" si="60">AC68+1</f>
        <v>2049</v>
      </c>
      <c r="AE68" s="11">
        <f t="shared" ref="AE68" si="61">AD68+1</f>
        <v>2050</v>
      </c>
      <c r="AF68" s="11">
        <f t="shared" ref="AF68" si="62">AE68+1</f>
        <v>2051</v>
      </c>
      <c r="AG68" s="11">
        <f t="shared" ref="AG68" si="63">AF68+1</f>
        <v>2052</v>
      </c>
      <c r="AH68" s="11">
        <f t="shared" ref="AH68:AI68" si="64">AG68+1</f>
        <v>2053</v>
      </c>
      <c r="AI68" s="11">
        <f t="shared" si="64"/>
        <v>2054</v>
      </c>
    </row>
    <row r="69" spans="2:35" x14ac:dyDescent="0.3">
      <c r="B69" s="281" t="str">
        <f>B11</f>
        <v>Micro-hydropower plant</v>
      </c>
      <c r="C69" s="282"/>
      <c r="D69" s="282"/>
      <c r="E69" s="282"/>
      <c r="F69" s="282"/>
      <c r="G69" s="282"/>
      <c r="H69" s="282"/>
      <c r="I69" s="282"/>
      <c r="J69" s="282"/>
      <c r="K69" s="282"/>
      <c r="L69" s="282"/>
      <c r="M69" s="282"/>
      <c r="N69" s="282"/>
      <c r="O69" s="282"/>
      <c r="P69" s="282"/>
      <c r="Q69" s="282"/>
      <c r="R69" s="282"/>
      <c r="S69" s="282"/>
      <c r="T69" s="282"/>
      <c r="U69" s="282"/>
      <c r="V69" s="282"/>
      <c r="W69" s="282"/>
      <c r="X69" s="282"/>
      <c r="Y69" s="282"/>
      <c r="Z69" s="282"/>
      <c r="AA69" s="282"/>
      <c r="AB69" s="282"/>
      <c r="AC69" s="282"/>
      <c r="AD69" s="282"/>
      <c r="AE69" s="282"/>
      <c r="AF69" s="282"/>
      <c r="AG69" s="282"/>
      <c r="AH69" s="282"/>
      <c r="AI69" s="232"/>
    </row>
    <row r="70" spans="2:35" x14ac:dyDescent="0.3">
      <c r="B70" s="6" t="str">
        <f>B12</f>
        <v>Basic preliminary engineering design</v>
      </c>
      <c r="C70" s="286" t="s">
        <v>2</v>
      </c>
      <c r="D70" s="151">
        <f t="shared" ref="D70:D90" si="65">SUM(E70:AI70)</f>
        <v>0</v>
      </c>
      <c r="E70" s="177"/>
      <c r="F70" s="177">
        <v>0</v>
      </c>
      <c r="G70" s="177">
        <v>0</v>
      </c>
      <c r="H70" s="177"/>
      <c r="I70" s="177">
        <v>0</v>
      </c>
      <c r="J70" s="177">
        <v>0</v>
      </c>
      <c r="K70" s="177"/>
      <c r="L70" s="177">
        <v>0</v>
      </c>
      <c r="M70" s="177">
        <v>0</v>
      </c>
      <c r="N70" s="177">
        <v>0</v>
      </c>
      <c r="O70" s="177"/>
      <c r="P70" s="177">
        <v>0</v>
      </c>
      <c r="Q70" s="177">
        <v>0</v>
      </c>
      <c r="R70" s="177">
        <v>0</v>
      </c>
      <c r="S70" s="177">
        <v>0</v>
      </c>
      <c r="T70" s="177">
        <v>0</v>
      </c>
      <c r="U70" s="177">
        <v>0</v>
      </c>
      <c r="V70" s="177">
        <v>0</v>
      </c>
      <c r="W70" s="177">
        <v>0</v>
      </c>
      <c r="X70" s="177"/>
      <c r="Y70" s="177">
        <v>0</v>
      </c>
      <c r="Z70" s="177">
        <v>0</v>
      </c>
      <c r="AA70" s="177">
        <v>0</v>
      </c>
      <c r="AB70" s="177">
        <v>0</v>
      </c>
      <c r="AC70" s="177">
        <v>0</v>
      </c>
      <c r="AD70" s="177">
        <v>0</v>
      </c>
      <c r="AE70" s="177">
        <v>0</v>
      </c>
      <c r="AF70" s="177">
        <v>0</v>
      </c>
      <c r="AG70" s="177">
        <v>0</v>
      </c>
      <c r="AH70" s="177">
        <v>0</v>
      </c>
      <c r="AI70" s="177">
        <v>0</v>
      </c>
    </row>
    <row r="71" spans="2:35" x14ac:dyDescent="0.3">
      <c r="B71" s="6" t="str">
        <f t="shared" ref="B71:B123" si="66">B13</f>
        <v>Detailed preliminary engineering design</v>
      </c>
      <c r="C71" s="287"/>
      <c r="D71" s="151">
        <f t="shared" si="65"/>
        <v>0</v>
      </c>
      <c r="E71" s="177">
        <v>0</v>
      </c>
      <c r="F71" s="177">
        <v>0</v>
      </c>
      <c r="G71" s="177">
        <v>0</v>
      </c>
      <c r="H71" s="177">
        <v>0</v>
      </c>
      <c r="I71" s="177">
        <v>0</v>
      </c>
      <c r="J71" s="177">
        <v>0</v>
      </c>
      <c r="K71" s="177">
        <v>0</v>
      </c>
      <c r="L71" s="177">
        <v>0</v>
      </c>
      <c r="M71" s="177">
        <v>0</v>
      </c>
      <c r="N71" s="177">
        <v>0</v>
      </c>
      <c r="O71" s="177">
        <v>0</v>
      </c>
      <c r="P71" s="177">
        <v>0</v>
      </c>
      <c r="Q71" s="177">
        <v>0</v>
      </c>
      <c r="R71" s="177">
        <v>0</v>
      </c>
      <c r="S71" s="177">
        <v>0</v>
      </c>
      <c r="T71" s="177">
        <v>0</v>
      </c>
      <c r="U71" s="177">
        <v>0</v>
      </c>
      <c r="V71" s="177">
        <v>0</v>
      </c>
      <c r="W71" s="177">
        <v>0</v>
      </c>
      <c r="X71" s="177">
        <v>0</v>
      </c>
      <c r="Y71" s="177">
        <v>0</v>
      </c>
      <c r="Z71" s="177">
        <v>0</v>
      </c>
      <c r="AA71" s="177">
        <v>0</v>
      </c>
      <c r="AB71" s="177">
        <v>0</v>
      </c>
      <c r="AC71" s="177">
        <v>0</v>
      </c>
      <c r="AD71" s="177">
        <v>0</v>
      </c>
      <c r="AE71" s="177">
        <v>0</v>
      </c>
      <c r="AF71" s="177">
        <v>0</v>
      </c>
      <c r="AG71" s="177">
        <v>0</v>
      </c>
      <c r="AH71" s="177">
        <v>0</v>
      </c>
      <c r="AI71" s="177">
        <v>0</v>
      </c>
    </row>
    <row r="72" spans="2:35" x14ac:dyDescent="0.3">
      <c r="B72" s="6" t="str">
        <f t="shared" si="66"/>
        <v>Engineering cost</v>
      </c>
      <c r="C72" s="287"/>
      <c r="D72" s="151">
        <f t="shared" si="65"/>
        <v>0</v>
      </c>
      <c r="E72" s="177">
        <v>0</v>
      </c>
      <c r="F72" s="177">
        <v>0</v>
      </c>
      <c r="G72" s="177">
        <v>0</v>
      </c>
      <c r="H72" s="177">
        <v>0</v>
      </c>
      <c r="I72" s="177">
        <v>0</v>
      </c>
      <c r="J72" s="177">
        <v>0</v>
      </c>
      <c r="K72" s="177">
        <v>0</v>
      </c>
      <c r="L72" s="177">
        <v>0</v>
      </c>
      <c r="M72" s="177">
        <v>0</v>
      </c>
      <c r="N72" s="177">
        <v>0</v>
      </c>
      <c r="O72" s="177">
        <v>0</v>
      </c>
      <c r="P72" s="177">
        <v>0</v>
      </c>
      <c r="Q72" s="177">
        <v>0</v>
      </c>
      <c r="R72" s="177">
        <v>0</v>
      </c>
      <c r="S72" s="177">
        <v>0</v>
      </c>
      <c r="T72" s="177">
        <v>0</v>
      </c>
      <c r="U72" s="177">
        <v>0</v>
      </c>
      <c r="V72" s="177">
        <v>0</v>
      </c>
      <c r="W72" s="177">
        <v>0</v>
      </c>
      <c r="X72" s="177">
        <v>0</v>
      </c>
      <c r="Y72" s="177">
        <v>0</v>
      </c>
      <c r="Z72" s="177">
        <v>0</v>
      </c>
      <c r="AA72" s="177">
        <v>0</v>
      </c>
      <c r="AB72" s="177">
        <v>0</v>
      </c>
      <c r="AC72" s="177">
        <v>0</v>
      </c>
      <c r="AD72" s="177">
        <v>0</v>
      </c>
      <c r="AE72" s="177">
        <v>0</v>
      </c>
      <c r="AF72" s="177">
        <v>0</v>
      </c>
      <c r="AG72" s="177">
        <v>0</v>
      </c>
      <c r="AH72" s="177">
        <v>0</v>
      </c>
      <c r="AI72" s="177">
        <v>0</v>
      </c>
    </row>
    <row r="73" spans="2:35" x14ac:dyDescent="0.3">
      <c r="B73" s="6" t="str">
        <f t="shared" si="66"/>
        <v>Fees for permits</v>
      </c>
      <c r="C73" s="287"/>
      <c r="D73" s="151">
        <f t="shared" si="65"/>
        <v>0</v>
      </c>
      <c r="E73" s="177">
        <v>0</v>
      </c>
      <c r="F73" s="177">
        <v>0</v>
      </c>
      <c r="G73" s="177">
        <v>0</v>
      </c>
      <c r="H73" s="177">
        <v>0</v>
      </c>
      <c r="I73" s="177">
        <v>0</v>
      </c>
      <c r="J73" s="177">
        <v>0</v>
      </c>
      <c r="K73" s="177">
        <v>0</v>
      </c>
      <c r="L73" s="177">
        <v>0</v>
      </c>
      <c r="M73" s="177">
        <v>0</v>
      </c>
      <c r="N73" s="177">
        <v>0</v>
      </c>
      <c r="O73" s="177">
        <v>0</v>
      </c>
      <c r="P73" s="177">
        <v>0</v>
      </c>
      <c r="Q73" s="177">
        <v>0</v>
      </c>
      <c r="R73" s="177">
        <v>0</v>
      </c>
      <c r="S73" s="177">
        <v>0</v>
      </c>
      <c r="T73" s="177">
        <v>0</v>
      </c>
      <c r="U73" s="177">
        <v>0</v>
      </c>
      <c r="V73" s="177">
        <v>0</v>
      </c>
      <c r="W73" s="177">
        <v>0</v>
      </c>
      <c r="X73" s="177">
        <v>0</v>
      </c>
      <c r="Y73" s="177">
        <v>0</v>
      </c>
      <c r="Z73" s="177">
        <v>0</v>
      </c>
      <c r="AA73" s="177">
        <v>0</v>
      </c>
      <c r="AB73" s="177">
        <v>0</v>
      </c>
      <c r="AC73" s="177">
        <v>0</v>
      </c>
      <c r="AD73" s="177">
        <v>0</v>
      </c>
      <c r="AE73" s="177">
        <v>0</v>
      </c>
      <c r="AF73" s="177">
        <v>0</v>
      </c>
      <c r="AG73" s="177">
        <v>0</v>
      </c>
      <c r="AH73" s="177">
        <v>0</v>
      </c>
      <c r="AI73" s="177">
        <v>0</v>
      </c>
    </row>
    <row r="74" spans="2:35" ht="28.8" x14ac:dyDescent="0.3">
      <c r="B74" s="6" t="str">
        <f t="shared" si="66"/>
        <v>Environmental and Social Impact Assessments</v>
      </c>
      <c r="C74" s="287"/>
      <c r="D74" s="151">
        <f t="shared" si="65"/>
        <v>0</v>
      </c>
      <c r="E74" s="177">
        <v>0</v>
      </c>
      <c r="F74" s="177">
        <v>0</v>
      </c>
      <c r="G74" s="177">
        <v>0</v>
      </c>
      <c r="H74" s="177">
        <v>0</v>
      </c>
      <c r="I74" s="177">
        <v>0</v>
      </c>
      <c r="J74" s="177">
        <v>0</v>
      </c>
      <c r="K74" s="177">
        <v>0</v>
      </c>
      <c r="L74" s="177">
        <v>0</v>
      </c>
      <c r="M74" s="177">
        <v>0</v>
      </c>
      <c r="N74" s="177">
        <v>0</v>
      </c>
      <c r="O74" s="177">
        <v>0</v>
      </c>
      <c r="P74" s="177">
        <v>0</v>
      </c>
      <c r="Q74" s="177">
        <v>0</v>
      </c>
      <c r="R74" s="177">
        <v>0</v>
      </c>
      <c r="S74" s="177">
        <v>0</v>
      </c>
      <c r="T74" s="177">
        <v>0</v>
      </c>
      <c r="U74" s="177">
        <v>0</v>
      </c>
      <c r="V74" s="177">
        <v>0</v>
      </c>
      <c r="W74" s="177">
        <v>0</v>
      </c>
      <c r="X74" s="177">
        <v>0</v>
      </c>
      <c r="Y74" s="177">
        <v>0</v>
      </c>
      <c r="Z74" s="177">
        <v>0</v>
      </c>
      <c r="AA74" s="177">
        <v>0</v>
      </c>
      <c r="AB74" s="177">
        <v>0</v>
      </c>
      <c r="AC74" s="177">
        <v>0</v>
      </c>
      <c r="AD74" s="177">
        <v>0</v>
      </c>
      <c r="AE74" s="177">
        <v>0</v>
      </c>
      <c r="AF74" s="177">
        <v>0</v>
      </c>
      <c r="AG74" s="177">
        <v>0</v>
      </c>
      <c r="AH74" s="177">
        <v>0</v>
      </c>
      <c r="AI74" s="177">
        <v>0</v>
      </c>
    </row>
    <row r="75" spans="2:35" x14ac:dyDescent="0.3">
      <c r="B75" s="6" t="str">
        <f t="shared" si="66"/>
        <v>Reservoirs</v>
      </c>
      <c r="C75" s="287"/>
      <c r="D75" s="151">
        <f t="shared" si="65"/>
        <v>0</v>
      </c>
      <c r="E75" s="177">
        <v>0</v>
      </c>
      <c r="F75" s="177">
        <v>0</v>
      </c>
      <c r="G75" s="177">
        <v>0</v>
      </c>
      <c r="H75" s="177">
        <v>0</v>
      </c>
      <c r="I75" s="177">
        <v>0</v>
      </c>
      <c r="J75" s="177">
        <v>0</v>
      </c>
      <c r="K75" s="177">
        <v>0</v>
      </c>
      <c r="L75" s="177">
        <v>0</v>
      </c>
      <c r="M75" s="177">
        <v>0</v>
      </c>
      <c r="N75" s="177">
        <v>0</v>
      </c>
      <c r="O75" s="177">
        <v>0</v>
      </c>
      <c r="P75" s="177">
        <v>0</v>
      </c>
      <c r="Q75" s="177">
        <v>0</v>
      </c>
      <c r="R75" s="177">
        <v>0</v>
      </c>
      <c r="S75" s="177">
        <v>0</v>
      </c>
      <c r="T75" s="177">
        <v>0</v>
      </c>
      <c r="U75" s="177">
        <v>0</v>
      </c>
      <c r="V75" s="177">
        <v>0</v>
      </c>
      <c r="W75" s="177">
        <v>0</v>
      </c>
      <c r="X75" s="177"/>
      <c r="Y75" s="177">
        <v>0</v>
      </c>
      <c r="Z75" s="177">
        <v>0</v>
      </c>
      <c r="AA75" s="177">
        <v>0</v>
      </c>
      <c r="AB75" s="177">
        <v>0</v>
      </c>
      <c r="AC75" s="177">
        <v>0</v>
      </c>
      <c r="AD75" s="177">
        <v>0</v>
      </c>
      <c r="AE75" s="177">
        <v>0</v>
      </c>
      <c r="AF75" s="177">
        <v>0</v>
      </c>
      <c r="AG75" s="177">
        <v>0</v>
      </c>
      <c r="AH75" s="177">
        <v>0</v>
      </c>
      <c r="AI75" s="177">
        <v>0</v>
      </c>
    </row>
    <row r="76" spans="2:35" x14ac:dyDescent="0.3">
      <c r="B76" s="6" t="str">
        <f t="shared" si="66"/>
        <v>Dams</v>
      </c>
      <c r="C76" s="287"/>
      <c r="D76" s="151">
        <f t="shared" si="65"/>
        <v>0</v>
      </c>
      <c r="E76" s="177">
        <v>0</v>
      </c>
      <c r="F76" s="177">
        <v>0</v>
      </c>
      <c r="G76" s="177">
        <v>0</v>
      </c>
      <c r="H76" s="177">
        <v>0</v>
      </c>
      <c r="I76" s="177">
        <v>0</v>
      </c>
      <c r="J76" s="177">
        <v>0</v>
      </c>
      <c r="K76" s="177">
        <v>0</v>
      </c>
      <c r="L76" s="177">
        <v>0</v>
      </c>
      <c r="M76" s="177">
        <v>0</v>
      </c>
      <c r="N76" s="177">
        <v>0</v>
      </c>
      <c r="O76" s="177">
        <v>0</v>
      </c>
      <c r="P76" s="177">
        <v>0</v>
      </c>
      <c r="Q76" s="177">
        <v>0</v>
      </c>
      <c r="R76" s="177">
        <v>0</v>
      </c>
      <c r="S76" s="177">
        <v>0</v>
      </c>
      <c r="T76" s="177">
        <v>0</v>
      </c>
      <c r="U76" s="177">
        <v>0</v>
      </c>
      <c r="V76" s="177">
        <v>0</v>
      </c>
      <c r="W76" s="177">
        <v>0</v>
      </c>
      <c r="X76" s="177">
        <v>0</v>
      </c>
      <c r="Y76" s="177">
        <v>0</v>
      </c>
      <c r="Z76" s="177">
        <v>0</v>
      </c>
      <c r="AA76" s="177">
        <v>0</v>
      </c>
      <c r="AB76" s="177">
        <v>0</v>
      </c>
      <c r="AC76" s="177">
        <v>0</v>
      </c>
      <c r="AD76" s="177">
        <v>0</v>
      </c>
      <c r="AE76" s="177">
        <v>0</v>
      </c>
      <c r="AF76" s="177">
        <v>0</v>
      </c>
      <c r="AG76" s="177">
        <v>0</v>
      </c>
      <c r="AH76" s="177">
        <v>0</v>
      </c>
      <c r="AI76" s="177">
        <v>0</v>
      </c>
    </row>
    <row r="77" spans="2:35" ht="28.8" x14ac:dyDescent="0.3">
      <c r="B77" s="6" t="str">
        <f t="shared" si="66"/>
        <v>Water conveyance (channel, pipeline, pressurized pipeline)</v>
      </c>
      <c r="C77" s="287"/>
      <c r="D77" s="151">
        <f t="shared" si="65"/>
        <v>0</v>
      </c>
      <c r="E77" s="177">
        <v>0</v>
      </c>
      <c r="F77" s="177">
        <v>0</v>
      </c>
      <c r="G77" s="177">
        <v>0</v>
      </c>
      <c r="H77" s="177">
        <v>0</v>
      </c>
      <c r="I77" s="177">
        <v>0</v>
      </c>
      <c r="J77" s="177">
        <v>0</v>
      </c>
      <c r="K77" s="177">
        <v>0</v>
      </c>
      <c r="L77" s="177">
        <v>0</v>
      </c>
      <c r="M77" s="177">
        <v>0</v>
      </c>
      <c r="N77" s="177">
        <v>0</v>
      </c>
      <c r="O77" s="177">
        <v>0</v>
      </c>
      <c r="P77" s="177">
        <v>0</v>
      </c>
      <c r="Q77" s="177">
        <v>0</v>
      </c>
      <c r="R77" s="177">
        <v>0</v>
      </c>
      <c r="S77" s="177">
        <v>0</v>
      </c>
      <c r="T77" s="177">
        <v>0</v>
      </c>
      <c r="U77" s="177">
        <v>0</v>
      </c>
      <c r="V77" s="177">
        <v>0</v>
      </c>
      <c r="W77" s="177">
        <v>0</v>
      </c>
      <c r="X77" s="177">
        <v>0</v>
      </c>
      <c r="Y77" s="177">
        <v>0</v>
      </c>
      <c r="Z77" s="177">
        <v>0</v>
      </c>
      <c r="AA77" s="177">
        <v>0</v>
      </c>
      <c r="AB77" s="177">
        <v>0</v>
      </c>
      <c r="AC77" s="177">
        <v>0</v>
      </c>
      <c r="AD77" s="177">
        <v>0</v>
      </c>
      <c r="AE77" s="177">
        <v>0</v>
      </c>
      <c r="AF77" s="177">
        <v>0</v>
      </c>
      <c r="AG77" s="177">
        <v>0</v>
      </c>
      <c r="AH77" s="177">
        <v>0</v>
      </c>
      <c r="AI77" s="177">
        <v>0</v>
      </c>
    </row>
    <row r="78" spans="2:35" x14ac:dyDescent="0.3">
      <c r="B78" s="6" t="str">
        <f t="shared" si="66"/>
        <v>Turbines or Waterwheels</v>
      </c>
      <c r="C78" s="287"/>
      <c r="D78" s="151">
        <f t="shared" si="65"/>
        <v>0</v>
      </c>
      <c r="E78" s="177">
        <v>0</v>
      </c>
      <c r="F78" s="177">
        <v>0</v>
      </c>
      <c r="G78" s="177">
        <v>0</v>
      </c>
      <c r="H78" s="177">
        <v>0</v>
      </c>
      <c r="I78" s="177">
        <v>0</v>
      </c>
      <c r="J78" s="177">
        <v>0</v>
      </c>
      <c r="K78" s="177">
        <v>0</v>
      </c>
      <c r="L78" s="177">
        <v>0</v>
      </c>
      <c r="M78" s="177">
        <v>0</v>
      </c>
      <c r="N78" s="177">
        <v>0</v>
      </c>
      <c r="O78" s="177">
        <v>0</v>
      </c>
      <c r="P78" s="177">
        <v>0</v>
      </c>
      <c r="Q78" s="177">
        <v>0</v>
      </c>
      <c r="R78" s="177">
        <v>0</v>
      </c>
      <c r="S78" s="177">
        <v>0</v>
      </c>
      <c r="T78" s="177">
        <v>0</v>
      </c>
      <c r="U78" s="177">
        <v>0</v>
      </c>
      <c r="V78" s="177">
        <v>0</v>
      </c>
      <c r="W78" s="177">
        <v>0</v>
      </c>
      <c r="X78" s="177">
        <v>0</v>
      </c>
      <c r="Y78" s="177">
        <v>0</v>
      </c>
      <c r="Z78" s="177">
        <v>0</v>
      </c>
      <c r="AA78" s="177">
        <v>0</v>
      </c>
      <c r="AB78" s="177">
        <v>0</v>
      </c>
      <c r="AC78" s="177">
        <v>0</v>
      </c>
      <c r="AD78" s="177">
        <v>0</v>
      </c>
      <c r="AE78" s="177">
        <v>0</v>
      </c>
      <c r="AF78" s="177">
        <v>0</v>
      </c>
      <c r="AG78" s="177">
        <v>0</v>
      </c>
      <c r="AH78" s="177">
        <v>0</v>
      </c>
      <c r="AI78" s="177">
        <v>0</v>
      </c>
    </row>
    <row r="79" spans="2:35" x14ac:dyDescent="0.3">
      <c r="B79" s="6" t="str">
        <f t="shared" si="66"/>
        <v>Generators (alternator)</v>
      </c>
      <c r="C79" s="287"/>
      <c r="D79" s="151">
        <f t="shared" si="65"/>
        <v>0</v>
      </c>
      <c r="E79" s="177">
        <v>0</v>
      </c>
      <c r="F79" s="177">
        <v>0</v>
      </c>
      <c r="G79" s="177">
        <v>0</v>
      </c>
      <c r="H79" s="177">
        <v>0</v>
      </c>
      <c r="I79" s="177">
        <v>0</v>
      </c>
      <c r="J79" s="177">
        <v>0</v>
      </c>
      <c r="K79" s="177">
        <v>0</v>
      </c>
      <c r="L79" s="177">
        <v>0</v>
      </c>
      <c r="M79" s="177">
        <v>0</v>
      </c>
      <c r="N79" s="177">
        <v>0</v>
      </c>
      <c r="O79" s="177">
        <v>0</v>
      </c>
      <c r="P79" s="177">
        <v>0</v>
      </c>
      <c r="Q79" s="177">
        <v>0</v>
      </c>
      <c r="R79" s="177">
        <v>0</v>
      </c>
      <c r="S79" s="177">
        <v>0</v>
      </c>
      <c r="T79" s="177">
        <v>0</v>
      </c>
      <c r="U79" s="177">
        <v>0</v>
      </c>
      <c r="V79" s="177">
        <v>0</v>
      </c>
      <c r="W79" s="177">
        <v>0</v>
      </c>
      <c r="X79" s="177">
        <v>0</v>
      </c>
      <c r="Y79" s="177">
        <v>0</v>
      </c>
      <c r="Z79" s="177">
        <v>0</v>
      </c>
      <c r="AA79" s="177">
        <v>0</v>
      </c>
      <c r="AB79" s="177">
        <v>0</v>
      </c>
      <c r="AC79" s="177">
        <v>0</v>
      </c>
      <c r="AD79" s="177">
        <v>0</v>
      </c>
      <c r="AE79" s="177">
        <v>0</v>
      </c>
      <c r="AF79" s="177">
        <v>0</v>
      </c>
      <c r="AG79" s="177">
        <v>0</v>
      </c>
      <c r="AH79" s="177">
        <v>0</v>
      </c>
      <c r="AI79" s="177">
        <v>0</v>
      </c>
    </row>
    <row r="80" spans="2:35" x14ac:dyDescent="0.3">
      <c r="B80" s="6" t="str">
        <f t="shared" si="66"/>
        <v>Regulation system</v>
      </c>
      <c r="C80" s="287"/>
      <c r="D80" s="151">
        <f t="shared" si="65"/>
        <v>0</v>
      </c>
      <c r="E80" s="177">
        <v>0</v>
      </c>
      <c r="F80" s="177">
        <v>0</v>
      </c>
      <c r="G80" s="177">
        <v>0</v>
      </c>
      <c r="H80" s="177">
        <v>0</v>
      </c>
      <c r="I80" s="177">
        <v>0</v>
      </c>
      <c r="J80" s="177">
        <v>0</v>
      </c>
      <c r="K80" s="177">
        <v>0</v>
      </c>
      <c r="L80" s="177">
        <v>0</v>
      </c>
      <c r="M80" s="177">
        <v>0</v>
      </c>
      <c r="N80" s="177">
        <v>0</v>
      </c>
      <c r="O80" s="177">
        <v>0</v>
      </c>
      <c r="P80" s="177">
        <v>0</v>
      </c>
      <c r="Q80" s="177">
        <v>0</v>
      </c>
      <c r="R80" s="177">
        <v>0</v>
      </c>
      <c r="S80" s="177">
        <v>0</v>
      </c>
      <c r="T80" s="177">
        <v>0</v>
      </c>
      <c r="U80" s="177">
        <v>0</v>
      </c>
      <c r="V80" s="177">
        <v>0</v>
      </c>
      <c r="W80" s="177">
        <v>0</v>
      </c>
      <c r="X80" s="177">
        <v>0</v>
      </c>
      <c r="Y80" s="177">
        <v>0</v>
      </c>
      <c r="Z80" s="177">
        <v>0</v>
      </c>
      <c r="AA80" s="177">
        <v>0</v>
      </c>
      <c r="AB80" s="177">
        <v>0</v>
      </c>
      <c r="AC80" s="177">
        <v>0</v>
      </c>
      <c r="AD80" s="177">
        <v>0</v>
      </c>
      <c r="AE80" s="177">
        <v>0</v>
      </c>
      <c r="AF80" s="177">
        <v>0</v>
      </c>
      <c r="AG80" s="177">
        <v>0</v>
      </c>
      <c r="AH80" s="177">
        <v>0</v>
      </c>
      <c r="AI80" s="177">
        <v>0</v>
      </c>
    </row>
    <row r="81" spans="2:35" x14ac:dyDescent="0.3">
      <c r="B81" s="6" t="str">
        <f t="shared" si="66"/>
        <v xml:space="preserve">Cabling </v>
      </c>
      <c r="C81" s="287"/>
      <c r="D81" s="151">
        <f t="shared" si="65"/>
        <v>0</v>
      </c>
      <c r="E81" s="177">
        <v>0</v>
      </c>
      <c r="F81" s="177">
        <v>0</v>
      </c>
      <c r="G81" s="177">
        <v>0</v>
      </c>
      <c r="H81" s="177">
        <v>0</v>
      </c>
      <c r="I81" s="177">
        <v>0</v>
      </c>
      <c r="J81" s="177">
        <v>0</v>
      </c>
      <c r="K81" s="177">
        <v>0</v>
      </c>
      <c r="L81" s="177"/>
      <c r="M81" s="177">
        <v>0</v>
      </c>
      <c r="N81" s="177">
        <v>0</v>
      </c>
      <c r="O81" s="177">
        <v>0</v>
      </c>
      <c r="P81" s="177">
        <v>0</v>
      </c>
      <c r="Q81" s="177">
        <v>0</v>
      </c>
      <c r="R81" s="177">
        <v>0</v>
      </c>
      <c r="S81" s="177">
        <v>0</v>
      </c>
      <c r="T81" s="177">
        <v>0</v>
      </c>
      <c r="U81" s="177">
        <v>0</v>
      </c>
      <c r="V81" s="177">
        <v>0</v>
      </c>
      <c r="W81" s="177">
        <v>0</v>
      </c>
      <c r="X81" s="177">
        <v>0</v>
      </c>
      <c r="Y81" s="177">
        <v>0</v>
      </c>
      <c r="Z81" s="177">
        <v>0</v>
      </c>
      <c r="AA81" s="177">
        <v>0</v>
      </c>
      <c r="AB81" s="177">
        <v>0</v>
      </c>
      <c r="AC81" s="177">
        <v>0</v>
      </c>
      <c r="AD81" s="177">
        <v>0</v>
      </c>
      <c r="AE81" s="177">
        <v>0</v>
      </c>
      <c r="AF81" s="177">
        <v>0</v>
      </c>
      <c r="AG81" s="177">
        <v>0</v>
      </c>
      <c r="AH81" s="177">
        <v>0</v>
      </c>
      <c r="AI81" s="177">
        <v>0</v>
      </c>
    </row>
    <row r="82" spans="2:35" x14ac:dyDescent="0.3">
      <c r="B82" s="6" t="str">
        <f t="shared" si="66"/>
        <v>Charge Controller (for batteries)</v>
      </c>
      <c r="C82" s="287"/>
      <c r="D82" s="151">
        <f t="shared" si="65"/>
        <v>0</v>
      </c>
      <c r="E82" s="177">
        <v>0</v>
      </c>
      <c r="F82" s="177">
        <v>0</v>
      </c>
      <c r="G82" s="177">
        <v>0</v>
      </c>
      <c r="H82" s="177">
        <v>0</v>
      </c>
      <c r="I82" s="177">
        <v>0</v>
      </c>
      <c r="J82" s="177">
        <v>0</v>
      </c>
      <c r="K82" s="177">
        <v>0</v>
      </c>
      <c r="L82" s="177">
        <v>0</v>
      </c>
      <c r="M82" s="177">
        <v>0</v>
      </c>
      <c r="N82" s="177">
        <v>0</v>
      </c>
      <c r="O82" s="177">
        <v>0</v>
      </c>
      <c r="P82" s="177">
        <v>0</v>
      </c>
      <c r="Q82" s="177">
        <v>0</v>
      </c>
      <c r="R82" s="177">
        <v>0</v>
      </c>
      <c r="S82" s="177">
        <v>0</v>
      </c>
      <c r="T82" s="177">
        <v>0</v>
      </c>
      <c r="U82" s="177">
        <v>0</v>
      </c>
      <c r="V82" s="177">
        <v>0</v>
      </c>
      <c r="W82" s="177">
        <v>0</v>
      </c>
      <c r="X82" s="177">
        <v>0</v>
      </c>
      <c r="Y82" s="177">
        <v>0</v>
      </c>
      <c r="Z82" s="177">
        <v>0</v>
      </c>
      <c r="AA82" s="177">
        <v>0</v>
      </c>
      <c r="AB82" s="177">
        <v>0</v>
      </c>
      <c r="AC82" s="177">
        <v>0</v>
      </c>
      <c r="AD82" s="177">
        <v>0</v>
      </c>
      <c r="AE82" s="177">
        <v>0</v>
      </c>
      <c r="AF82" s="177">
        <v>0</v>
      </c>
      <c r="AG82" s="177">
        <v>0</v>
      </c>
      <c r="AH82" s="177">
        <v>0</v>
      </c>
      <c r="AI82" s="177">
        <v>0</v>
      </c>
    </row>
    <row r="83" spans="2:35" x14ac:dyDescent="0.3">
      <c r="B83" s="6" t="str">
        <f t="shared" si="66"/>
        <v>Storage batteries</v>
      </c>
      <c r="C83" s="287"/>
      <c r="D83" s="151">
        <f t="shared" si="65"/>
        <v>0</v>
      </c>
      <c r="E83" s="177">
        <v>0</v>
      </c>
      <c r="F83" s="177">
        <v>0</v>
      </c>
      <c r="G83" s="177">
        <v>0</v>
      </c>
      <c r="H83" s="177">
        <v>0</v>
      </c>
      <c r="I83" s="177">
        <v>0</v>
      </c>
      <c r="J83" s="177">
        <v>0</v>
      </c>
      <c r="K83" s="177">
        <v>0</v>
      </c>
      <c r="L83" s="177"/>
      <c r="M83" s="177">
        <v>0</v>
      </c>
      <c r="N83" s="177">
        <v>0</v>
      </c>
      <c r="O83" s="177">
        <v>0</v>
      </c>
      <c r="P83" s="177">
        <v>0</v>
      </c>
      <c r="Q83" s="177">
        <v>0</v>
      </c>
      <c r="R83" s="177">
        <v>0</v>
      </c>
      <c r="S83" s="177">
        <v>0</v>
      </c>
      <c r="T83" s="177">
        <v>0</v>
      </c>
      <c r="U83" s="177">
        <v>0</v>
      </c>
      <c r="V83" s="177">
        <v>0</v>
      </c>
      <c r="W83" s="177">
        <v>0</v>
      </c>
      <c r="X83" s="177">
        <v>0</v>
      </c>
      <c r="Y83" s="177">
        <v>0</v>
      </c>
      <c r="Z83" s="177">
        <v>0</v>
      </c>
      <c r="AA83" s="177">
        <v>0</v>
      </c>
      <c r="AB83" s="177">
        <v>0</v>
      </c>
      <c r="AC83" s="177">
        <v>0</v>
      </c>
      <c r="AD83" s="177">
        <v>0</v>
      </c>
      <c r="AE83" s="177">
        <v>0</v>
      </c>
      <c r="AF83" s="177">
        <v>0</v>
      </c>
      <c r="AG83" s="177">
        <v>0</v>
      </c>
      <c r="AH83" s="177">
        <v>0</v>
      </c>
      <c r="AI83" s="177">
        <v>0</v>
      </c>
    </row>
    <row r="84" spans="2:35" x14ac:dyDescent="0.3">
      <c r="B84" s="6" t="str">
        <f t="shared" si="66"/>
        <v>Other (specify)</v>
      </c>
      <c r="C84" s="287"/>
      <c r="D84" s="151">
        <f t="shared" si="65"/>
        <v>0</v>
      </c>
      <c r="E84" s="177">
        <v>0</v>
      </c>
      <c r="F84" s="177">
        <v>0</v>
      </c>
      <c r="G84" s="177">
        <v>0</v>
      </c>
      <c r="H84" s="177">
        <v>0</v>
      </c>
      <c r="I84" s="177">
        <v>0</v>
      </c>
      <c r="J84" s="177">
        <v>0</v>
      </c>
      <c r="K84" s="177">
        <v>0</v>
      </c>
      <c r="L84" s="177">
        <v>0</v>
      </c>
      <c r="M84" s="177">
        <v>0</v>
      </c>
      <c r="N84" s="177">
        <v>0</v>
      </c>
      <c r="O84" s="177">
        <v>0</v>
      </c>
      <c r="P84" s="177">
        <v>0</v>
      </c>
      <c r="Q84" s="177">
        <v>0</v>
      </c>
      <c r="R84" s="177">
        <v>0</v>
      </c>
      <c r="S84" s="177">
        <v>0</v>
      </c>
      <c r="T84" s="177">
        <v>0</v>
      </c>
      <c r="U84" s="177">
        <v>0</v>
      </c>
      <c r="V84" s="177">
        <v>0</v>
      </c>
      <c r="W84" s="177">
        <v>0</v>
      </c>
      <c r="X84" s="177">
        <v>0</v>
      </c>
      <c r="Y84" s="177">
        <v>0</v>
      </c>
      <c r="Z84" s="177">
        <v>0</v>
      </c>
      <c r="AA84" s="177">
        <v>0</v>
      </c>
      <c r="AB84" s="177">
        <v>0</v>
      </c>
      <c r="AC84" s="177">
        <v>0</v>
      </c>
      <c r="AD84" s="177">
        <v>0</v>
      </c>
      <c r="AE84" s="177">
        <v>0</v>
      </c>
      <c r="AF84" s="177">
        <v>0</v>
      </c>
      <c r="AG84" s="177">
        <v>0</v>
      </c>
      <c r="AH84" s="177">
        <v>0</v>
      </c>
      <c r="AI84" s="177">
        <v>0</v>
      </c>
    </row>
    <row r="85" spans="2:35" x14ac:dyDescent="0.3">
      <c r="B85" s="6">
        <f t="shared" si="66"/>
        <v>0</v>
      </c>
      <c r="C85" s="287"/>
      <c r="D85" s="151">
        <f t="shared" si="65"/>
        <v>0</v>
      </c>
      <c r="E85" s="177">
        <v>0</v>
      </c>
      <c r="F85" s="177">
        <v>0</v>
      </c>
      <c r="G85" s="177">
        <v>0</v>
      </c>
      <c r="H85" s="177">
        <v>0</v>
      </c>
      <c r="I85" s="177">
        <v>0</v>
      </c>
      <c r="J85" s="177">
        <v>0</v>
      </c>
      <c r="K85" s="177">
        <v>0</v>
      </c>
      <c r="L85" s="177">
        <v>0</v>
      </c>
      <c r="M85" s="177">
        <v>0</v>
      </c>
      <c r="N85" s="177">
        <v>0</v>
      </c>
      <c r="O85" s="177">
        <v>0</v>
      </c>
      <c r="P85" s="177">
        <v>0</v>
      </c>
      <c r="Q85" s="177">
        <v>0</v>
      </c>
      <c r="R85" s="177">
        <v>0</v>
      </c>
      <c r="S85" s="177">
        <v>0</v>
      </c>
      <c r="T85" s="177">
        <v>0</v>
      </c>
      <c r="U85" s="177">
        <v>0</v>
      </c>
      <c r="V85" s="177">
        <v>0</v>
      </c>
      <c r="W85" s="177">
        <v>0</v>
      </c>
      <c r="X85" s="177">
        <v>0</v>
      </c>
      <c r="Y85" s="177">
        <v>0</v>
      </c>
      <c r="Z85" s="177">
        <v>0</v>
      </c>
      <c r="AA85" s="177">
        <v>0</v>
      </c>
      <c r="AB85" s="177">
        <v>0</v>
      </c>
      <c r="AC85" s="177">
        <v>0</v>
      </c>
      <c r="AD85" s="177">
        <v>0</v>
      </c>
      <c r="AE85" s="177">
        <v>0</v>
      </c>
      <c r="AF85" s="177">
        <v>0</v>
      </c>
      <c r="AG85" s="177">
        <v>0</v>
      </c>
      <c r="AH85" s="177">
        <v>0</v>
      </c>
      <c r="AI85" s="177">
        <v>0</v>
      </c>
    </row>
    <row r="86" spans="2:35" x14ac:dyDescent="0.3">
      <c r="B86" s="6">
        <f t="shared" si="66"/>
        <v>0</v>
      </c>
      <c r="C86" s="287"/>
      <c r="D86" s="151">
        <f t="shared" si="65"/>
        <v>0</v>
      </c>
      <c r="E86" s="177">
        <v>0</v>
      </c>
      <c r="F86" s="177">
        <v>0</v>
      </c>
      <c r="G86" s="177">
        <v>0</v>
      </c>
      <c r="H86" s="177">
        <v>0</v>
      </c>
      <c r="I86" s="177">
        <v>0</v>
      </c>
      <c r="J86" s="177">
        <v>0</v>
      </c>
      <c r="K86" s="177">
        <v>0</v>
      </c>
      <c r="L86" s="177">
        <v>0</v>
      </c>
      <c r="M86" s="177">
        <v>0</v>
      </c>
      <c r="N86" s="177">
        <v>0</v>
      </c>
      <c r="O86" s="177">
        <v>0</v>
      </c>
      <c r="P86" s="177">
        <v>0</v>
      </c>
      <c r="Q86" s="177">
        <v>0</v>
      </c>
      <c r="R86" s="177">
        <v>0</v>
      </c>
      <c r="S86" s="177">
        <v>0</v>
      </c>
      <c r="T86" s="177">
        <v>0</v>
      </c>
      <c r="U86" s="177">
        <v>0</v>
      </c>
      <c r="V86" s="177">
        <v>0</v>
      </c>
      <c r="W86" s="177">
        <v>0</v>
      </c>
      <c r="X86" s="177">
        <v>0</v>
      </c>
      <c r="Y86" s="177">
        <v>0</v>
      </c>
      <c r="Z86" s="177">
        <v>0</v>
      </c>
      <c r="AA86" s="177">
        <v>0</v>
      </c>
      <c r="AB86" s="177">
        <v>0</v>
      </c>
      <c r="AC86" s="177">
        <v>0</v>
      </c>
      <c r="AD86" s="177">
        <v>0</v>
      </c>
      <c r="AE86" s="177">
        <v>0</v>
      </c>
      <c r="AF86" s="177">
        <v>0</v>
      </c>
      <c r="AG86" s="177">
        <v>0</v>
      </c>
      <c r="AH86" s="177">
        <v>0</v>
      </c>
      <c r="AI86" s="177">
        <v>0</v>
      </c>
    </row>
    <row r="87" spans="2:35" x14ac:dyDescent="0.3">
      <c r="B87" s="6">
        <f t="shared" si="66"/>
        <v>0</v>
      </c>
      <c r="C87" s="287"/>
      <c r="D87" s="151">
        <f t="shared" si="65"/>
        <v>0</v>
      </c>
      <c r="E87" s="177">
        <v>0</v>
      </c>
      <c r="F87" s="177">
        <v>0</v>
      </c>
      <c r="G87" s="177">
        <v>0</v>
      </c>
      <c r="H87" s="177">
        <v>0</v>
      </c>
      <c r="I87" s="177">
        <v>0</v>
      </c>
      <c r="J87" s="177">
        <v>0</v>
      </c>
      <c r="K87" s="177">
        <v>0</v>
      </c>
      <c r="L87" s="177">
        <v>0</v>
      </c>
      <c r="M87" s="177">
        <v>0</v>
      </c>
      <c r="N87" s="177">
        <v>0</v>
      </c>
      <c r="O87" s="177">
        <v>0</v>
      </c>
      <c r="P87" s="177">
        <v>0</v>
      </c>
      <c r="Q87" s="177">
        <v>0</v>
      </c>
      <c r="R87" s="177">
        <v>0</v>
      </c>
      <c r="S87" s="177">
        <v>0</v>
      </c>
      <c r="T87" s="177">
        <v>0</v>
      </c>
      <c r="U87" s="177">
        <v>0</v>
      </c>
      <c r="V87" s="177">
        <v>0</v>
      </c>
      <c r="W87" s="177">
        <v>0</v>
      </c>
      <c r="X87" s="177">
        <v>0</v>
      </c>
      <c r="Y87" s="177">
        <v>0</v>
      </c>
      <c r="Z87" s="177">
        <v>0</v>
      </c>
      <c r="AA87" s="177">
        <v>0</v>
      </c>
      <c r="AB87" s="177">
        <v>0</v>
      </c>
      <c r="AC87" s="177">
        <v>0</v>
      </c>
      <c r="AD87" s="177">
        <v>0</v>
      </c>
      <c r="AE87" s="177">
        <v>0</v>
      </c>
      <c r="AF87" s="177">
        <v>0</v>
      </c>
      <c r="AG87" s="177">
        <v>0</v>
      </c>
      <c r="AH87" s="177">
        <v>0</v>
      </c>
      <c r="AI87" s="177">
        <v>0</v>
      </c>
    </row>
    <row r="88" spans="2:35" x14ac:dyDescent="0.3">
      <c r="B88" s="6">
        <f t="shared" si="66"/>
        <v>0</v>
      </c>
      <c r="C88" s="287"/>
      <c r="D88" s="151">
        <f t="shared" si="65"/>
        <v>0</v>
      </c>
      <c r="E88" s="177">
        <v>0</v>
      </c>
      <c r="F88" s="177">
        <v>0</v>
      </c>
      <c r="G88" s="177">
        <v>0</v>
      </c>
      <c r="H88" s="177">
        <v>0</v>
      </c>
      <c r="I88" s="177">
        <v>0</v>
      </c>
      <c r="J88" s="177">
        <v>0</v>
      </c>
      <c r="K88" s="177">
        <v>0</v>
      </c>
      <c r="L88" s="177">
        <v>0</v>
      </c>
      <c r="M88" s="177">
        <v>0</v>
      </c>
      <c r="N88" s="177">
        <v>0</v>
      </c>
      <c r="O88" s="177">
        <v>0</v>
      </c>
      <c r="P88" s="177">
        <v>0</v>
      </c>
      <c r="Q88" s="177">
        <v>0</v>
      </c>
      <c r="R88" s="177">
        <v>0</v>
      </c>
      <c r="S88" s="177">
        <v>0</v>
      </c>
      <c r="T88" s="177">
        <v>0</v>
      </c>
      <c r="U88" s="177">
        <v>0</v>
      </c>
      <c r="V88" s="177">
        <v>0</v>
      </c>
      <c r="W88" s="177">
        <v>0</v>
      </c>
      <c r="X88" s="177">
        <v>0</v>
      </c>
      <c r="Y88" s="177">
        <v>0</v>
      </c>
      <c r="Z88" s="177">
        <v>0</v>
      </c>
      <c r="AA88" s="177">
        <v>0</v>
      </c>
      <c r="AB88" s="177">
        <v>0</v>
      </c>
      <c r="AC88" s="177">
        <v>0</v>
      </c>
      <c r="AD88" s="177">
        <v>0</v>
      </c>
      <c r="AE88" s="177">
        <v>0</v>
      </c>
      <c r="AF88" s="177">
        <v>0</v>
      </c>
      <c r="AG88" s="177">
        <v>0</v>
      </c>
      <c r="AH88" s="177">
        <v>0</v>
      </c>
      <c r="AI88" s="177">
        <v>0</v>
      </c>
    </row>
    <row r="89" spans="2:35" x14ac:dyDescent="0.3">
      <c r="B89" s="6">
        <f t="shared" si="66"/>
        <v>0</v>
      </c>
      <c r="C89" s="287"/>
      <c r="D89" s="151">
        <f t="shared" si="65"/>
        <v>0</v>
      </c>
      <c r="E89" s="177">
        <v>0</v>
      </c>
      <c r="F89" s="177">
        <v>0</v>
      </c>
      <c r="G89" s="177">
        <v>0</v>
      </c>
      <c r="H89" s="177">
        <v>0</v>
      </c>
      <c r="I89" s="177">
        <v>0</v>
      </c>
      <c r="J89" s="177">
        <v>0</v>
      </c>
      <c r="K89" s="177">
        <v>0</v>
      </c>
      <c r="L89" s="177">
        <v>0</v>
      </c>
      <c r="M89" s="177">
        <v>0</v>
      </c>
      <c r="N89" s="177">
        <v>0</v>
      </c>
      <c r="O89" s="177">
        <v>0</v>
      </c>
      <c r="P89" s="177">
        <v>0</v>
      </c>
      <c r="Q89" s="177">
        <v>0</v>
      </c>
      <c r="R89" s="177">
        <v>0</v>
      </c>
      <c r="S89" s="177">
        <v>0</v>
      </c>
      <c r="T89" s="177">
        <v>0</v>
      </c>
      <c r="U89" s="177">
        <v>0</v>
      </c>
      <c r="V89" s="177">
        <v>0</v>
      </c>
      <c r="W89" s="177">
        <v>0</v>
      </c>
      <c r="X89" s="177">
        <v>0</v>
      </c>
      <c r="Y89" s="177">
        <v>0</v>
      </c>
      <c r="Z89" s="177">
        <v>0</v>
      </c>
      <c r="AA89" s="177">
        <v>0</v>
      </c>
      <c r="AB89" s="177">
        <v>0</v>
      </c>
      <c r="AC89" s="177">
        <v>0</v>
      </c>
      <c r="AD89" s="177">
        <v>0</v>
      </c>
      <c r="AE89" s="177">
        <v>0</v>
      </c>
      <c r="AF89" s="177">
        <v>0</v>
      </c>
      <c r="AG89" s="177">
        <v>0</v>
      </c>
      <c r="AH89" s="177">
        <v>0</v>
      </c>
      <c r="AI89" s="177">
        <v>0</v>
      </c>
    </row>
    <row r="90" spans="2:35" x14ac:dyDescent="0.3">
      <c r="B90" s="6">
        <f t="shared" si="66"/>
        <v>0</v>
      </c>
      <c r="C90" s="288"/>
      <c r="D90" s="151">
        <f t="shared" si="65"/>
        <v>0</v>
      </c>
      <c r="E90" s="179">
        <v>0</v>
      </c>
      <c r="F90" s="179">
        <v>0</v>
      </c>
      <c r="G90" s="179">
        <v>0</v>
      </c>
      <c r="H90" s="179">
        <v>0</v>
      </c>
      <c r="I90" s="179">
        <v>0</v>
      </c>
      <c r="J90" s="179">
        <v>0</v>
      </c>
      <c r="K90" s="179">
        <v>0</v>
      </c>
      <c r="L90" s="179">
        <v>0</v>
      </c>
      <c r="M90" s="179">
        <v>0</v>
      </c>
      <c r="N90" s="179">
        <v>0</v>
      </c>
      <c r="O90" s="179">
        <v>0</v>
      </c>
      <c r="P90" s="179">
        <v>0</v>
      </c>
      <c r="Q90" s="179">
        <v>0</v>
      </c>
      <c r="R90" s="179">
        <v>0</v>
      </c>
      <c r="S90" s="179">
        <v>0</v>
      </c>
      <c r="T90" s="179">
        <v>0</v>
      </c>
      <c r="U90" s="179">
        <v>0</v>
      </c>
      <c r="V90" s="179">
        <v>0</v>
      </c>
      <c r="W90" s="179">
        <v>0</v>
      </c>
      <c r="X90" s="179">
        <v>0</v>
      </c>
      <c r="Y90" s="179">
        <v>0</v>
      </c>
      <c r="Z90" s="179">
        <v>0</v>
      </c>
      <c r="AA90" s="179">
        <v>0</v>
      </c>
      <c r="AB90" s="179">
        <v>0</v>
      </c>
      <c r="AC90" s="179">
        <v>0</v>
      </c>
      <c r="AD90" s="179">
        <v>0</v>
      </c>
      <c r="AE90" s="179">
        <v>0</v>
      </c>
      <c r="AF90" s="179">
        <v>0</v>
      </c>
      <c r="AG90" s="179">
        <v>0</v>
      </c>
      <c r="AH90" s="179">
        <v>0</v>
      </c>
      <c r="AI90" s="179">
        <v>0</v>
      </c>
    </row>
    <row r="91" spans="2:35" x14ac:dyDescent="0.3">
      <c r="B91" s="281" t="str">
        <f>B33</f>
        <v>Wind Power plant</v>
      </c>
      <c r="C91" s="282"/>
      <c r="D91" s="282"/>
      <c r="E91" s="282"/>
      <c r="F91" s="282"/>
      <c r="G91" s="282"/>
      <c r="H91" s="282"/>
      <c r="I91" s="282"/>
      <c r="J91" s="282"/>
      <c r="K91" s="282"/>
      <c r="L91" s="282"/>
      <c r="M91" s="282"/>
      <c r="N91" s="282"/>
      <c r="O91" s="282"/>
      <c r="P91" s="282"/>
      <c r="Q91" s="282"/>
      <c r="R91" s="282"/>
      <c r="S91" s="282"/>
      <c r="T91" s="282"/>
      <c r="U91" s="282"/>
      <c r="V91" s="282"/>
      <c r="W91" s="282"/>
      <c r="X91" s="282"/>
      <c r="Y91" s="282"/>
      <c r="Z91" s="282"/>
      <c r="AA91" s="282"/>
      <c r="AB91" s="282"/>
      <c r="AC91" s="282"/>
      <c r="AD91" s="282"/>
      <c r="AE91" s="282"/>
      <c r="AF91" s="282"/>
      <c r="AG91" s="282"/>
      <c r="AH91" s="282"/>
      <c r="AI91" s="232"/>
    </row>
    <row r="92" spans="2:35" x14ac:dyDescent="0.3">
      <c r="B92" s="41" t="str">
        <f t="shared" si="66"/>
        <v>Basic preliminary engineering design</v>
      </c>
      <c r="C92" s="286" t="s">
        <v>2</v>
      </c>
      <c r="D92" s="151">
        <f t="shared" ref="D92:D112" si="67">SUM(E92:AI92)</f>
        <v>0</v>
      </c>
      <c r="E92" s="180">
        <v>0</v>
      </c>
      <c r="F92" s="180">
        <v>0</v>
      </c>
      <c r="G92" s="180">
        <v>0</v>
      </c>
      <c r="H92" s="180">
        <v>0</v>
      </c>
      <c r="I92" s="180">
        <v>0</v>
      </c>
      <c r="J92" s="180">
        <v>0</v>
      </c>
      <c r="K92" s="180">
        <v>0</v>
      </c>
      <c r="L92" s="180">
        <v>0</v>
      </c>
      <c r="M92" s="180">
        <v>0</v>
      </c>
      <c r="N92" s="180">
        <v>0</v>
      </c>
      <c r="O92" s="180">
        <v>0</v>
      </c>
      <c r="P92" s="180">
        <v>0</v>
      </c>
      <c r="Q92" s="180">
        <v>0</v>
      </c>
      <c r="R92" s="180">
        <v>0</v>
      </c>
      <c r="S92" s="180">
        <v>0</v>
      </c>
      <c r="T92" s="180">
        <v>0</v>
      </c>
      <c r="U92" s="180">
        <v>0</v>
      </c>
      <c r="V92" s="180">
        <v>0</v>
      </c>
      <c r="W92" s="180">
        <v>0</v>
      </c>
      <c r="X92" s="180">
        <v>0</v>
      </c>
      <c r="Y92" s="180">
        <v>0</v>
      </c>
      <c r="Z92" s="180">
        <v>0</v>
      </c>
      <c r="AA92" s="180">
        <v>0</v>
      </c>
      <c r="AB92" s="180">
        <v>0</v>
      </c>
      <c r="AC92" s="180">
        <v>0</v>
      </c>
      <c r="AD92" s="180">
        <v>0</v>
      </c>
      <c r="AE92" s="180">
        <v>0</v>
      </c>
      <c r="AF92" s="180">
        <v>0</v>
      </c>
      <c r="AG92" s="180">
        <v>0</v>
      </c>
      <c r="AH92" s="180">
        <v>0</v>
      </c>
      <c r="AI92" s="180">
        <v>0</v>
      </c>
    </row>
    <row r="93" spans="2:35" x14ac:dyDescent="0.3">
      <c r="B93" s="6" t="str">
        <f t="shared" si="66"/>
        <v>Detailed preliminary engineering design</v>
      </c>
      <c r="C93" s="287"/>
      <c r="D93" s="151">
        <f t="shared" si="67"/>
        <v>0</v>
      </c>
      <c r="E93" s="177">
        <v>0</v>
      </c>
      <c r="F93" s="177">
        <v>0</v>
      </c>
      <c r="G93" s="177">
        <v>0</v>
      </c>
      <c r="H93" s="177">
        <v>0</v>
      </c>
      <c r="I93" s="177">
        <v>0</v>
      </c>
      <c r="J93" s="177">
        <v>0</v>
      </c>
      <c r="K93" s="177">
        <v>0</v>
      </c>
      <c r="L93" s="177">
        <v>0</v>
      </c>
      <c r="M93" s="177">
        <v>0</v>
      </c>
      <c r="N93" s="177">
        <v>0</v>
      </c>
      <c r="O93" s="177">
        <v>0</v>
      </c>
      <c r="P93" s="177">
        <v>0</v>
      </c>
      <c r="Q93" s="177">
        <v>0</v>
      </c>
      <c r="R93" s="177">
        <v>0</v>
      </c>
      <c r="S93" s="177">
        <v>0</v>
      </c>
      <c r="T93" s="177">
        <v>0</v>
      </c>
      <c r="U93" s="177">
        <v>0</v>
      </c>
      <c r="V93" s="177">
        <v>0</v>
      </c>
      <c r="W93" s="177">
        <v>0</v>
      </c>
      <c r="X93" s="177">
        <v>0</v>
      </c>
      <c r="Y93" s="177">
        <v>0</v>
      </c>
      <c r="Z93" s="177">
        <v>0</v>
      </c>
      <c r="AA93" s="177">
        <v>0</v>
      </c>
      <c r="AB93" s="177">
        <v>0</v>
      </c>
      <c r="AC93" s="177">
        <v>0</v>
      </c>
      <c r="AD93" s="177">
        <v>0</v>
      </c>
      <c r="AE93" s="177">
        <v>0</v>
      </c>
      <c r="AF93" s="177">
        <v>0</v>
      </c>
      <c r="AG93" s="177">
        <v>0</v>
      </c>
      <c r="AH93" s="177">
        <v>0</v>
      </c>
      <c r="AI93" s="177">
        <v>0</v>
      </c>
    </row>
    <row r="94" spans="2:35" x14ac:dyDescent="0.3">
      <c r="B94" s="6" t="str">
        <f t="shared" si="66"/>
        <v>Engineering cost</v>
      </c>
      <c r="C94" s="287"/>
      <c r="D94" s="151">
        <f t="shared" si="67"/>
        <v>0</v>
      </c>
      <c r="E94" s="177">
        <v>0</v>
      </c>
      <c r="F94" s="177">
        <v>0</v>
      </c>
      <c r="G94" s="177">
        <v>0</v>
      </c>
      <c r="H94" s="177">
        <v>0</v>
      </c>
      <c r="I94" s="177">
        <v>0</v>
      </c>
      <c r="J94" s="177">
        <v>0</v>
      </c>
      <c r="K94" s="177">
        <v>0</v>
      </c>
      <c r="L94" s="177">
        <v>0</v>
      </c>
      <c r="M94" s="177">
        <v>0</v>
      </c>
      <c r="N94" s="177">
        <v>0</v>
      </c>
      <c r="O94" s="177">
        <v>0</v>
      </c>
      <c r="P94" s="177">
        <v>0</v>
      </c>
      <c r="Q94" s="177">
        <v>0</v>
      </c>
      <c r="R94" s="177">
        <v>0</v>
      </c>
      <c r="S94" s="177">
        <v>0</v>
      </c>
      <c r="T94" s="177">
        <v>0</v>
      </c>
      <c r="U94" s="177">
        <v>0</v>
      </c>
      <c r="V94" s="177">
        <v>0</v>
      </c>
      <c r="W94" s="177">
        <v>0</v>
      </c>
      <c r="X94" s="177">
        <v>0</v>
      </c>
      <c r="Y94" s="177">
        <v>0</v>
      </c>
      <c r="Z94" s="177">
        <v>0</v>
      </c>
      <c r="AA94" s="177">
        <v>0</v>
      </c>
      <c r="AB94" s="177">
        <v>0</v>
      </c>
      <c r="AC94" s="177">
        <v>0</v>
      </c>
      <c r="AD94" s="177">
        <v>0</v>
      </c>
      <c r="AE94" s="177">
        <v>0</v>
      </c>
      <c r="AF94" s="177">
        <v>0</v>
      </c>
      <c r="AG94" s="177">
        <v>0</v>
      </c>
      <c r="AH94" s="177">
        <v>0</v>
      </c>
      <c r="AI94" s="177">
        <v>0</v>
      </c>
    </row>
    <row r="95" spans="2:35" x14ac:dyDescent="0.3">
      <c r="B95" s="6" t="str">
        <f t="shared" si="66"/>
        <v>Fees for permits</v>
      </c>
      <c r="C95" s="287"/>
      <c r="D95" s="151">
        <f t="shared" si="67"/>
        <v>0</v>
      </c>
      <c r="E95" s="177">
        <v>0</v>
      </c>
      <c r="F95" s="177">
        <v>0</v>
      </c>
      <c r="G95" s="177">
        <v>0</v>
      </c>
      <c r="H95" s="177">
        <v>0</v>
      </c>
      <c r="I95" s="177">
        <v>0</v>
      </c>
      <c r="J95" s="177">
        <v>0</v>
      </c>
      <c r="K95" s="177">
        <v>0</v>
      </c>
      <c r="L95" s="177">
        <v>0</v>
      </c>
      <c r="M95" s="177">
        <v>0</v>
      </c>
      <c r="N95" s="177">
        <v>0</v>
      </c>
      <c r="O95" s="177">
        <v>0</v>
      </c>
      <c r="P95" s="177">
        <v>0</v>
      </c>
      <c r="Q95" s="177">
        <v>0</v>
      </c>
      <c r="R95" s="177">
        <v>0</v>
      </c>
      <c r="S95" s="177">
        <v>0</v>
      </c>
      <c r="T95" s="177">
        <v>0</v>
      </c>
      <c r="U95" s="177">
        <v>0</v>
      </c>
      <c r="V95" s="177">
        <v>0</v>
      </c>
      <c r="W95" s="177">
        <v>0</v>
      </c>
      <c r="X95" s="177">
        <v>0</v>
      </c>
      <c r="Y95" s="177">
        <v>0</v>
      </c>
      <c r="Z95" s="177">
        <v>0</v>
      </c>
      <c r="AA95" s="177">
        <v>0</v>
      </c>
      <c r="AB95" s="177">
        <v>0</v>
      </c>
      <c r="AC95" s="177">
        <v>0</v>
      </c>
      <c r="AD95" s="177">
        <v>0</v>
      </c>
      <c r="AE95" s="177">
        <v>0</v>
      </c>
      <c r="AF95" s="177">
        <v>0</v>
      </c>
      <c r="AG95" s="177">
        <v>0</v>
      </c>
      <c r="AH95" s="177">
        <v>0</v>
      </c>
      <c r="AI95" s="177">
        <v>0</v>
      </c>
    </row>
    <row r="96" spans="2:35" ht="28.8" x14ac:dyDescent="0.3">
      <c r="B96" s="6" t="str">
        <f t="shared" si="66"/>
        <v>Environmental and Social Impact Assessments</v>
      </c>
      <c r="C96" s="287"/>
      <c r="D96" s="151">
        <f t="shared" si="67"/>
        <v>0</v>
      </c>
      <c r="E96" s="177">
        <v>0</v>
      </c>
      <c r="F96" s="177">
        <v>0</v>
      </c>
      <c r="G96" s="177">
        <v>0</v>
      </c>
      <c r="H96" s="177">
        <v>0</v>
      </c>
      <c r="I96" s="177">
        <v>0</v>
      </c>
      <c r="J96" s="177">
        <v>0</v>
      </c>
      <c r="K96" s="177">
        <v>0</v>
      </c>
      <c r="L96" s="177">
        <v>0</v>
      </c>
      <c r="M96" s="177">
        <v>0</v>
      </c>
      <c r="N96" s="177">
        <v>0</v>
      </c>
      <c r="O96" s="177">
        <v>0</v>
      </c>
      <c r="P96" s="177">
        <v>0</v>
      </c>
      <c r="Q96" s="177">
        <v>0</v>
      </c>
      <c r="R96" s="177">
        <v>0</v>
      </c>
      <c r="S96" s="177">
        <v>0</v>
      </c>
      <c r="T96" s="177">
        <v>0</v>
      </c>
      <c r="U96" s="177">
        <v>0</v>
      </c>
      <c r="V96" s="177">
        <v>0</v>
      </c>
      <c r="W96" s="177">
        <v>0</v>
      </c>
      <c r="X96" s="177">
        <v>0</v>
      </c>
      <c r="Y96" s="177">
        <v>0</v>
      </c>
      <c r="Z96" s="177">
        <v>0</v>
      </c>
      <c r="AA96" s="177">
        <v>0</v>
      </c>
      <c r="AB96" s="177">
        <v>0</v>
      </c>
      <c r="AC96" s="177">
        <v>0</v>
      </c>
      <c r="AD96" s="177">
        <v>0</v>
      </c>
      <c r="AE96" s="177">
        <v>0</v>
      </c>
      <c r="AF96" s="177">
        <v>0</v>
      </c>
      <c r="AG96" s="177">
        <v>0</v>
      </c>
      <c r="AH96" s="177">
        <v>0</v>
      </c>
      <c r="AI96" s="177">
        <v>0</v>
      </c>
    </row>
    <row r="97" spans="2:35" ht="28.8" x14ac:dyDescent="0.3">
      <c r="B97" s="6" t="str">
        <f t="shared" si="66"/>
        <v>Foundation (structural block in the ground)</v>
      </c>
      <c r="C97" s="287"/>
      <c r="D97" s="151">
        <f t="shared" si="67"/>
        <v>0</v>
      </c>
      <c r="E97" s="177">
        <v>0</v>
      </c>
      <c r="F97" s="177">
        <v>0</v>
      </c>
      <c r="G97" s="177">
        <v>0</v>
      </c>
      <c r="H97" s="177">
        <v>0</v>
      </c>
      <c r="I97" s="177">
        <v>0</v>
      </c>
      <c r="J97" s="177">
        <v>0</v>
      </c>
      <c r="K97" s="177">
        <v>0</v>
      </c>
      <c r="L97" s="177">
        <v>0</v>
      </c>
      <c r="M97" s="177">
        <v>0</v>
      </c>
      <c r="N97" s="177">
        <v>0</v>
      </c>
      <c r="O97" s="177">
        <v>0</v>
      </c>
      <c r="P97" s="177">
        <v>0</v>
      </c>
      <c r="Q97" s="177">
        <v>0</v>
      </c>
      <c r="R97" s="177">
        <v>0</v>
      </c>
      <c r="S97" s="177">
        <v>0</v>
      </c>
      <c r="T97" s="177">
        <v>0</v>
      </c>
      <c r="U97" s="177">
        <v>0</v>
      </c>
      <c r="V97" s="177">
        <v>0</v>
      </c>
      <c r="W97" s="177">
        <v>0</v>
      </c>
      <c r="X97" s="177">
        <v>0</v>
      </c>
      <c r="Y97" s="177">
        <v>0</v>
      </c>
      <c r="Z97" s="177">
        <v>0</v>
      </c>
      <c r="AA97" s="177">
        <v>0</v>
      </c>
      <c r="AB97" s="177">
        <v>0</v>
      </c>
      <c r="AC97" s="177">
        <v>0</v>
      </c>
      <c r="AD97" s="177">
        <v>0</v>
      </c>
      <c r="AE97" s="177">
        <v>0</v>
      </c>
      <c r="AF97" s="177">
        <v>0</v>
      </c>
      <c r="AG97" s="177">
        <v>0</v>
      </c>
      <c r="AH97" s="177">
        <v>0</v>
      </c>
      <c r="AI97" s="177">
        <v>0</v>
      </c>
    </row>
    <row r="98" spans="2:35" x14ac:dyDescent="0.3">
      <c r="B98" s="6" t="str">
        <f t="shared" si="66"/>
        <v>Tower</v>
      </c>
      <c r="C98" s="287"/>
      <c r="D98" s="151">
        <f t="shared" si="67"/>
        <v>0</v>
      </c>
      <c r="E98" s="177">
        <v>0</v>
      </c>
      <c r="F98" s="177">
        <v>0</v>
      </c>
      <c r="G98" s="177">
        <v>0</v>
      </c>
      <c r="H98" s="177">
        <v>0</v>
      </c>
      <c r="I98" s="177">
        <v>0</v>
      </c>
      <c r="J98" s="177">
        <v>0</v>
      </c>
      <c r="K98" s="177">
        <v>0</v>
      </c>
      <c r="L98" s="177">
        <v>0</v>
      </c>
      <c r="M98" s="177">
        <v>0</v>
      </c>
      <c r="N98" s="177">
        <v>0</v>
      </c>
      <c r="O98" s="177">
        <v>0</v>
      </c>
      <c r="P98" s="177">
        <v>0</v>
      </c>
      <c r="Q98" s="177">
        <v>0</v>
      </c>
      <c r="R98" s="177">
        <v>0</v>
      </c>
      <c r="S98" s="177">
        <v>0</v>
      </c>
      <c r="T98" s="177">
        <v>0</v>
      </c>
      <c r="U98" s="177">
        <v>0</v>
      </c>
      <c r="V98" s="177">
        <v>0</v>
      </c>
      <c r="W98" s="177">
        <v>0</v>
      </c>
      <c r="X98" s="177">
        <v>0</v>
      </c>
      <c r="Y98" s="177">
        <v>0</v>
      </c>
      <c r="Z98" s="177">
        <v>0</v>
      </c>
      <c r="AA98" s="177">
        <v>0</v>
      </c>
      <c r="AB98" s="177">
        <v>0</v>
      </c>
      <c r="AC98" s="177">
        <v>0</v>
      </c>
      <c r="AD98" s="177">
        <v>0</v>
      </c>
      <c r="AE98" s="177">
        <v>0</v>
      </c>
      <c r="AF98" s="177">
        <v>0</v>
      </c>
      <c r="AG98" s="177">
        <v>0</v>
      </c>
      <c r="AH98" s="177">
        <v>0</v>
      </c>
      <c r="AI98" s="177">
        <v>0</v>
      </c>
    </row>
    <row r="99" spans="2:35" x14ac:dyDescent="0.3">
      <c r="B99" s="6" t="str">
        <f t="shared" si="66"/>
        <v>Nacelle</v>
      </c>
      <c r="C99" s="287"/>
      <c r="D99" s="151">
        <f t="shared" si="67"/>
        <v>0</v>
      </c>
      <c r="E99" s="177">
        <v>0</v>
      </c>
      <c r="F99" s="177">
        <v>0</v>
      </c>
      <c r="G99" s="177">
        <v>0</v>
      </c>
      <c r="H99" s="177">
        <v>0</v>
      </c>
      <c r="I99" s="177">
        <v>0</v>
      </c>
      <c r="J99" s="177">
        <v>0</v>
      </c>
      <c r="K99" s="177">
        <v>0</v>
      </c>
      <c r="L99" s="177">
        <v>0</v>
      </c>
      <c r="M99" s="177">
        <v>0</v>
      </c>
      <c r="N99" s="177">
        <v>0</v>
      </c>
      <c r="O99" s="177">
        <v>0</v>
      </c>
      <c r="P99" s="177">
        <v>0</v>
      </c>
      <c r="Q99" s="177">
        <v>0</v>
      </c>
      <c r="R99" s="177">
        <v>0</v>
      </c>
      <c r="S99" s="177">
        <v>0</v>
      </c>
      <c r="T99" s="177">
        <v>0</v>
      </c>
      <c r="U99" s="177">
        <v>0</v>
      </c>
      <c r="V99" s="177">
        <v>0</v>
      </c>
      <c r="W99" s="177">
        <v>0</v>
      </c>
      <c r="X99" s="177">
        <v>0</v>
      </c>
      <c r="Y99" s="177">
        <v>0</v>
      </c>
      <c r="Z99" s="177">
        <v>0</v>
      </c>
      <c r="AA99" s="177">
        <v>0</v>
      </c>
      <c r="AB99" s="177">
        <v>0</v>
      </c>
      <c r="AC99" s="177">
        <v>0</v>
      </c>
      <c r="AD99" s="177">
        <v>0</v>
      </c>
      <c r="AE99" s="177">
        <v>0</v>
      </c>
      <c r="AF99" s="177">
        <v>0</v>
      </c>
      <c r="AG99" s="177">
        <v>0</v>
      </c>
      <c r="AH99" s="177">
        <v>0</v>
      </c>
      <c r="AI99" s="177">
        <v>0</v>
      </c>
    </row>
    <row r="100" spans="2:35" x14ac:dyDescent="0.3">
      <c r="B100" s="6" t="str">
        <f t="shared" si="66"/>
        <v>Rotor &amp; Hub</v>
      </c>
      <c r="C100" s="287"/>
      <c r="D100" s="151">
        <f t="shared" si="67"/>
        <v>0</v>
      </c>
      <c r="E100" s="177">
        <v>0</v>
      </c>
      <c r="F100" s="177">
        <v>0</v>
      </c>
      <c r="G100" s="177">
        <v>0</v>
      </c>
      <c r="H100" s="177">
        <v>0</v>
      </c>
      <c r="I100" s="177">
        <v>0</v>
      </c>
      <c r="J100" s="177">
        <v>0</v>
      </c>
      <c r="K100" s="177">
        <v>0</v>
      </c>
      <c r="L100" s="177">
        <v>0</v>
      </c>
      <c r="M100" s="177">
        <v>0</v>
      </c>
      <c r="N100" s="177">
        <v>0</v>
      </c>
      <c r="O100" s="177">
        <v>0</v>
      </c>
      <c r="P100" s="177">
        <v>0</v>
      </c>
      <c r="Q100" s="177">
        <v>0</v>
      </c>
      <c r="R100" s="177">
        <v>0</v>
      </c>
      <c r="S100" s="177">
        <v>0</v>
      </c>
      <c r="T100" s="177">
        <v>0</v>
      </c>
      <c r="U100" s="177">
        <v>0</v>
      </c>
      <c r="V100" s="177">
        <v>0</v>
      </c>
      <c r="W100" s="177">
        <v>0</v>
      </c>
      <c r="X100" s="177"/>
      <c r="Y100" s="177">
        <v>0</v>
      </c>
      <c r="Z100" s="177">
        <v>0</v>
      </c>
      <c r="AA100" s="177">
        <v>0</v>
      </c>
      <c r="AB100" s="177">
        <v>0</v>
      </c>
      <c r="AC100" s="177">
        <v>0</v>
      </c>
      <c r="AD100" s="177">
        <v>0</v>
      </c>
      <c r="AE100" s="177">
        <v>0</v>
      </c>
      <c r="AF100" s="177">
        <v>0</v>
      </c>
      <c r="AG100" s="177">
        <v>0</v>
      </c>
      <c r="AH100" s="177">
        <v>0</v>
      </c>
      <c r="AI100" s="177">
        <v>0</v>
      </c>
    </row>
    <row r="101" spans="2:35" x14ac:dyDescent="0.3">
      <c r="B101" s="6" t="str">
        <f t="shared" si="66"/>
        <v>Blades</v>
      </c>
      <c r="C101" s="287"/>
      <c r="D101" s="151">
        <f t="shared" si="67"/>
        <v>0</v>
      </c>
      <c r="E101" s="177">
        <v>0</v>
      </c>
      <c r="F101" s="177">
        <v>0</v>
      </c>
      <c r="G101" s="177">
        <v>0</v>
      </c>
      <c r="H101" s="177">
        <v>0</v>
      </c>
      <c r="I101" s="177">
        <v>0</v>
      </c>
      <c r="J101" s="177">
        <v>0</v>
      </c>
      <c r="K101" s="177">
        <v>0</v>
      </c>
      <c r="L101" s="177">
        <v>0</v>
      </c>
      <c r="M101" s="177">
        <v>0</v>
      </c>
      <c r="N101" s="177">
        <v>0</v>
      </c>
      <c r="O101" s="177">
        <v>0</v>
      </c>
      <c r="P101" s="177">
        <v>0</v>
      </c>
      <c r="Q101" s="177">
        <v>0</v>
      </c>
      <c r="R101" s="177">
        <v>0</v>
      </c>
      <c r="S101" s="177">
        <v>0</v>
      </c>
      <c r="T101" s="177">
        <v>0</v>
      </c>
      <c r="U101" s="177">
        <v>0</v>
      </c>
      <c r="V101" s="177">
        <v>0</v>
      </c>
      <c r="W101" s="177">
        <v>0</v>
      </c>
      <c r="X101" s="177">
        <v>0</v>
      </c>
      <c r="Y101" s="177">
        <v>0</v>
      </c>
      <c r="Z101" s="177">
        <v>0</v>
      </c>
      <c r="AA101" s="177">
        <v>0</v>
      </c>
      <c r="AB101" s="177">
        <v>0</v>
      </c>
      <c r="AC101" s="177">
        <v>0</v>
      </c>
      <c r="AD101" s="177">
        <v>0</v>
      </c>
      <c r="AE101" s="177">
        <v>0</v>
      </c>
      <c r="AF101" s="177">
        <v>0</v>
      </c>
      <c r="AG101" s="177">
        <v>0</v>
      </c>
      <c r="AH101" s="177">
        <v>0</v>
      </c>
      <c r="AI101" s="177">
        <v>0</v>
      </c>
    </row>
    <row r="102" spans="2:35" x14ac:dyDescent="0.3">
      <c r="B102" s="6" t="str">
        <f t="shared" si="66"/>
        <v>Anemometer</v>
      </c>
      <c r="C102" s="287"/>
      <c r="D102" s="151">
        <f t="shared" si="67"/>
        <v>0</v>
      </c>
      <c r="E102" s="177">
        <v>0</v>
      </c>
      <c r="F102" s="177">
        <v>0</v>
      </c>
      <c r="G102" s="177">
        <v>0</v>
      </c>
      <c r="H102" s="177">
        <v>0</v>
      </c>
      <c r="I102" s="177">
        <v>0</v>
      </c>
      <c r="J102" s="177">
        <v>0</v>
      </c>
      <c r="K102" s="177">
        <v>0</v>
      </c>
      <c r="L102" s="177">
        <v>0</v>
      </c>
      <c r="M102" s="177">
        <v>0</v>
      </c>
      <c r="N102" s="177">
        <v>0</v>
      </c>
      <c r="O102" s="177">
        <v>0</v>
      </c>
      <c r="P102" s="177">
        <v>0</v>
      </c>
      <c r="Q102" s="177">
        <v>0</v>
      </c>
      <c r="R102" s="177">
        <v>0</v>
      </c>
      <c r="S102" s="177">
        <v>0</v>
      </c>
      <c r="T102" s="177">
        <v>0</v>
      </c>
      <c r="U102" s="177">
        <v>0</v>
      </c>
      <c r="V102" s="177">
        <v>0</v>
      </c>
      <c r="W102" s="177">
        <v>0</v>
      </c>
      <c r="X102" s="177">
        <v>0</v>
      </c>
      <c r="Y102" s="177">
        <v>0</v>
      </c>
      <c r="Z102" s="177">
        <v>0</v>
      </c>
      <c r="AA102" s="177">
        <v>0</v>
      </c>
      <c r="AB102" s="177">
        <v>0</v>
      </c>
      <c r="AC102" s="177">
        <v>0</v>
      </c>
      <c r="AD102" s="177">
        <v>0</v>
      </c>
      <c r="AE102" s="177">
        <v>0</v>
      </c>
      <c r="AF102" s="177">
        <v>0</v>
      </c>
      <c r="AG102" s="177">
        <v>0</v>
      </c>
      <c r="AH102" s="177">
        <v>0</v>
      </c>
      <c r="AI102" s="177">
        <v>0</v>
      </c>
    </row>
    <row r="103" spans="2:35" x14ac:dyDescent="0.3">
      <c r="B103" s="6" t="str">
        <f t="shared" si="66"/>
        <v>Wind Vane</v>
      </c>
      <c r="C103" s="287"/>
      <c r="D103" s="151">
        <f t="shared" si="67"/>
        <v>0</v>
      </c>
      <c r="E103" s="177">
        <v>0</v>
      </c>
      <c r="F103" s="177">
        <v>0</v>
      </c>
      <c r="G103" s="177">
        <v>0</v>
      </c>
      <c r="H103" s="177">
        <v>0</v>
      </c>
      <c r="I103" s="177">
        <v>0</v>
      </c>
      <c r="J103" s="177">
        <v>0</v>
      </c>
      <c r="K103" s="177">
        <v>0</v>
      </c>
      <c r="L103" s="177">
        <v>0</v>
      </c>
      <c r="M103" s="177">
        <v>0</v>
      </c>
      <c r="N103" s="177">
        <v>0</v>
      </c>
      <c r="O103" s="177">
        <v>0</v>
      </c>
      <c r="P103" s="177">
        <v>0</v>
      </c>
      <c r="Q103" s="177">
        <v>0</v>
      </c>
      <c r="R103" s="177">
        <v>0</v>
      </c>
      <c r="S103" s="177">
        <v>0</v>
      </c>
      <c r="T103" s="177">
        <v>0</v>
      </c>
      <c r="U103" s="177">
        <v>0</v>
      </c>
      <c r="V103" s="177">
        <v>0</v>
      </c>
      <c r="W103" s="177">
        <v>0</v>
      </c>
      <c r="X103" s="177">
        <v>0</v>
      </c>
      <c r="Y103" s="177">
        <v>0</v>
      </c>
      <c r="Z103" s="177">
        <v>0</v>
      </c>
      <c r="AA103" s="177">
        <v>0</v>
      </c>
      <c r="AB103" s="177">
        <v>0</v>
      </c>
      <c r="AC103" s="177">
        <v>0</v>
      </c>
      <c r="AD103" s="177">
        <v>0</v>
      </c>
      <c r="AE103" s="177">
        <v>0</v>
      </c>
      <c r="AF103" s="177">
        <v>0</v>
      </c>
      <c r="AG103" s="177">
        <v>0</v>
      </c>
      <c r="AH103" s="177">
        <v>0</v>
      </c>
      <c r="AI103" s="177">
        <v>0</v>
      </c>
    </row>
    <row r="104" spans="2:35" x14ac:dyDescent="0.3">
      <c r="B104" s="6" t="str">
        <f t="shared" si="66"/>
        <v>Yaw System</v>
      </c>
      <c r="C104" s="287"/>
      <c r="D104" s="151">
        <f t="shared" si="67"/>
        <v>0</v>
      </c>
      <c r="E104" s="177">
        <v>0</v>
      </c>
      <c r="F104" s="177">
        <v>0</v>
      </c>
      <c r="G104" s="177">
        <v>0</v>
      </c>
      <c r="H104" s="177">
        <v>0</v>
      </c>
      <c r="I104" s="177">
        <v>0</v>
      </c>
      <c r="J104" s="177">
        <v>0</v>
      </c>
      <c r="K104" s="177">
        <v>0</v>
      </c>
      <c r="L104" s="177">
        <v>0</v>
      </c>
      <c r="M104" s="177">
        <v>0</v>
      </c>
      <c r="N104" s="177">
        <v>0</v>
      </c>
      <c r="O104" s="177">
        <v>0</v>
      </c>
      <c r="P104" s="177">
        <v>0</v>
      </c>
      <c r="Q104" s="177">
        <v>0</v>
      </c>
      <c r="R104" s="177">
        <v>0</v>
      </c>
      <c r="S104" s="177">
        <v>0</v>
      </c>
      <c r="T104" s="177">
        <v>0</v>
      </c>
      <c r="U104" s="177">
        <v>0</v>
      </c>
      <c r="V104" s="177">
        <v>0</v>
      </c>
      <c r="W104" s="177">
        <v>0</v>
      </c>
      <c r="X104" s="177">
        <v>0</v>
      </c>
      <c r="Y104" s="177">
        <v>0</v>
      </c>
      <c r="Z104" s="177">
        <v>0</v>
      </c>
      <c r="AA104" s="177">
        <v>0</v>
      </c>
      <c r="AB104" s="177">
        <v>0</v>
      </c>
      <c r="AC104" s="177">
        <v>0</v>
      </c>
      <c r="AD104" s="177">
        <v>0</v>
      </c>
      <c r="AE104" s="177">
        <v>0</v>
      </c>
      <c r="AF104" s="177">
        <v>0</v>
      </c>
      <c r="AG104" s="177">
        <v>0</v>
      </c>
      <c r="AH104" s="177">
        <v>0</v>
      </c>
      <c r="AI104" s="177">
        <v>0</v>
      </c>
    </row>
    <row r="105" spans="2:35" x14ac:dyDescent="0.3">
      <c r="B105" s="6" t="str">
        <f t="shared" si="66"/>
        <v>Pitch System</v>
      </c>
      <c r="C105" s="287"/>
      <c r="D105" s="151">
        <f t="shared" si="67"/>
        <v>0</v>
      </c>
      <c r="E105" s="177">
        <v>0</v>
      </c>
      <c r="F105" s="177">
        <v>0</v>
      </c>
      <c r="G105" s="177">
        <v>0</v>
      </c>
      <c r="H105" s="177">
        <v>0</v>
      </c>
      <c r="I105" s="177">
        <v>0</v>
      </c>
      <c r="J105" s="177">
        <v>0</v>
      </c>
      <c r="K105" s="177">
        <v>0</v>
      </c>
      <c r="L105" s="177">
        <v>0</v>
      </c>
      <c r="M105" s="177">
        <v>0</v>
      </c>
      <c r="N105" s="177">
        <v>0</v>
      </c>
      <c r="O105" s="177">
        <v>0</v>
      </c>
      <c r="P105" s="177">
        <v>0</v>
      </c>
      <c r="Q105" s="177">
        <v>0</v>
      </c>
      <c r="R105" s="177">
        <v>0</v>
      </c>
      <c r="S105" s="177">
        <v>0</v>
      </c>
      <c r="T105" s="177">
        <v>0</v>
      </c>
      <c r="U105" s="177">
        <v>0</v>
      </c>
      <c r="V105" s="177">
        <v>0</v>
      </c>
      <c r="W105" s="177">
        <v>0</v>
      </c>
      <c r="X105" s="177">
        <v>0</v>
      </c>
      <c r="Y105" s="177">
        <v>0</v>
      </c>
      <c r="Z105" s="177">
        <v>0</v>
      </c>
      <c r="AA105" s="177">
        <v>0</v>
      </c>
      <c r="AB105" s="177">
        <v>0</v>
      </c>
      <c r="AC105" s="177">
        <v>0</v>
      </c>
      <c r="AD105" s="177">
        <v>0</v>
      </c>
      <c r="AE105" s="177">
        <v>0</v>
      </c>
      <c r="AF105" s="177">
        <v>0</v>
      </c>
      <c r="AG105" s="177">
        <v>0</v>
      </c>
      <c r="AH105" s="177">
        <v>0</v>
      </c>
      <c r="AI105" s="177">
        <v>0</v>
      </c>
    </row>
    <row r="106" spans="2:35" x14ac:dyDescent="0.3">
      <c r="B106" s="6" t="str">
        <f t="shared" si="66"/>
        <v>Turbines &amp; Generators</v>
      </c>
      <c r="C106" s="287"/>
      <c r="D106" s="151">
        <f t="shared" si="67"/>
        <v>0</v>
      </c>
      <c r="E106" s="177">
        <v>0</v>
      </c>
      <c r="F106" s="177">
        <v>0</v>
      </c>
      <c r="G106" s="177">
        <v>0</v>
      </c>
      <c r="H106" s="177">
        <v>0</v>
      </c>
      <c r="I106" s="177">
        <v>0</v>
      </c>
      <c r="J106" s="177">
        <v>0</v>
      </c>
      <c r="K106" s="177">
        <v>0</v>
      </c>
      <c r="L106" s="177">
        <v>0</v>
      </c>
      <c r="M106" s="177">
        <v>0</v>
      </c>
      <c r="N106" s="177">
        <v>0</v>
      </c>
      <c r="O106" s="177">
        <v>0</v>
      </c>
      <c r="P106" s="177">
        <v>0</v>
      </c>
      <c r="Q106" s="177">
        <v>0</v>
      </c>
      <c r="R106" s="177">
        <v>0</v>
      </c>
      <c r="S106" s="177">
        <v>0</v>
      </c>
      <c r="T106" s="177">
        <v>0</v>
      </c>
      <c r="U106" s="177">
        <v>0</v>
      </c>
      <c r="V106" s="177">
        <v>0</v>
      </c>
      <c r="W106" s="177">
        <v>0</v>
      </c>
      <c r="X106" s="177">
        <v>0</v>
      </c>
      <c r="Y106" s="177">
        <v>0</v>
      </c>
      <c r="Z106" s="177">
        <v>0</v>
      </c>
      <c r="AA106" s="177">
        <v>0</v>
      </c>
      <c r="AB106" s="177">
        <v>0</v>
      </c>
      <c r="AC106" s="177">
        <v>0</v>
      </c>
      <c r="AD106" s="177">
        <v>0</v>
      </c>
      <c r="AE106" s="177">
        <v>0</v>
      </c>
      <c r="AF106" s="177">
        <v>0</v>
      </c>
      <c r="AG106" s="177">
        <v>0</v>
      </c>
      <c r="AH106" s="177">
        <v>0</v>
      </c>
      <c r="AI106" s="177">
        <v>0</v>
      </c>
    </row>
    <row r="107" spans="2:35" x14ac:dyDescent="0.3">
      <c r="B107" s="6" t="str">
        <f t="shared" si="66"/>
        <v xml:space="preserve">Cabling </v>
      </c>
      <c r="C107" s="287"/>
      <c r="D107" s="151">
        <f t="shared" si="67"/>
        <v>0</v>
      </c>
      <c r="E107" s="177">
        <v>0</v>
      </c>
      <c r="F107" s="177">
        <v>0</v>
      </c>
      <c r="G107" s="177">
        <v>0</v>
      </c>
      <c r="H107" s="177">
        <v>0</v>
      </c>
      <c r="I107" s="177">
        <v>0</v>
      </c>
      <c r="J107" s="177">
        <v>0</v>
      </c>
      <c r="K107" s="177">
        <v>0</v>
      </c>
      <c r="L107" s="177">
        <v>0</v>
      </c>
      <c r="M107" s="177">
        <v>0</v>
      </c>
      <c r="N107" s="177">
        <v>0</v>
      </c>
      <c r="O107" s="177">
        <v>0</v>
      </c>
      <c r="P107" s="177">
        <v>0</v>
      </c>
      <c r="Q107" s="177">
        <v>0</v>
      </c>
      <c r="R107" s="177">
        <v>0</v>
      </c>
      <c r="S107" s="177">
        <v>0</v>
      </c>
      <c r="T107" s="177">
        <v>0</v>
      </c>
      <c r="U107" s="177">
        <v>0</v>
      </c>
      <c r="V107" s="177">
        <v>0</v>
      </c>
      <c r="W107" s="177">
        <v>0</v>
      </c>
      <c r="X107" s="177">
        <v>0</v>
      </c>
      <c r="Y107" s="177">
        <v>0</v>
      </c>
      <c r="Z107" s="177">
        <v>0</v>
      </c>
      <c r="AA107" s="177">
        <v>0</v>
      </c>
      <c r="AB107" s="177">
        <v>0</v>
      </c>
      <c r="AC107" s="177">
        <v>0</v>
      </c>
      <c r="AD107" s="177">
        <v>0</v>
      </c>
      <c r="AE107" s="177">
        <v>0</v>
      </c>
      <c r="AF107" s="177">
        <v>0</v>
      </c>
      <c r="AG107" s="177">
        <v>0</v>
      </c>
      <c r="AH107" s="177">
        <v>0</v>
      </c>
      <c r="AI107" s="177">
        <v>0</v>
      </c>
    </row>
    <row r="108" spans="2:35" x14ac:dyDescent="0.3">
      <c r="B108" s="6" t="str">
        <f t="shared" si="66"/>
        <v>Controller</v>
      </c>
      <c r="C108" s="287"/>
      <c r="D108" s="151">
        <f t="shared" si="67"/>
        <v>0</v>
      </c>
      <c r="E108" s="177">
        <v>0</v>
      </c>
      <c r="F108" s="177">
        <v>0</v>
      </c>
      <c r="G108" s="177">
        <v>0</v>
      </c>
      <c r="H108" s="177">
        <v>0</v>
      </c>
      <c r="I108" s="177">
        <v>0</v>
      </c>
      <c r="J108" s="177">
        <v>0</v>
      </c>
      <c r="K108" s="177">
        <v>0</v>
      </c>
      <c r="L108" s="177">
        <v>0</v>
      </c>
      <c r="M108" s="177">
        <v>0</v>
      </c>
      <c r="N108" s="177">
        <v>0</v>
      </c>
      <c r="O108" s="177">
        <v>0</v>
      </c>
      <c r="P108" s="177">
        <v>0</v>
      </c>
      <c r="Q108" s="177">
        <v>0</v>
      </c>
      <c r="R108" s="177">
        <v>0</v>
      </c>
      <c r="S108" s="177">
        <v>0</v>
      </c>
      <c r="T108" s="177">
        <v>0</v>
      </c>
      <c r="U108" s="177">
        <v>0</v>
      </c>
      <c r="V108" s="177">
        <v>0</v>
      </c>
      <c r="W108" s="177">
        <v>0</v>
      </c>
      <c r="X108" s="177">
        <v>0</v>
      </c>
      <c r="Y108" s="177">
        <v>0</v>
      </c>
      <c r="Z108" s="177">
        <v>0</v>
      </c>
      <c r="AA108" s="177">
        <v>0</v>
      </c>
      <c r="AB108" s="177">
        <v>0</v>
      </c>
      <c r="AC108" s="177">
        <v>0</v>
      </c>
      <c r="AD108" s="177">
        <v>0</v>
      </c>
      <c r="AE108" s="177">
        <v>0</v>
      </c>
      <c r="AF108" s="177">
        <v>0</v>
      </c>
      <c r="AG108" s="177">
        <v>0</v>
      </c>
      <c r="AH108" s="177">
        <v>0</v>
      </c>
      <c r="AI108" s="177">
        <v>0</v>
      </c>
    </row>
    <row r="109" spans="2:35" x14ac:dyDescent="0.3">
      <c r="B109" s="6" t="str">
        <f t="shared" si="66"/>
        <v>Brakes</v>
      </c>
      <c r="C109" s="287"/>
      <c r="D109" s="151">
        <f t="shared" si="67"/>
        <v>0</v>
      </c>
      <c r="E109" s="177">
        <v>0</v>
      </c>
      <c r="F109" s="177">
        <v>0</v>
      </c>
      <c r="G109" s="177">
        <v>0</v>
      </c>
      <c r="H109" s="177">
        <v>0</v>
      </c>
      <c r="I109" s="177">
        <v>0</v>
      </c>
      <c r="J109" s="177">
        <v>0</v>
      </c>
      <c r="K109" s="177">
        <v>0</v>
      </c>
      <c r="L109" s="177">
        <v>0</v>
      </c>
      <c r="M109" s="177">
        <v>0</v>
      </c>
      <c r="N109" s="177">
        <v>0</v>
      </c>
      <c r="O109" s="177">
        <v>0</v>
      </c>
      <c r="P109" s="177">
        <v>0</v>
      </c>
      <c r="Q109" s="177">
        <v>0</v>
      </c>
      <c r="R109" s="177">
        <v>0</v>
      </c>
      <c r="S109" s="177">
        <v>0</v>
      </c>
      <c r="T109" s="177">
        <v>0</v>
      </c>
      <c r="U109" s="177">
        <v>0</v>
      </c>
      <c r="V109" s="177">
        <v>0</v>
      </c>
      <c r="W109" s="177">
        <v>0</v>
      </c>
      <c r="X109" s="177">
        <v>0</v>
      </c>
      <c r="Y109" s="177">
        <v>0</v>
      </c>
      <c r="Z109" s="177">
        <v>0</v>
      </c>
      <c r="AA109" s="177">
        <v>0</v>
      </c>
      <c r="AB109" s="177">
        <v>0</v>
      </c>
      <c r="AC109" s="177">
        <v>0</v>
      </c>
      <c r="AD109" s="177">
        <v>0</v>
      </c>
      <c r="AE109" s="177">
        <v>0</v>
      </c>
      <c r="AF109" s="177">
        <v>0</v>
      </c>
      <c r="AG109" s="177">
        <v>0</v>
      </c>
      <c r="AH109" s="177">
        <v>0</v>
      </c>
      <c r="AI109" s="177">
        <v>0</v>
      </c>
    </row>
    <row r="110" spans="2:35" x14ac:dyDescent="0.3">
      <c r="B110" s="6" t="str">
        <f t="shared" si="66"/>
        <v>Charge Controller (for batteries)</v>
      </c>
      <c r="C110" s="287"/>
      <c r="D110" s="151">
        <f t="shared" si="67"/>
        <v>0</v>
      </c>
      <c r="E110" s="177">
        <v>0</v>
      </c>
      <c r="F110" s="177">
        <v>0</v>
      </c>
      <c r="G110" s="177">
        <v>0</v>
      </c>
      <c r="H110" s="177">
        <v>0</v>
      </c>
      <c r="I110" s="177">
        <v>0</v>
      </c>
      <c r="J110" s="177">
        <v>0</v>
      </c>
      <c r="K110" s="177">
        <v>0</v>
      </c>
      <c r="L110" s="177">
        <v>0</v>
      </c>
      <c r="M110" s="177">
        <v>0</v>
      </c>
      <c r="N110" s="177">
        <v>0</v>
      </c>
      <c r="O110" s="177">
        <v>0</v>
      </c>
      <c r="P110" s="177">
        <v>0</v>
      </c>
      <c r="Q110" s="177">
        <v>0</v>
      </c>
      <c r="R110" s="177">
        <v>0</v>
      </c>
      <c r="S110" s="177">
        <v>0</v>
      </c>
      <c r="T110" s="177">
        <v>0</v>
      </c>
      <c r="U110" s="177">
        <v>0</v>
      </c>
      <c r="V110" s="177">
        <v>0</v>
      </c>
      <c r="W110" s="177">
        <v>0</v>
      </c>
      <c r="X110" s="177">
        <v>0</v>
      </c>
      <c r="Y110" s="177">
        <v>0</v>
      </c>
      <c r="Z110" s="177">
        <v>0</v>
      </c>
      <c r="AA110" s="177">
        <v>0</v>
      </c>
      <c r="AB110" s="177">
        <v>0</v>
      </c>
      <c r="AC110" s="177">
        <v>0</v>
      </c>
      <c r="AD110" s="177">
        <v>0</v>
      </c>
      <c r="AE110" s="177">
        <v>0</v>
      </c>
      <c r="AF110" s="177">
        <v>0</v>
      </c>
      <c r="AG110" s="177">
        <v>0</v>
      </c>
      <c r="AH110" s="177">
        <v>0</v>
      </c>
      <c r="AI110" s="177">
        <v>0</v>
      </c>
    </row>
    <row r="111" spans="2:35" x14ac:dyDescent="0.3">
      <c r="B111" s="6" t="str">
        <f t="shared" si="66"/>
        <v>Storage batteries</v>
      </c>
      <c r="C111" s="287"/>
      <c r="D111" s="151">
        <f t="shared" si="67"/>
        <v>0</v>
      </c>
      <c r="E111" s="177">
        <v>0</v>
      </c>
      <c r="F111" s="177">
        <v>0</v>
      </c>
      <c r="G111" s="177">
        <v>0</v>
      </c>
      <c r="H111" s="177">
        <v>0</v>
      </c>
      <c r="I111" s="177">
        <v>0</v>
      </c>
      <c r="J111" s="177">
        <v>0</v>
      </c>
      <c r="K111" s="177">
        <v>0</v>
      </c>
      <c r="L111" s="177">
        <v>0</v>
      </c>
      <c r="M111" s="177">
        <v>0</v>
      </c>
      <c r="N111" s="177">
        <v>0</v>
      </c>
      <c r="O111" s="177">
        <v>0</v>
      </c>
      <c r="P111" s="177">
        <v>0</v>
      </c>
      <c r="Q111" s="177">
        <v>0</v>
      </c>
      <c r="R111" s="177">
        <v>0</v>
      </c>
      <c r="S111" s="177">
        <v>0</v>
      </c>
      <c r="T111" s="177">
        <v>0</v>
      </c>
      <c r="U111" s="177">
        <v>0</v>
      </c>
      <c r="V111" s="177">
        <v>0</v>
      </c>
      <c r="W111" s="177">
        <v>0</v>
      </c>
      <c r="X111" s="177">
        <v>0</v>
      </c>
      <c r="Y111" s="177">
        <v>0</v>
      </c>
      <c r="Z111" s="177">
        <v>0</v>
      </c>
      <c r="AA111" s="177">
        <v>0</v>
      </c>
      <c r="AB111" s="177">
        <v>0</v>
      </c>
      <c r="AC111" s="177">
        <v>0</v>
      </c>
      <c r="AD111" s="177">
        <v>0</v>
      </c>
      <c r="AE111" s="177">
        <v>0</v>
      </c>
      <c r="AF111" s="177">
        <v>0</v>
      </c>
      <c r="AG111" s="177">
        <v>0</v>
      </c>
      <c r="AH111" s="177">
        <v>0</v>
      </c>
      <c r="AI111" s="177">
        <v>0</v>
      </c>
    </row>
    <row r="112" spans="2:35" x14ac:dyDescent="0.3">
      <c r="B112" s="6" t="str">
        <f t="shared" si="66"/>
        <v>Other (specify)</v>
      </c>
      <c r="C112" s="288"/>
      <c r="D112" s="151">
        <f t="shared" si="67"/>
        <v>0</v>
      </c>
      <c r="E112" s="179">
        <v>0</v>
      </c>
      <c r="F112" s="179">
        <v>0</v>
      </c>
      <c r="G112" s="179">
        <v>0</v>
      </c>
      <c r="H112" s="179">
        <v>0</v>
      </c>
      <c r="I112" s="179">
        <v>0</v>
      </c>
      <c r="J112" s="179">
        <v>0</v>
      </c>
      <c r="K112" s="179">
        <v>0</v>
      </c>
      <c r="L112" s="179">
        <v>0</v>
      </c>
      <c r="M112" s="179">
        <v>0</v>
      </c>
      <c r="N112" s="179">
        <v>0</v>
      </c>
      <c r="O112" s="179">
        <v>0</v>
      </c>
      <c r="P112" s="179">
        <v>0</v>
      </c>
      <c r="Q112" s="179">
        <v>0</v>
      </c>
      <c r="R112" s="179">
        <v>0</v>
      </c>
      <c r="S112" s="179">
        <v>0</v>
      </c>
      <c r="T112" s="179">
        <v>0</v>
      </c>
      <c r="U112" s="179">
        <v>0</v>
      </c>
      <c r="V112" s="179">
        <v>0</v>
      </c>
      <c r="W112" s="179">
        <v>0</v>
      </c>
      <c r="X112" s="179">
        <v>0</v>
      </c>
      <c r="Y112" s="179">
        <v>0</v>
      </c>
      <c r="Z112" s="179">
        <v>0</v>
      </c>
      <c r="AA112" s="179">
        <v>0</v>
      </c>
      <c r="AB112" s="179">
        <v>0</v>
      </c>
      <c r="AC112" s="179">
        <v>0</v>
      </c>
      <c r="AD112" s="179">
        <v>0</v>
      </c>
      <c r="AE112" s="179">
        <v>0</v>
      </c>
      <c r="AF112" s="179">
        <v>0</v>
      </c>
      <c r="AG112" s="179">
        <v>0</v>
      </c>
      <c r="AH112" s="179">
        <v>0</v>
      </c>
      <c r="AI112" s="179">
        <v>0</v>
      </c>
    </row>
    <row r="113" spans="2:35" x14ac:dyDescent="0.3">
      <c r="B113" s="281" t="s">
        <v>129</v>
      </c>
      <c r="C113" s="282"/>
      <c r="D113" s="282"/>
      <c r="E113" s="282"/>
      <c r="F113" s="282"/>
      <c r="G113" s="282"/>
      <c r="H113" s="282"/>
      <c r="I113" s="282"/>
      <c r="J113" s="282"/>
      <c r="K113" s="282"/>
      <c r="L113" s="282"/>
      <c r="M113" s="282"/>
      <c r="N113" s="282"/>
      <c r="O113" s="282"/>
      <c r="P113" s="282"/>
      <c r="Q113" s="282"/>
      <c r="R113" s="282"/>
      <c r="S113" s="282"/>
      <c r="T113" s="282"/>
      <c r="U113" s="282"/>
      <c r="V113" s="282"/>
      <c r="W113" s="282"/>
      <c r="X113" s="282"/>
      <c r="Y113" s="282"/>
      <c r="Z113" s="282"/>
      <c r="AA113" s="282"/>
      <c r="AB113" s="282"/>
      <c r="AC113" s="282"/>
      <c r="AD113" s="282"/>
      <c r="AE113" s="282"/>
      <c r="AF113" s="282"/>
      <c r="AG113" s="282"/>
      <c r="AH113" s="282"/>
      <c r="AI113" s="232"/>
    </row>
    <row r="114" spans="2:35" x14ac:dyDescent="0.3">
      <c r="B114" s="41" t="str">
        <f t="shared" si="66"/>
        <v>Buildings</v>
      </c>
      <c r="C114" s="285" t="s">
        <v>2</v>
      </c>
      <c r="D114" s="151">
        <f t="shared" ref="D114:D123" si="68">SUM(E114:AI114)</f>
        <v>0</v>
      </c>
      <c r="E114" s="180">
        <v>0</v>
      </c>
      <c r="F114" s="180">
        <v>0</v>
      </c>
      <c r="G114" s="180">
        <v>0</v>
      </c>
      <c r="H114" s="180">
        <v>0</v>
      </c>
      <c r="I114" s="180">
        <v>0</v>
      </c>
      <c r="J114" s="180">
        <v>0</v>
      </c>
      <c r="K114" s="180">
        <v>0</v>
      </c>
      <c r="L114" s="180">
        <v>0</v>
      </c>
      <c r="M114" s="180">
        <v>0</v>
      </c>
      <c r="N114" s="180">
        <v>0</v>
      </c>
      <c r="O114" s="180">
        <v>0</v>
      </c>
      <c r="P114" s="180">
        <v>0</v>
      </c>
      <c r="Q114" s="180">
        <v>0</v>
      </c>
      <c r="R114" s="180">
        <v>0</v>
      </c>
      <c r="S114" s="180">
        <v>0</v>
      </c>
      <c r="T114" s="180">
        <v>0</v>
      </c>
      <c r="U114" s="180">
        <v>0</v>
      </c>
      <c r="V114" s="180">
        <v>0</v>
      </c>
      <c r="W114" s="180">
        <v>0</v>
      </c>
      <c r="X114" s="180">
        <v>0</v>
      </c>
      <c r="Y114" s="180">
        <v>0</v>
      </c>
      <c r="Z114" s="180">
        <v>0</v>
      </c>
      <c r="AA114" s="180">
        <v>0</v>
      </c>
      <c r="AB114" s="180">
        <v>0</v>
      </c>
      <c r="AC114" s="180">
        <v>0</v>
      </c>
      <c r="AD114" s="180">
        <v>0</v>
      </c>
      <c r="AE114" s="180">
        <v>0</v>
      </c>
      <c r="AF114" s="180">
        <v>0</v>
      </c>
      <c r="AG114" s="180">
        <v>0</v>
      </c>
      <c r="AH114" s="180">
        <v>0</v>
      </c>
      <c r="AI114" s="180">
        <v>0</v>
      </c>
    </row>
    <row r="115" spans="2:35" x14ac:dyDescent="0.3">
      <c r="B115" s="6" t="str">
        <f t="shared" si="66"/>
        <v>IT</v>
      </c>
      <c r="C115" s="285"/>
      <c r="D115" s="151">
        <f t="shared" si="68"/>
        <v>0</v>
      </c>
      <c r="E115" s="177">
        <v>0</v>
      </c>
      <c r="F115" s="177">
        <v>0</v>
      </c>
      <c r="G115" s="177">
        <v>0</v>
      </c>
      <c r="H115" s="177">
        <v>0</v>
      </c>
      <c r="I115" s="177">
        <v>0</v>
      </c>
      <c r="J115" s="177">
        <v>0</v>
      </c>
      <c r="K115" s="177">
        <v>0</v>
      </c>
      <c r="L115" s="177">
        <v>0</v>
      </c>
      <c r="M115" s="177">
        <v>0</v>
      </c>
      <c r="N115" s="177">
        <v>0</v>
      </c>
      <c r="O115" s="177">
        <v>0</v>
      </c>
      <c r="P115" s="177">
        <v>0</v>
      </c>
      <c r="Q115" s="177">
        <v>0</v>
      </c>
      <c r="R115" s="177">
        <v>0</v>
      </c>
      <c r="S115" s="177">
        <v>0</v>
      </c>
      <c r="T115" s="177">
        <v>0</v>
      </c>
      <c r="U115" s="177">
        <v>0</v>
      </c>
      <c r="V115" s="177">
        <v>0</v>
      </c>
      <c r="W115" s="177">
        <v>0</v>
      </c>
      <c r="X115" s="177">
        <v>0</v>
      </c>
      <c r="Y115" s="177">
        <v>0</v>
      </c>
      <c r="Z115" s="177">
        <v>0</v>
      </c>
      <c r="AA115" s="177">
        <v>0</v>
      </c>
      <c r="AB115" s="177">
        <v>0</v>
      </c>
      <c r="AC115" s="177">
        <v>0</v>
      </c>
      <c r="AD115" s="177">
        <v>0</v>
      </c>
      <c r="AE115" s="177">
        <v>0</v>
      </c>
      <c r="AF115" s="177">
        <v>0</v>
      </c>
      <c r="AG115" s="177">
        <v>0</v>
      </c>
      <c r="AH115" s="177">
        <v>0</v>
      </c>
      <c r="AI115" s="177">
        <v>0</v>
      </c>
    </row>
    <row r="116" spans="2:35" ht="28.8" x14ac:dyDescent="0.3">
      <c r="B116" s="6" t="str">
        <f t="shared" si="66"/>
        <v>Vehicles and other transportation equipment</v>
      </c>
      <c r="C116" s="285"/>
      <c r="D116" s="151">
        <f t="shared" si="68"/>
        <v>0</v>
      </c>
      <c r="E116" s="177">
        <v>0</v>
      </c>
      <c r="F116" s="177">
        <v>0</v>
      </c>
      <c r="G116" s="177">
        <v>0</v>
      </c>
      <c r="H116" s="177">
        <v>0</v>
      </c>
      <c r="I116" s="177">
        <v>0</v>
      </c>
      <c r="J116" s="177">
        <v>0</v>
      </c>
      <c r="K116" s="177">
        <v>0</v>
      </c>
      <c r="L116" s="177">
        <v>0</v>
      </c>
      <c r="M116" s="177">
        <v>0</v>
      </c>
      <c r="N116" s="177">
        <v>0</v>
      </c>
      <c r="O116" s="177">
        <v>0</v>
      </c>
      <c r="P116" s="177">
        <v>0</v>
      </c>
      <c r="Q116" s="177">
        <v>0</v>
      </c>
      <c r="R116" s="177">
        <v>0</v>
      </c>
      <c r="S116" s="177">
        <v>0</v>
      </c>
      <c r="T116" s="177">
        <v>0</v>
      </c>
      <c r="U116" s="177">
        <v>0</v>
      </c>
      <c r="V116" s="177">
        <v>0</v>
      </c>
      <c r="W116" s="177">
        <v>0</v>
      </c>
      <c r="X116" s="177">
        <v>0</v>
      </c>
      <c r="Y116" s="177">
        <v>0</v>
      </c>
      <c r="Z116" s="177">
        <v>0</v>
      </c>
      <c r="AA116" s="177">
        <v>0</v>
      </c>
      <c r="AB116" s="177">
        <v>0</v>
      </c>
      <c r="AC116" s="177">
        <v>0</v>
      </c>
      <c r="AD116" s="177">
        <v>0</v>
      </c>
      <c r="AE116" s="177">
        <v>0</v>
      </c>
      <c r="AF116" s="177">
        <v>0</v>
      </c>
      <c r="AG116" s="177">
        <v>0</v>
      </c>
      <c r="AH116" s="177">
        <v>0</v>
      </c>
      <c r="AI116" s="177">
        <v>0</v>
      </c>
    </row>
    <row r="117" spans="2:35" x14ac:dyDescent="0.3">
      <c r="B117" s="6" t="str">
        <f t="shared" si="66"/>
        <v xml:space="preserve">Furniture, fittings </v>
      </c>
      <c r="C117" s="285"/>
      <c r="D117" s="151">
        <f t="shared" si="68"/>
        <v>0</v>
      </c>
      <c r="E117" s="177">
        <v>0</v>
      </c>
      <c r="F117" s="177">
        <v>0</v>
      </c>
      <c r="G117" s="177">
        <v>0</v>
      </c>
      <c r="H117" s="177">
        <v>0</v>
      </c>
      <c r="I117" s="177">
        <v>0</v>
      </c>
      <c r="J117" s="177">
        <v>0</v>
      </c>
      <c r="K117" s="177">
        <v>0</v>
      </c>
      <c r="L117" s="177">
        <v>0</v>
      </c>
      <c r="M117" s="177">
        <v>0</v>
      </c>
      <c r="N117" s="177">
        <v>0</v>
      </c>
      <c r="O117" s="177">
        <v>0</v>
      </c>
      <c r="P117" s="177">
        <v>0</v>
      </c>
      <c r="Q117" s="177">
        <v>0</v>
      </c>
      <c r="R117" s="177">
        <v>0</v>
      </c>
      <c r="S117" s="177">
        <v>0</v>
      </c>
      <c r="T117" s="177">
        <v>0</v>
      </c>
      <c r="U117" s="177">
        <v>0</v>
      </c>
      <c r="V117" s="177">
        <v>0</v>
      </c>
      <c r="W117" s="177">
        <v>0</v>
      </c>
      <c r="X117" s="177">
        <v>0</v>
      </c>
      <c r="Y117" s="177">
        <v>0</v>
      </c>
      <c r="Z117" s="177">
        <v>0</v>
      </c>
      <c r="AA117" s="177">
        <v>0</v>
      </c>
      <c r="AB117" s="177">
        <v>0</v>
      </c>
      <c r="AC117" s="177">
        <v>0</v>
      </c>
      <c r="AD117" s="177">
        <v>0</v>
      </c>
      <c r="AE117" s="177">
        <v>0</v>
      </c>
      <c r="AF117" s="177">
        <v>0</v>
      </c>
      <c r="AG117" s="177">
        <v>0</v>
      </c>
      <c r="AH117" s="177">
        <v>0</v>
      </c>
      <c r="AI117" s="177">
        <v>0</v>
      </c>
    </row>
    <row r="118" spans="2:35" x14ac:dyDescent="0.3">
      <c r="B118" s="6" t="str">
        <f t="shared" si="66"/>
        <v xml:space="preserve">Computer equipment </v>
      </c>
      <c r="C118" s="285"/>
      <c r="D118" s="151">
        <f t="shared" si="68"/>
        <v>0</v>
      </c>
      <c r="E118" s="177">
        <v>0</v>
      </c>
      <c r="F118" s="177">
        <v>0</v>
      </c>
      <c r="G118" s="177">
        <v>0</v>
      </c>
      <c r="H118" s="177">
        <v>0</v>
      </c>
      <c r="I118" s="177">
        <v>0</v>
      </c>
      <c r="J118" s="177">
        <v>0</v>
      </c>
      <c r="K118" s="177">
        <v>0</v>
      </c>
      <c r="L118" s="177">
        <v>0</v>
      </c>
      <c r="M118" s="177">
        <v>0</v>
      </c>
      <c r="N118" s="177">
        <v>0</v>
      </c>
      <c r="O118" s="177">
        <v>0</v>
      </c>
      <c r="P118" s="177">
        <v>0</v>
      </c>
      <c r="Q118" s="177">
        <v>0</v>
      </c>
      <c r="R118" s="177">
        <v>0</v>
      </c>
      <c r="S118" s="177">
        <v>0</v>
      </c>
      <c r="T118" s="177">
        <v>0</v>
      </c>
      <c r="U118" s="177">
        <v>0</v>
      </c>
      <c r="V118" s="177">
        <v>0</v>
      </c>
      <c r="W118" s="177">
        <v>0</v>
      </c>
      <c r="X118" s="177">
        <v>0</v>
      </c>
      <c r="Y118" s="177">
        <v>0</v>
      </c>
      <c r="Z118" s="177">
        <v>0</v>
      </c>
      <c r="AA118" s="177">
        <v>0</v>
      </c>
      <c r="AB118" s="177">
        <v>0</v>
      </c>
      <c r="AC118" s="177">
        <v>0</v>
      </c>
      <c r="AD118" s="177">
        <v>0</v>
      </c>
      <c r="AE118" s="177">
        <v>0</v>
      </c>
      <c r="AF118" s="177">
        <v>0</v>
      </c>
      <c r="AG118" s="177">
        <v>0</v>
      </c>
      <c r="AH118" s="177">
        <v>0</v>
      </c>
      <c r="AI118" s="177">
        <v>0</v>
      </c>
    </row>
    <row r="119" spans="2:35" x14ac:dyDescent="0.3">
      <c r="B119" s="6" t="str">
        <f t="shared" si="66"/>
        <v xml:space="preserve">Communication equipment </v>
      </c>
      <c r="C119" s="285"/>
      <c r="D119" s="151">
        <f t="shared" si="68"/>
        <v>0</v>
      </c>
      <c r="E119" s="177">
        <v>0</v>
      </c>
      <c r="F119" s="177">
        <v>0</v>
      </c>
      <c r="G119" s="177">
        <v>0</v>
      </c>
      <c r="H119" s="177">
        <v>0</v>
      </c>
      <c r="I119" s="177">
        <v>0</v>
      </c>
      <c r="J119" s="177">
        <v>0</v>
      </c>
      <c r="K119" s="177">
        <v>0</v>
      </c>
      <c r="L119" s="177">
        <v>0</v>
      </c>
      <c r="M119" s="177">
        <v>0</v>
      </c>
      <c r="N119" s="177">
        <v>0</v>
      </c>
      <c r="O119" s="177">
        <v>0</v>
      </c>
      <c r="P119" s="177">
        <v>0</v>
      </c>
      <c r="Q119" s="177">
        <v>0</v>
      </c>
      <c r="R119" s="177">
        <v>0</v>
      </c>
      <c r="S119" s="177">
        <v>0</v>
      </c>
      <c r="T119" s="177">
        <v>0</v>
      </c>
      <c r="U119" s="177">
        <v>0</v>
      </c>
      <c r="V119" s="177">
        <v>0</v>
      </c>
      <c r="W119" s="177">
        <v>0</v>
      </c>
      <c r="X119" s="177">
        <v>0</v>
      </c>
      <c r="Y119" s="177">
        <v>0</v>
      </c>
      <c r="Z119" s="177">
        <v>0</v>
      </c>
      <c r="AA119" s="177">
        <v>0</v>
      </c>
      <c r="AB119" s="177">
        <v>0</v>
      </c>
      <c r="AC119" s="177">
        <v>0</v>
      </c>
      <c r="AD119" s="177">
        <v>0</v>
      </c>
      <c r="AE119" s="177">
        <v>0</v>
      </c>
      <c r="AF119" s="177">
        <v>0</v>
      </c>
      <c r="AG119" s="177">
        <v>0</v>
      </c>
      <c r="AH119" s="177">
        <v>0</v>
      </c>
      <c r="AI119" s="177">
        <v>0</v>
      </c>
    </row>
    <row r="120" spans="2:35" x14ac:dyDescent="0.3">
      <c r="B120" s="6" t="str">
        <f t="shared" si="66"/>
        <v>Laboratories</v>
      </c>
      <c r="C120" s="285"/>
      <c r="D120" s="151">
        <f t="shared" si="68"/>
        <v>0</v>
      </c>
      <c r="E120" s="177">
        <v>0</v>
      </c>
      <c r="F120" s="177">
        <v>0</v>
      </c>
      <c r="G120" s="177">
        <v>0</v>
      </c>
      <c r="H120" s="177">
        <v>0</v>
      </c>
      <c r="I120" s="177">
        <v>0</v>
      </c>
      <c r="J120" s="177">
        <v>0</v>
      </c>
      <c r="K120" s="177">
        <v>0</v>
      </c>
      <c r="L120" s="177">
        <v>0</v>
      </c>
      <c r="M120" s="177">
        <v>0</v>
      </c>
      <c r="N120" s="177">
        <v>0</v>
      </c>
      <c r="O120" s="177">
        <v>0</v>
      </c>
      <c r="P120" s="177">
        <v>0</v>
      </c>
      <c r="Q120" s="177">
        <v>0</v>
      </c>
      <c r="R120" s="177">
        <v>0</v>
      </c>
      <c r="S120" s="177">
        <v>0</v>
      </c>
      <c r="T120" s="177">
        <v>0</v>
      </c>
      <c r="U120" s="177">
        <v>0</v>
      </c>
      <c r="V120" s="177">
        <v>0</v>
      </c>
      <c r="W120" s="177">
        <v>0</v>
      </c>
      <c r="X120" s="177">
        <v>0</v>
      </c>
      <c r="Y120" s="177">
        <v>0</v>
      </c>
      <c r="Z120" s="177">
        <v>0</v>
      </c>
      <c r="AA120" s="177">
        <v>0</v>
      </c>
      <c r="AB120" s="177">
        <v>0</v>
      </c>
      <c r="AC120" s="177">
        <v>0</v>
      </c>
      <c r="AD120" s="177">
        <v>0</v>
      </c>
      <c r="AE120" s="177">
        <v>0</v>
      </c>
      <c r="AF120" s="177">
        <v>0</v>
      </c>
      <c r="AG120" s="177">
        <v>0</v>
      </c>
      <c r="AH120" s="177">
        <v>0</v>
      </c>
      <c r="AI120" s="177">
        <v>0</v>
      </c>
    </row>
    <row r="121" spans="2:35" x14ac:dyDescent="0.3">
      <c r="B121" s="6" t="str">
        <f t="shared" si="66"/>
        <v>Storage warehouses</v>
      </c>
      <c r="C121" s="285"/>
      <c r="D121" s="151">
        <f t="shared" si="68"/>
        <v>0</v>
      </c>
      <c r="E121" s="177">
        <v>0</v>
      </c>
      <c r="F121" s="177">
        <v>0</v>
      </c>
      <c r="G121" s="177">
        <v>0</v>
      </c>
      <c r="H121" s="177">
        <v>0</v>
      </c>
      <c r="I121" s="177">
        <v>0</v>
      </c>
      <c r="J121" s="177">
        <v>0</v>
      </c>
      <c r="K121" s="177">
        <v>0</v>
      </c>
      <c r="L121" s="177">
        <v>0</v>
      </c>
      <c r="M121" s="177">
        <v>0</v>
      </c>
      <c r="N121" s="177">
        <v>0</v>
      </c>
      <c r="O121" s="177">
        <v>0</v>
      </c>
      <c r="P121" s="177">
        <v>0</v>
      </c>
      <c r="Q121" s="177">
        <v>0</v>
      </c>
      <c r="R121" s="177">
        <v>0</v>
      </c>
      <c r="S121" s="177">
        <v>0</v>
      </c>
      <c r="T121" s="177">
        <v>0</v>
      </c>
      <c r="U121" s="177">
        <v>0</v>
      </c>
      <c r="V121" s="177">
        <v>0</v>
      </c>
      <c r="W121" s="177">
        <v>0</v>
      </c>
      <c r="X121" s="177">
        <v>0</v>
      </c>
      <c r="Y121" s="177">
        <v>0</v>
      </c>
      <c r="Z121" s="177">
        <v>0</v>
      </c>
      <c r="AA121" s="177">
        <v>0</v>
      </c>
      <c r="AB121" s="177">
        <v>0</v>
      </c>
      <c r="AC121" s="177">
        <v>0</v>
      </c>
      <c r="AD121" s="177">
        <v>0</v>
      </c>
      <c r="AE121" s="177">
        <v>0</v>
      </c>
      <c r="AF121" s="177">
        <v>0</v>
      </c>
      <c r="AG121" s="177">
        <v>0</v>
      </c>
      <c r="AH121" s="177">
        <v>0</v>
      </c>
      <c r="AI121" s="177">
        <v>0</v>
      </c>
    </row>
    <row r="122" spans="2:35" x14ac:dyDescent="0.3">
      <c r="B122" s="6" t="str">
        <f t="shared" si="66"/>
        <v>Land</v>
      </c>
      <c r="C122" s="285"/>
      <c r="D122" s="151">
        <f t="shared" si="68"/>
        <v>0</v>
      </c>
      <c r="E122" s="177">
        <v>0</v>
      </c>
      <c r="F122" s="177">
        <v>0</v>
      </c>
      <c r="G122" s="177">
        <v>0</v>
      </c>
      <c r="H122" s="177">
        <v>0</v>
      </c>
      <c r="I122" s="177">
        <v>0</v>
      </c>
      <c r="J122" s="177">
        <v>0</v>
      </c>
      <c r="K122" s="177">
        <v>0</v>
      </c>
      <c r="L122" s="177">
        <v>0</v>
      </c>
      <c r="M122" s="177">
        <v>0</v>
      </c>
      <c r="N122" s="177">
        <v>0</v>
      </c>
      <c r="O122" s="177">
        <v>0</v>
      </c>
      <c r="P122" s="177">
        <v>0</v>
      </c>
      <c r="Q122" s="177">
        <v>0</v>
      </c>
      <c r="R122" s="177">
        <v>0</v>
      </c>
      <c r="S122" s="177">
        <v>0</v>
      </c>
      <c r="T122" s="177">
        <v>0</v>
      </c>
      <c r="U122" s="177">
        <v>0</v>
      </c>
      <c r="V122" s="177">
        <v>0</v>
      </c>
      <c r="W122" s="177">
        <v>0</v>
      </c>
      <c r="X122" s="177">
        <v>0</v>
      </c>
      <c r="Y122" s="177">
        <v>0</v>
      </c>
      <c r="Z122" s="177">
        <v>0</v>
      </c>
      <c r="AA122" s="177">
        <v>0</v>
      </c>
      <c r="AB122" s="177">
        <v>0</v>
      </c>
      <c r="AC122" s="177">
        <v>0</v>
      </c>
      <c r="AD122" s="177">
        <v>0</v>
      </c>
      <c r="AE122" s="177">
        <v>0</v>
      </c>
      <c r="AF122" s="177">
        <v>0</v>
      </c>
      <c r="AG122" s="177">
        <v>0</v>
      </c>
      <c r="AH122" s="177">
        <v>0</v>
      </c>
      <c r="AI122" s="177">
        <v>0</v>
      </c>
    </row>
    <row r="123" spans="2:35" x14ac:dyDescent="0.3">
      <c r="B123" s="6" t="str">
        <f t="shared" si="66"/>
        <v>Other (specify)</v>
      </c>
      <c r="C123" s="285"/>
      <c r="D123" s="151">
        <f t="shared" si="68"/>
        <v>0</v>
      </c>
      <c r="E123" s="177">
        <v>0</v>
      </c>
      <c r="F123" s="177">
        <v>0</v>
      </c>
      <c r="G123" s="177">
        <v>0</v>
      </c>
      <c r="H123" s="177">
        <v>0</v>
      </c>
      <c r="I123" s="177">
        <v>0</v>
      </c>
      <c r="J123" s="177">
        <v>0</v>
      </c>
      <c r="K123" s="177">
        <v>0</v>
      </c>
      <c r="L123" s="177">
        <v>0</v>
      </c>
      <c r="M123" s="177">
        <v>0</v>
      </c>
      <c r="N123" s="177">
        <v>0</v>
      </c>
      <c r="O123" s="177">
        <v>0</v>
      </c>
      <c r="P123" s="177">
        <v>0</v>
      </c>
      <c r="Q123" s="177">
        <v>0</v>
      </c>
      <c r="R123" s="177">
        <v>0</v>
      </c>
      <c r="S123" s="177">
        <v>0</v>
      </c>
      <c r="T123" s="177">
        <v>0</v>
      </c>
      <c r="U123" s="177">
        <v>0</v>
      </c>
      <c r="V123" s="177">
        <v>0</v>
      </c>
      <c r="W123" s="177">
        <v>0</v>
      </c>
      <c r="X123" s="177">
        <v>0</v>
      </c>
      <c r="Y123" s="177">
        <v>0</v>
      </c>
      <c r="Z123" s="177">
        <v>0</v>
      </c>
      <c r="AA123" s="177">
        <v>0</v>
      </c>
      <c r="AB123" s="177">
        <v>0</v>
      </c>
      <c r="AC123" s="177">
        <v>0</v>
      </c>
      <c r="AD123" s="177">
        <v>0</v>
      </c>
      <c r="AE123" s="177">
        <v>0</v>
      </c>
      <c r="AF123" s="177">
        <v>0</v>
      </c>
      <c r="AG123" s="177">
        <v>0</v>
      </c>
      <c r="AH123" s="177">
        <v>0</v>
      </c>
      <c r="AI123" s="177">
        <v>0</v>
      </c>
    </row>
    <row r="124" spans="2:35" x14ac:dyDescent="0.3">
      <c r="B124" s="156" t="s">
        <v>214</v>
      </c>
      <c r="C124" s="243"/>
      <c r="D124" s="162">
        <f>SUM(D70:D90,D92:D112,D114:D123)</f>
        <v>0</v>
      </c>
      <c r="E124" s="154">
        <f t="shared" ref="E124:AH124" si="69">SUM(E70:E90,E92:E112,E114:E123)</f>
        <v>0</v>
      </c>
      <c r="F124" s="154">
        <f t="shared" si="69"/>
        <v>0</v>
      </c>
      <c r="G124" s="154">
        <f t="shared" si="69"/>
        <v>0</v>
      </c>
      <c r="H124" s="154">
        <f t="shared" si="69"/>
        <v>0</v>
      </c>
      <c r="I124" s="154">
        <f t="shared" si="69"/>
        <v>0</v>
      </c>
      <c r="J124" s="154">
        <f t="shared" si="69"/>
        <v>0</v>
      </c>
      <c r="K124" s="154">
        <f t="shared" si="69"/>
        <v>0</v>
      </c>
      <c r="L124" s="154">
        <f t="shared" si="69"/>
        <v>0</v>
      </c>
      <c r="M124" s="154">
        <f t="shared" si="69"/>
        <v>0</v>
      </c>
      <c r="N124" s="154">
        <f t="shared" si="69"/>
        <v>0</v>
      </c>
      <c r="O124" s="154">
        <f t="shared" si="69"/>
        <v>0</v>
      </c>
      <c r="P124" s="154">
        <f t="shared" si="69"/>
        <v>0</v>
      </c>
      <c r="Q124" s="154">
        <f t="shared" si="69"/>
        <v>0</v>
      </c>
      <c r="R124" s="154">
        <f t="shared" si="69"/>
        <v>0</v>
      </c>
      <c r="S124" s="154">
        <f t="shared" si="69"/>
        <v>0</v>
      </c>
      <c r="T124" s="154">
        <f t="shared" si="69"/>
        <v>0</v>
      </c>
      <c r="U124" s="154">
        <f t="shared" si="69"/>
        <v>0</v>
      </c>
      <c r="V124" s="154">
        <f t="shared" si="69"/>
        <v>0</v>
      </c>
      <c r="W124" s="154">
        <f t="shared" si="69"/>
        <v>0</v>
      </c>
      <c r="X124" s="154">
        <f t="shared" si="69"/>
        <v>0</v>
      </c>
      <c r="Y124" s="154">
        <f t="shared" si="69"/>
        <v>0</v>
      </c>
      <c r="Z124" s="154">
        <f t="shared" si="69"/>
        <v>0</v>
      </c>
      <c r="AA124" s="154">
        <f t="shared" si="69"/>
        <v>0</v>
      </c>
      <c r="AB124" s="154">
        <f t="shared" si="69"/>
        <v>0</v>
      </c>
      <c r="AC124" s="154">
        <f t="shared" si="69"/>
        <v>0</v>
      </c>
      <c r="AD124" s="154">
        <f t="shared" si="69"/>
        <v>0</v>
      </c>
      <c r="AE124" s="154">
        <f t="shared" si="69"/>
        <v>0</v>
      </c>
      <c r="AF124" s="154">
        <f t="shared" si="69"/>
        <v>0</v>
      </c>
      <c r="AG124" s="154">
        <f t="shared" si="69"/>
        <v>0</v>
      </c>
      <c r="AH124" s="154">
        <f t="shared" si="69"/>
        <v>0</v>
      </c>
      <c r="AI124" s="154">
        <f t="shared" ref="AI124" si="70">SUM(AI70:AI90,AI92:AI112,AI114:AI123)</f>
        <v>0</v>
      </c>
    </row>
    <row r="125" spans="2:35" x14ac:dyDescent="0.3">
      <c r="B125"/>
      <c r="C125"/>
      <c r="D125"/>
      <c r="E125"/>
      <c r="F125"/>
      <c r="G125"/>
      <c r="H125"/>
      <c r="I125"/>
      <c r="J125"/>
      <c r="K125"/>
      <c r="L125"/>
      <c r="M125"/>
    </row>
    <row r="126" spans="2:35" x14ac:dyDescent="0.3">
      <c r="B126" s="125" t="s">
        <v>131</v>
      </c>
      <c r="C126" s="63" t="s">
        <v>73</v>
      </c>
      <c r="D126" s="63" t="s">
        <v>74</v>
      </c>
      <c r="E126" s="11">
        <f>E68</f>
        <v>2024</v>
      </c>
      <c r="F126" s="11">
        <f t="shared" ref="F126:AI126" si="71">F68</f>
        <v>2025</v>
      </c>
      <c r="G126" s="11">
        <f t="shared" si="71"/>
        <v>2026</v>
      </c>
      <c r="H126" s="11">
        <f t="shared" si="71"/>
        <v>2027</v>
      </c>
      <c r="I126" s="11">
        <f t="shared" si="71"/>
        <v>2028</v>
      </c>
      <c r="J126" s="11">
        <f t="shared" si="71"/>
        <v>2029</v>
      </c>
      <c r="K126" s="11">
        <f t="shared" si="71"/>
        <v>2030</v>
      </c>
      <c r="L126" s="11">
        <f t="shared" si="71"/>
        <v>2031</v>
      </c>
      <c r="M126" s="11">
        <f t="shared" si="71"/>
        <v>2032</v>
      </c>
      <c r="N126" s="11">
        <f t="shared" si="71"/>
        <v>2033</v>
      </c>
      <c r="O126" s="11">
        <f t="shared" si="71"/>
        <v>2034</v>
      </c>
      <c r="P126" s="11">
        <f t="shared" si="71"/>
        <v>2035</v>
      </c>
      <c r="Q126" s="11">
        <f t="shared" si="71"/>
        <v>2036</v>
      </c>
      <c r="R126" s="11">
        <f t="shared" si="71"/>
        <v>2037</v>
      </c>
      <c r="S126" s="11">
        <f t="shared" si="71"/>
        <v>2038</v>
      </c>
      <c r="T126" s="11">
        <f t="shared" si="71"/>
        <v>2039</v>
      </c>
      <c r="U126" s="11">
        <f t="shared" si="71"/>
        <v>2040</v>
      </c>
      <c r="V126" s="11">
        <f t="shared" si="71"/>
        <v>2041</v>
      </c>
      <c r="W126" s="11">
        <f t="shared" si="71"/>
        <v>2042</v>
      </c>
      <c r="X126" s="11">
        <f t="shared" si="71"/>
        <v>2043</v>
      </c>
      <c r="Y126" s="11">
        <f t="shared" si="71"/>
        <v>2044</v>
      </c>
      <c r="Z126" s="11">
        <f t="shared" si="71"/>
        <v>2045</v>
      </c>
      <c r="AA126" s="11">
        <f t="shared" si="71"/>
        <v>2046</v>
      </c>
      <c r="AB126" s="11">
        <f t="shared" si="71"/>
        <v>2047</v>
      </c>
      <c r="AC126" s="11">
        <f t="shared" si="71"/>
        <v>2048</v>
      </c>
      <c r="AD126" s="11">
        <f t="shared" si="71"/>
        <v>2049</v>
      </c>
      <c r="AE126" s="11">
        <f t="shared" si="71"/>
        <v>2050</v>
      </c>
      <c r="AF126" s="11">
        <f t="shared" si="71"/>
        <v>2051</v>
      </c>
      <c r="AG126" s="11">
        <f t="shared" si="71"/>
        <v>2052</v>
      </c>
      <c r="AH126" s="11">
        <f t="shared" si="71"/>
        <v>2053</v>
      </c>
      <c r="AI126" s="11">
        <f t="shared" si="71"/>
        <v>2054</v>
      </c>
    </row>
    <row r="127" spans="2:35" x14ac:dyDescent="0.3">
      <c r="B127" s="289" t="str">
        <f t="shared" ref="B127:B158" si="72">B11</f>
        <v>Micro-hydropower plant</v>
      </c>
      <c r="C127" s="290"/>
      <c r="D127" s="290"/>
      <c r="E127" s="290"/>
      <c r="F127" s="290"/>
      <c r="G127" s="290"/>
      <c r="H127" s="290"/>
      <c r="I127" s="290"/>
      <c r="J127" s="290"/>
      <c r="K127" s="290"/>
      <c r="L127" s="290"/>
      <c r="M127" s="290"/>
      <c r="N127" s="290"/>
      <c r="O127" s="290"/>
      <c r="P127" s="290"/>
      <c r="Q127" s="290"/>
      <c r="R127" s="290"/>
      <c r="S127" s="290"/>
      <c r="T127" s="290"/>
      <c r="U127" s="290"/>
      <c r="V127" s="290"/>
      <c r="W127" s="290"/>
      <c r="X127" s="290"/>
      <c r="Y127" s="290"/>
      <c r="Z127" s="290"/>
      <c r="AA127" s="290"/>
      <c r="AB127" s="290"/>
      <c r="AC127" s="290"/>
      <c r="AD127" s="290"/>
      <c r="AE127" s="290"/>
      <c r="AF127" s="290"/>
      <c r="AG127" s="290"/>
      <c r="AH127" s="290"/>
      <c r="AI127" s="290"/>
    </row>
    <row r="128" spans="2:35" x14ac:dyDescent="0.3">
      <c r="B128" s="6" t="str">
        <f t="shared" si="72"/>
        <v>Basic preliminary engineering design</v>
      </c>
      <c r="C128" s="286" t="s">
        <v>2</v>
      </c>
      <c r="D128" s="151">
        <f>SUM(E128:AI128)</f>
        <v>9</v>
      </c>
      <c r="E128" s="126">
        <v>0</v>
      </c>
      <c r="F128" s="126">
        <f>IF(E70&gt;E12,0,IF(AND(E70=E12,E128=0),0,IF($E$12*$C$12*F$6&gt;$E$12,0,$E$12*$C$12)))</f>
        <v>0.3</v>
      </c>
      <c r="G128" s="126">
        <f>IF(F70&gt;F12,0,IF(AND(F70=F12,F128=0),0,IF($E$12*$C$12*G$6&gt;$E$12,0,$E$12*$C$12)+IF($F$12*$C$12*F$6&gt;$F$12,0,$F$12*$C$12)))</f>
        <v>0.3</v>
      </c>
      <c r="H128" s="126">
        <f>IF(G70&gt;G12,0,IF(AND(G70=G12,G128=0),0,IF($E$12*$C$12*H$6&gt;$E$12,0,$E$12*$C$12)+IF($F$12*$C$12*G$6&gt;$F$12,0,$F$12*$C$12)+IF($G$12*$C$12*F$6&gt;$G$12,0,$G$12*$C$12)))</f>
        <v>0.3</v>
      </c>
      <c r="I128" s="126">
        <f>IF(H70&gt;H12,0,IF(AND(H70=H12,H128=0),0,IF($E$12*$C$12*I$6&gt;$E$12,0,$E$12*$C$12)+IF($F$12*$C$12*H$6&gt;$F$12,0,$F$12*$C$12)+IF($G$12*$C$12*G$6&gt;$G$12,0,$G$12*$C$12)+IF($H$12*$C$12*F$6&gt;$H$12,0,$H$12*$C$12)))</f>
        <v>0.3</v>
      </c>
      <c r="J128" s="126">
        <f>IF(I70&gt;I12,0,IF(AND(I70=I12,I128=0),0,IF($E$12*$C$12*J$6&gt;$E$12,0,$E$12*$C$12)+IF($F$12*$C$12*I$6&gt;$F$12,0,$F$12*$C$12)+IF($G$12*$C$12*H$6&gt;$G$12,0,$G$12*$C$12)+IF($H$12*$C$12*G$6&gt;$H$12,0,$H$12*$C$12)+IF($I$12*$C$12*F$6&gt;$I$12,0,$I$12*$C$12)))</f>
        <v>0.3</v>
      </c>
      <c r="K128" s="126">
        <f>IF(J70&gt;J12,0,IF(AND(J70=J12,J128=0),0,IF($E$12*$C$12*K$6&gt;$E$12,0,$E$12*$C$12)+IF($F$12*$C$12*J$6&gt;$F$12,0,$F$12*$C$12)+IF($G$12*$C$12*I$6&gt;$G$12,0,$G$12*$C$12)+IF($H$12*$C$12*H$6&gt;$H$12,0,$H$12*$C$12)+IF($I$12*$C$12*G$6&gt;$I$12,0,$I$12*$C$12)+IF($J$12*$C$12*F$6&gt;$J$12,0,$J$12*$C$12)))</f>
        <v>0.3</v>
      </c>
      <c r="L128" s="126">
        <f>IF(K70&gt;K12,0,IF(AND(K70=K12,K128=0),0,IF($E$12*$C$12*L$6&gt;$E$12,0,$E$12*$C$12)+IF($F$12*$C$12*K$6&gt;$F$12,0,$F$12*$C$12)+IF($G$12*$C$12*J$6&gt;$G$12,0,$G$12*$C$12)+IF($H$12*$C$12*I$6&gt;$H$12,0,$H$12*$C$12)+IF($I$12*$C$12*H$6&gt;$I$12,0,$I$12*$C$12)+IF($J$12*$C$12*G$6&gt;$J$12,0,$J$12*$C$12)+IF($K$12*$C$12*F$6&gt;$K$12,0,$K$12*$C$12)))</f>
        <v>0.3</v>
      </c>
      <c r="M128" s="126">
        <f>IF(L70&gt;L12,0,IF(AND(L70=L12,L128=0),0,IF($E$12*$C$12*M$6&gt;$E$12,0,$E$12*$C$12)+IF($F$12*$C$12*L$6&gt;$F$12,0,$F$12*$C$12)+IF($G$12*$C$12*K$6&gt;$G$12,0,$G$12*$C$12)+IF($H$12*$C$12*J$6&gt;$H$12,0,$H$12*$C$12)+IF($I$12*$C$12*I$6&gt;$I$12,0,$I$12*$C$12)+IF($J$12*$C$12*H$6&gt;$J$12,0,$J$12*$C$12)+IF($K$12*$C$12*G$6&gt;$K$12,0,$K$12*$C$12)+IF($L$12*$C$12*F$6&gt;$L$12,0,$L$12*$C$12)))</f>
        <v>0.3</v>
      </c>
      <c r="N128" s="126">
        <f>IF(M70&gt;M12,0,IF(AND(M70=M12,M128=0),0,IF($E$12*$C$12*N$6&gt;$E$12,0,$E$12*$C$12)+IF($F$12*$C$12*M$6&gt;$F$12,0,$F$12*$C$12)+IF($G$12*$C$12*L$6&gt;$G$12,0,$G$12*$C$12)+IF($H$12*$C$12*K$6&gt;$H$12,0,$H$12*$C$12)+IF($I$12*$C$12*J$6&gt;$I$12,0,$I$12*$C$12)+IF($J$12*$C$12*I$6&gt;$J$12,0,$J$12*$C$12)+IF($K$12*$C$12*H$6&gt;$K$12,0,$K$12*$C$12)+IF($L$12*$C$12*G$6&gt;$L$12,0,$L$12*$C$12)+IF($M$12*$C$12*F$6&gt;$M$12,0,$M$12*$C$12)))</f>
        <v>0.3</v>
      </c>
      <c r="O128" s="126">
        <f>IF(N70&gt;N12,0,IF(AND(N70=N12,N128=0),0,IF($E$12*$C$12*O$6&gt;$E$12,0,$E$12*$C$12)+IF($F$12*$C$12*N$6&gt;$F$12,0,$F$12*$C$12)+IF($G$12*$C$12*M$6&gt;$G$12,0,$G$12*$C$12)+IF($H$12*$C$12*L$6&gt;$H$12,0,$H$12*$C$12)+IF($I$12*$C$12*K$6&gt;$I$12,0,$I$12*$C$12)+IF($J$12*$C$12*J$6&gt;$J$12,0,$J$12*$C$12)+IF($K$12*$C$12*I$6&gt;$K$12,0,$K$12*$C$12)+IF($L$12*$C$12*H$6&gt;$L$12,0,$L$12*$C$12)+IF($M$12*$C$12*G$6&gt;$M$12,0,$M$12*$C$12)+IF($N$12*$C$12*F$6&gt;$N$12,0,$N$12*$C$12)))</f>
        <v>0.3</v>
      </c>
      <c r="P128" s="126">
        <f>IF(O70&gt;O12,0,IF(AND(O70=O12,O128=0),0,IF($E$12*$C$12*P$6&gt;$E$12,0,$E$12*$C$12)+IF($F$12*$C$12*O$6&gt;$F$12,0,$F$12*$C$12)+IF($G$12*$C$12*N$6&gt;$G$12,0,$G$12*$C$12)+IF($H$12*$C$12*M$6&gt;$H$12,0,$H$12*$C$12)+IF($I$12*$C$12*L$6&gt;$I$12,0,$I$12*$C$12)+IF($J$12*$C$12*K$6&gt;$J$12,0,$J$12*$C$12)+IF($K$12*$C$12*J$6&gt;$K$12,0,$K$12*$C$12)+IF($L$12*$C$12*I$6&gt;$L$12,0,$L$12*$C$12)+IF($M$12*$C$12*H$6&gt;$M$12,0,$M$12*$C$12)+IF($N$12*$C$12*G$6&gt;$N$12,0,$N$12*$C$12)+IF($O$12*$C$12*F$6&gt;$O$12,0,$O$12*$C$12)))</f>
        <v>0.3</v>
      </c>
      <c r="Q128" s="126">
        <f>IF(P70&gt;P12,0,IF(AND(P70=P12,P128=0),0,IF($E$12*$C$12*Q$6&gt;$E$12,0,$E$12*$C$12)+IF($F$12*$C$12*P$6&gt;$F$12,0,$F$12*$C$12)+IF($G$12*$C$12*O$6&gt;$G$12,0,$G$12*$C$12)+IF($H$12*$C$12*N$6&gt;$H$12,0,$H$12*$C$12)+IF($I$12*$C$12*M$6&gt;$I$12,0,$I$12*$C$12)+IF($J$12*$C$12*L$6&gt;$J$12,0,$J$12*$C$12)+IF($K$12*$C$12*K$6&gt;$K$12,0,$K$12*$C$12)+IF($L$12*$C$12*J$6&gt;$L$12,0,$L$12*$C$12)+IF($M$12*$C$12*I$6&gt;$M$12,0,$M$12*$C$12)+IF($N$12*$C$12*H$6&gt;$N$12,0,$N$12*$C$12)+IF($O$12*$C$12*G$6&gt;$O$12,0,$O$12*$C$12)+IF($P$12*$C$12*F$6&gt;$P$12,0,$P$12*$C$12)))</f>
        <v>0.3</v>
      </c>
      <c r="R128" s="126">
        <f>IF(Q70&gt;Q12,0,IF(AND(Q70=Q12,Q128=0),0,IF($E$12*$C$12*R$6&gt;$E$12,0,$E$12*$C$12)+IF($F$12*$C$12*Q$6&gt;$F$12,0,$F$12*$C$12)+IF($G$12*$C$12*P$6&gt;$G$12,0,$G$12*$C$12)+IF($H$12*$C$12*O$6&gt;$H$12,0,$H$12*$C$12)+IF($I$12*$C$12*N$6&gt;$I$12,0,$I$12*$C$12)+IF($J$12*$C$12*M$6&gt;$J$12,0,$J$12*$C$12)+IF($K$12*$C$12*L$6&gt;$K$12,0,$K$12*$C$12)+IF($L$12*$C$12*K$6&gt;$L$12,0,$L$12*$C$12)+IF($M$12*$C$12*J$6&gt;$M$12,0,$M$12*$C$12)+IF($N$12*$C$12*I$6&gt;$N$12,0,$N$12*$C$12)+IF($O$12*$C$12*H$6&gt;$O$12,0,$O$12*$C$12)+IF($P$12*$C$12*G$6&gt;$P$12,0,$P$12*$C$12)+IF($Q$12*$C$12*F$6&gt;$Q$12,0,$Q$12*$C$12)))</f>
        <v>0.3</v>
      </c>
      <c r="S128" s="126">
        <f>IF(R70&gt;R12,0,IF(AND(R70=R12,R128=0),0,IF($E$12*$C$12*S$6&gt;$E$12,0,$E$12*$C$12)+IF($F$12*$C$12*R$6&gt;$F$12,0,$F$12*$C$12)+IF($G$12*$C$12*Q$6&gt;$G$12,0,$G$12*$C$12)+IF($H$12*$C$12*P$6&gt;$H$12,0,$H$12*$C$12)+IF($I$12*$C$12*O$6&gt;$I$12,0,$I$12*$C$12)+IF($J$12*$C$12*N$6&gt;$J$12,0,$J$12*$C$12)+IF($K$12*$C$12*M$6&gt;$K$12,0,$K$12*$C$12)+IF($L$12*$C$12*L$6&gt;$L$12,0,$L$12*$C$12)+IF($M$12*$C$12*K$6&gt;$M$12,0,$M$12*$C$12)+IF($N$12*$C$12*J$6&gt;$N$12,0,$N$12*$C$12)+IF($O$12*$C$12*I$6&gt;$O$12,0,$O$12*$C$12)+IF($P$12*$C$12*H$6&gt;$P$12,0,$P$12*$C$12)+IF($Q$12*$C$12*G$6&gt;$Q$12,0,$Q$12*$C$12)+IF($R$12*$C$12*F$6&gt;$R$12,0,$R$12*$C$12)))</f>
        <v>0.3</v>
      </c>
      <c r="T128" s="126">
        <f>IF(S70&gt;S12,0,IF(AND(S70=S12,S128=0),0,IF($E$12*$C$12*T$6&gt;$E$12,0,$E$12*$C$12)+IF($F$12*$C$12*S$6&gt;$F$12,0,$F$12*$C$12)+IF($G$12*$C$12*R$6&gt;$G$12,0,$G$12*$C$12)+IF($H$12*$C$12*Q$6&gt;$H$12,0,$H$12*$C$12)+IF($I$12*$C$12*P$6&gt;$I$12,0,$I$12*$C$12)+IF($J$12*$C$12*O$6&gt;$J$12,0,$J$12*$C$12)+IF($K$12*$C$12*N$6&gt;$K$12,0,$K$12*$C$12)+IF($L$12*$C$12*M$6&gt;$L$12,0,$L$12*$C$12)+IF($M$12*$C$12*L$6&gt;$M$12,0,$M$12*$C$12)+IF($N$12*$C$12*K$6&gt;$N$12,0,$N$12*$C$12)+IF($O$12*$C$12*J$6&gt;$O$12,0,$O$12*$C$12)+IF($P$12*$C$12*I$6&gt;$P$12,0,$P$12*$C$12)+IF($Q$12*$C$12*H$6&gt;$Q$12,0,$Q$12*$C$12)+IF($R$12*$C$12*G$6&gt;$R$12,0,$R$12*$C$12)+IF($S$12*$C$12*F$6&gt;$S$12,0,$S$12*$C$12)))</f>
        <v>0.3</v>
      </c>
      <c r="U128" s="126">
        <f>IF(T70&gt;T12,0,IF(AND(T70=T12,T128=0),0,IF($E$12*$C$12*U$6&gt;$E$12,0,$E$12*$C$12)+IF($F$12*$C$12*T$6&gt;$F$12,0,$F$12*$C$12)+IF($G$12*$C$12*S$6&gt;$G$12,0,$G$12*$C$12)+IF($H$12*$C$12*R$6&gt;$H$12,0,$H$12*$C$12)+IF($I$12*$C$12*Q$6&gt;$I$12,0,$I$12*$C$12)+IF($J$12*$C$12*P$6&gt;$J$12,0,$J$12*$C$12)+IF($K$12*$C$12*O$6&gt;$K$12,0,$K$12*$C$12)+IF($L$12*$C$12*N$6&gt;$L$12,0,$L$12*$C$12)+IF($M$12*$C$12*M$6&gt;$M$12,0,$M$12*$C$12)+IF($N$12*$C$12*L$6&gt;$N$12,0,$N$12*$C$12)+IF($O$12*$C$12*K$6&gt;$O$12,0,$O$12*$C$12)+IF($P$12*$C$12*J$6&gt;$P$12,0,$P$12*$C$12)+IF($Q$12*$C$12*I$6&gt;$Q$12,0,$Q$12*$C$12)+IF($R$12*$C$12*H$6&gt;$R$12,0,$R$12*$C$12)+IF($S$12*$C$12*G$6&gt;$S$12,0,$S$12*$C$12)+IF($T$12*$C$12*F$6&gt;$T$12,0,$T$12*$C$12)))</f>
        <v>0.3</v>
      </c>
      <c r="V128" s="126">
        <f>IF(U70&gt;U12,0,IF(AND(U70=U12,U128=0),0,IF($E$12*$C$12*V$6&gt;$E$12,0,$E$12*$C$12)+IF($F$12*$C$12*U$6&gt;$F$12,0,$F$12*$C$12)+IF($G$12*$C$12*T$6&gt;$G$12,0,$G$12*$C$12)+IF($H$12*$C$12*S$6&gt;$H$12,0,$H$12*$C$12)+IF($I$12*$C$12*R$6&gt;$I$12,0,$I$12*$C$12)+IF($J$12*$C$12*Q$6&gt;$J$12,0,$J$12*$C$12)+IF($K$12*$C$12*P$6&gt;$K$12,0,$K$12*$C$12)+IF($L$12*$C$12*O$6&gt;$L$12,0,$L$12*$C$12)+IF($M$12*$C$12*N$6&gt;$M$12,0,$M$12*$C$12)+IF($N$12*$C$12*M$6&gt;$N$12,0,$N$12*$C$12)+IF($O$12*$C$12*L$6&gt;$O$12,0,$O$12*$C$12)+IF($P$12*$C$12*K$6&gt;$P$12,0,$P$12*$C$12)+IF($Q$12*$C$12*J$6&gt;$Q$12,0,$Q$12*$C$12)+IF($R$12*$C$12*I$6&gt;$R$12,0,$R$12*$C$12)+IF($S$12*$C$12*H$6&gt;$S$12,0,$S$12*$C$12)+IF($T$12*$C$12*G$6&gt;$T$12,0,$T$12*$C$12)+IF($U$12*$C$12*F$6&gt;$U$12,0,$U$12*$C$12)))</f>
        <v>0.3</v>
      </c>
      <c r="W128" s="126">
        <f>IF(V70&gt;V12,0,IF(AND(V70=V12,V128=0),0,IF($E$12*$C$12*W$6&gt;$E$12,0,$E$12*$C$12)+IF($F$12*$C$12*V$6&gt;$F$12,0,$F$12*$C$12)+IF($G$12*$C$12*U$6&gt;$G$12,0,$G$12*$C$12)+IF($H$12*$C$12*T$6&gt;$H$12,0,$H$12*$C$12)+IF($I$12*$C$12*S$6&gt;$I$12,0,$I$12*$C$12)+IF($J$12*$C$12*R$6&gt;$J$12,0,$J$12*$C$12)+IF($K$12*$C$12*Q$6&gt;$K$12,0,$K$12*$C$12)+IF($L$12*$C$12*P$6&gt;$L$12,0,$L$12*$C$12)+IF($M$12*$C$12*O$6&gt;$M$12,0,$M$12*$C$12)+IF($N$12*$C$12*N$6&gt;$N$12,0,$N$12*$C$12)+IF($O$12*$C$12*M$6&gt;$O$12,0,$O$12*$C$12)+IF($P$12*$C$12*L$6&gt;$P$12,0,$P$12*$C$12)+IF($Q$12*$C$12*K$6&gt;$Q$12,0,$Q$12*$C$12)+IF($R$12*$C$12*J$6&gt;$R$12,0,$R$12*$C$12)+IF($S$12*$C$12*I$6&gt;$S$12,0,$S$12*$C$12)+IF($T$12*$C$12*H$6&gt;$T$12,0,$T$12*$C$12)+IF($U$12*$C$12*G$6&gt;$U$12,0,$U$12*$C$12)+IF($V$12*$C$12*F$6&gt;$V$12,0,$V$12*$C$12)))</f>
        <v>0.3</v>
      </c>
      <c r="X128" s="126">
        <f>IF(W70&gt;W12,0,IF(AND(W70=W12,W128=0),0,IF($E$12*$C$12*X$6&gt;$E$12,0,$E$12*$C$12)+IF($F$12*$C$12*W$6&gt;$F$12,0,$F$12*$C$12)+IF($G$12*$C$12*V$6&gt;$G$12,0,$G$12*$C$12)+IF($H$12*$C$12*U$6&gt;$H$12,0,$H$12*$C$12)+IF($I$12*$C$12*T$6&gt;$I$12,0,$I$12*$C$12)+IF($J$12*$C$12*S$6&gt;$J$12,0,$J$12*$C$12)+IF($K$12*$C$12*R$6&gt;$K$12,0,$K$12*$C$12)+IF($L$12*$C$12*Q$6&gt;$L$12,0,$L$12*$C$12)+IF($M$12*$C$12*P$6&gt;$M$12,0,$M$12*$C$12)+IF($N$12*$C$12*O$6&gt;$N$12,0,$N$12*$C$12)+IF($O$12*$C$12*N$6&gt;$O$12,0,$O$12*$C$12)+IF($P$12*$C$12*M$6&gt;$P$12,0,$P$12*$C$12)+IF($Q$12*$C$12*L$6&gt;$Q$12,0,$Q$12*$C$12)+IF($R$12*$C$12*K$6&gt;$R$12,0,$R$12*$C$12)+IF($S$12*$C$12*J$6&gt;$S$12,0,$S$12*$C$12)+IF($T$12*$C$12*I$6&gt;$T$12,0,$T$12*$C$12)+IF($U$12*$C$12*H$6&gt;$U$12,0,$U$12*$C$12)+IF($V$12*$C$12*G$6&gt;$V$12,0,$V$12*$C$12)+IF($W$12*$C$12*F$6&gt;$W$12,0,$W$12*$C$12)))</f>
        <v>0.3</v>
      </c>
      <c r="Y128" s="126">
        <f>IF(X70&gt;X12,0,IF(AND(X70=X12,X128=0),0,IF($E$12*$C$12*Y$6&gt;$E$12,0,$E$12*$C$12)+IF($F$12*$C$12*X$6&gt;$F$12,0,$F$12*$C$12)+IF($G$12*$C$12*W$6&gt;$G$12,0,$G$12*$C$12)+IF($H$12*$C$12*V$6&gt;$H$12,0,$H$12*$C$12)+IF($I$12*$C$12*U$6&gt;$I$12,0,$I$12*$C$12)+IF($J$12*$C$12*T$6&gt;$J$12,0,$J$12*$C$12)+IF($K$12*$C$12*S$6&gt;$K$12,0,$K$12*$C$12)+IF($L$12*$C$12*R$6&gt;$L$12,0,$L$12*$C$12)+IF($M$12*$C$12*Q$6&gt;$M$12,0,$M$12*$C$12)+IF($N$12*$C$12*P$6&gt;$N$12,0,$N$12*$C$12)+IF($O$12*$C$12*O$6&gt;$O$12,0,$O$12*$C$12)+IF($P$12*$C$12*N$6&gt;$P$12,0,$P$12*$C$12)+IF($Q$12*$C$12*M$6&gt;$Q$12,0,$Q$12*$C$12)+IF($R$12*$C$12*L$6&gt;$R$12,0,$R$12*$C$12)+IF($S$12*$C$12*K$6&gt;$S$12,0,$S$12*$C$12)+IF($T$12*$C$12*J$6&gt;$T$12,0,$T$12*$C$12)+IF($U$12*$C$12*I$6&gt;$U$12,0,$U$12*$C$12)+IF($V$12*$C$12*H$6&gt;$V$12,0,$V$12*$C$12)+IF($W$12*$C$12*G$6&gt;$W$12,0,$W$12*$C$12)+IF($X$12*$C$12*F$6&gt;$X$12,0,$X$12*$C$12)))</f>
        <v>0.3</v>
      </c>
      <c r="Z128" s="126">
        <f>IF(Y70&gt;Y12,0,IF(AND(Y70=Y12,Y128=0),0,IF($E$12*$C$12*Z$6&gt;$E$12,0,$E$12*$C$12)+IF($F$12*$C$12*Y$6&gt;$F$12,0,$F$12*$C$12)+IF($G$12*$C$12*X$6&gt;$G$12,0,$G$12*$C$12)+IF($H$12*$C$12*W$6&gt;$H$12,0,$H$12*$C$12)+IF($I$12*$C$12*V$6&gt;$I$12,0,$I$12*$C$12)+IF($J$12*$C$12*U$6&gt;$J$12,0,$J$12*$C$12)+IF($K$12*$C$12*T$6&gt;$K$12,0,$K$12*$C$12)+IF($L$12*$C$12*S$6&gt;$L$12,0,$L$12*$C$12)+IF($M$12*$C$12*R$6&gt;$M$12,0,$M$12*$C$12)+IF($N$12*$C$12*Q$6&gt;$N$12,0,$N$12*$C$12)+IF($O$12*$C$12*P$6&gt;$O$12,0,$O$12*$C$12)+IF($P$12*$C$12*O$6&gt;$P$12,0,$P$12*$C$12)+IF($Q$12*$C$12*N$6&gt;$Q$12,0,$Q$12*$C$12)+IF($R$12*$C$12*M$6&gt;$R$12,0,$R$12*$C$12)+IF($S$12*$C$12*L$6&gt;$S$12,0,$S$12*$C$12)+IF($T$12*$C$12*K$6&gt;$T$12,0,$T$12*$C$12)+IF($U$12*$C$12*J$6&gt;$U$12,0,$U$12*$C$12)+IF($V$12*$C$12*I$6&gt;$V$12,0,$V$12*$C$12)+IF($W$12*$C$12*H$6&gt;$W$12,0,$W$12*$C$12)+IF($X$12*$C$12*G$6&gt;$X$12,0,$X$12*$C$12)+IF($Y$12*$C$12*F$6&gt;$Y$12,0,$Y$12*$C$12)))</f>
        <v>0.3</v>
      </c>
      <c r="AA128" s="126">
        <f>IF(Z70&gt;Z12,0,IF(AND(Z70=Z12,Z128=0),0,IF($E$12*$C$12*AA$6&gt;$E$12,0,$E$12*$C$12)+IF($F$12*$C$12*Z$6&gt;$F$12,0,$F$12*$C$12)+IF($G$12*$C$12*Y$6&gt;$G$12,0,$G$12*$C$12)+IF($H$12*$C$12*X$6&gt;$H$12,0,$H$12*$C$12)+IF($I$12*$C$12*W$6&gt;$I$12,0,$I$12*$C$12)+IF($J$12*$C$12*V$6&gt;$J$12,0,$J$12*$C$12)+IF($K$12*$C$12*U$6&gt;$K$12,0,$K$12*$C$12)+IF($L$12*$C$12*T$6&gt;$L$12,0,$L$12*$C$12)+IF($M$12*$C$12*S$6&gt;$M$12,0,$M$12*$C$12)+IF($N$12*$C$12*R$6&gt;$N$12,0,$N$12*$C$12)+IF($O$12*$C$12*Q$6&gt;$O$12,0,$O$12*$C$12)+IF($P$12*$C$12*P$6&gt;$P$12,0,$P$12*$C$12)+IF($Q$12*$C$12*O$6&gt;$Q$12,0,$Q$12*$C$12)+IF($R$12*$C$12*N$6&gt;$R$12,0,$R$12*$C$12)+IF($S$12*$C$12*M$6&gt;$S$12,0,$S$12*$C$12)+IF($T$12*$C$12*L$6&gt;$T$12,0,$T$12*$C$12)+IF($U$12*$C$12*K$6&gt;$U$12,0,$U$12*$C$12)+IF($V$12*$C$12*J$6&gt;$V$12,0,$V$12*$C$12)+IF($W$12*$C$12*I$6&gt;$W$12,0,$W$12*$C$12)+IF($X$12*$C$12*H$6&gt;$X$12,0,$X$12*$C$12)+IF($Y$12*$C$12*G$6&gt;$Y$12,0,$Y$12*$C$12)+IF($Z$12*$C$12*F$6&gt;$Z$12,0,$Z$12*$C$12)))</f>
        <v>0.3</v>
      </c>
      <c r="AB128" s="126">
        <f>IF(AA70&gt;AA12,0,IF(AND(AA70=AA12,AA128=0),0,IF($E$12*$C$12*AB$6&gt;$E$12,0,$E$12*$C$12)+IF($F$12*$C$12*AA$6&gt;$F$12,0,$F$12*$C$12)+IF($G$12*$C$12*Z$6&gt;$G$12,0,$G$12*$C$12)+IF($H$12*$C$12*Y$6&gt;$H$12,0,$H$12*$C$12)+IF($I$12*$C$12*X$6&gt;$I$12,0,$I$12*$C$12)+IF($J$12*$C$12*W$6&gt;$J$12,0,$J$12*$C$12)+IF($K$12*$C$12*V$6&gt;$K$12,0,$K$12*$C$12)+IF($L$12*$C$12*U$6&gt;$L$12,0,$L$12*$C$12)+IF($M$12*$C$12*T$6&gt;$M$12,0,$M$12*$C$12)+IF($N$12*$C$12*S$6&gt;$N$12,0,$N$12*$C$12)+IF($O$12*$C$12*R$6&gt;$O$12,0,$O$12*$C$12)+IF($P$12*$C$12*Q$6&gt;$P$12,0,$P$12*$C$12)+IF($Q$12*$C$12*P$6&gt;$Q$12,0,$Q$12*$C$12)+IF($R$12*$C$12*O$6&gt;$R$12,0,$R$12*$C$12)+IF($S$12*$C$12*N$6&gt;$S$12,0,$S$12*$C$12)+IF($T$12*$C$12*M$6&gt;$T$12,0,$T$12*$C$12)+IF($U$12*$C$12*L$6&gt;$U$12,0,$U$12*$C$12)+IF($V$12*$C$12*K$6&gt;$V$12,0,$V$12*$C$12)+IF($W$12*$C$12*J$6&gt;$W$12,0,$W$12*$C$12)+IF($X$12*$C$12*I$6&gt;$X$12,0,$X$12*$C$12)+IF($Y$12*$C$12*H$6&gt;$Y$12,0,$Y$12*$C$12)+IF($Z$12*$C$12*G$6&gt;$Z$12,0,$Z$12*$C$12)+IF($AA$12*$C$12*F$6&gt;$AA$12,0,$AA$12*$C$12)))</f>
        <v>0.3</v>
      </c>
      <c r="AC128" s="126">
        <f>IF(AB70&gt;AB12,0,IF(AND(AB70=AB12,AB128=0),0,IF($E$12*$C$12*AC$6&gt;$E$12,0,$E$12*$C$12)+IF($F$12*$C$12*AB$6&gt;$F$12,0,$F$12*$C$12)+IF($G$12*$C$12*AA$6&gt;$G$12,0,$G$12*$C$12)+IF($H$12*$C$12*Z$6&gt;$H$12,0,$H$12*$C$12)+IF($I$12*$C$12*Y$6&gt;$I$12,0,$I$12*$C$12)+IF($J$12*$C$12*X$6&gt;$J$12,0,$J$12*$C$12)+IF($K$12*$C$12*W$6&gt;$K$12,0,$K$12*$C$12)+IF($L$12*$C$12*V$6&gt;$L$12,0,$L$12*$C$12)+IF($M$12*$C$12*U$6&gt;$M$12,0,$M$12*$C$12)+IF($N$12*$C$12*T$6&gt;$N$12,0,$N$12*$C$12)+IF($O$12*$C$12*S$6&gt;$O$12,0,$O$12*$C$12)+IF($P$12*$C$12*R$6&gt;$P$12,0,$P$12*$C$12)+IF($Q$12*$C$12*Q$6&gt;$Q$12,0,$Q$12*$C$12)+IF($R$12*$C$12*P$6&gt;$R$12,0,$R$12*$C$12)+IF($S$12*$C$12*O$6&gt;$S$12,0,$S$12*$C$12)+IF($T$12*$C$12*N$6&gt;$T$12,0,$T$12*$C$12)+IF($U$12*$C$12*M$6&gt;$U$12,0,$U$12*$C$12)+IF($V$12*$C$12*L$6&gt;$V$12,0,$V$12*$C$12)+IF($W$12*$C$12*K$6&gt;$W$12,0,$W$12*$C$12)+IF($X$12*$C$12*J$6&gt;$X$12,0,$X$12*$C$12)+IF($Y$12*$C$12*I$6&gt;$Y$12,0,$Y$12*$C$12)+IF($Z$12*$C$12*H$6&gt;$Z$12,0,$Z$12*$C$12)+IF($AA$12*$C$12*G$6&gt;$AA$12,0,$AA$12*$C$12)+IF($AB$12*$C$12*F$6&gt;$AB$12,0,$AB$12*$C$12)))</f>
        <v>0.3</v>
      </c>
      <c r="AD128" s="126">
        <f>IF(AC70&gt;AC12,0,IF(AND(AC70=AC12,AC128=0),0,IF($E$12*$C$12*AD$6&gt;$E$12,0,$E$12*$C$12)+IF($F$12*$C$12*AC$6&gt;$F$12,0,$F$12*$C$12)+IF($G$12*$C$12*AB$6&gt;$G$12,0,$G$12*$C$12)+IF($H$12*$C$12*AA$6&gt;$H$12,0,$H$12*$C$12)+IF($I$12*$C$12*Z$6&gt;$I$12,0,$I$12*$C$12)+IF($J$12*$C$12*Y$6&gt;$J$12,0,$J$12*$C$12)+IF($K$12*$C$12*X$6&gt;$K$12,0,$K$12*$C$12)+IF($L$12*$C$12*W$6&gt;$L$12,0,$L$12*$C$12)+IF($M$12*$C$12*V$6&gt;$M$12,0,$M$12*$C$12)+IF($N$12*$C$12*U$6&gt;$N$12,0,$N$12*$C$12)+IF($O$12*$C$12*T$6&gt;$O$12,0,$O$12*$C$12)+IF($P$12*$C$12*S$6&gt;$P$12,0,$P$12*$C$12)+IF($Q$12*$C$12*R$6&gt;$Q$12,0,$Q$12*$C$12)+IF($R$12*$C$12*Q$6&gt;$R$12,0,$R$12*$C$12)+IF($S$12*$C$12*P$6&gt;$S$12,0,$S$12*$C$12)+IF($T$12*$C$12*O$6&gt;$T$12,0,$T$12*$C$12)+IF($U$12*$C$12*N$6&gt;$U$12,0,$U$12*$C$12)+IF($V$12*$C$12*M$6&gt;$V$12,0,$V$12*$C$12)+IF($W$12*$C$12*L$6&gt;$W$12,0,$W$12*$C$12)+IF($X$12*$C$12*K$6&gt;$X$12,0,$X$12*$C$12)+IF($Y$12*$C$12*J$6&gt;$Y$12,0,$Y$12*$C$12)+IF($Z$12*$C$12*I$6&gt;$Z$12,0,$Z$12*$C$12)+IF($AA$12*$C$12*H$6&gt;$AA$12,0,$AA$12*$C$12)+IF($AB$12*$C$12*G$6&gt;$AB$12,0,$AB$12*$C$12)+IF($AC$12*$C$12*F$6&gt;$AC$12,0,$AC$12*$C$12)))</f>
        <v>0.3</v>
      </c>
      <c r="AE128" s="126">
        <f>IF(AD70&gt;AD12,0,IF(AND(AD70=AD12,AD128=0),0,IF($E$12*$C$12*AE$6&gt;$E$12,0,$E$12*$C$12)+IF($F$12*$C$12*AD$6&gt;$F$12,0,$F$12*$C$12)+IF($G$12*$C$12*AC$6&gt;$G$12,0,$G$12*$C$12)+IF($H$12*$C$12*AB$6&gt;$H$12,0,$H$12*$C$12)+IF($I$12*$C$12*AA$6&gt;$I$12,0,$I$12*$C$12)+IF($J$12*$C$12*Z$6&gt;$J$12,0,$J$12*$C$12)+IF($K$12*$C$12*Y$6&gt;$K$12,0,$K$12*$C$12)+IF($L$12*$C$12*X$6&gt;$L$12,0,$L$12*$C$12)+IF($M$12*$C$12*W$6&gt;$M$12,0,$M$12*$C$12)+IF($N$12*$C$12*V$6&gt;$N$12,0,$N$12*$C$12)+IF($O$12*$C$12*U$6&gt;$O$12,0,$O$12*$C$12)+IF($P$12*$C$12*T$6&gt;$P$12,0,$P$12*$C$12)+IF($Q$12*$C$12*S$6&gt;$Q$12,0,$Q$12*$C$12)+IF($R$12*$C$12*R$6&gt;$R$12,0,$R$12*$C$12)+IF($S$12*$C$12*Q$6&gt;$S$12,0,$S$12*$C$12)+IF($T$12*$C$12*P$6&gt;$T$12,0,$T$12*$C$12)+IF($U$12*$C$12*O$6&gt;$U$12,0,$U$12*$C$12)+IF($V$12*$C$12*N$6&gt;$V$12,0,$V$12*$C$12)+IF($W$12*$C$12*M$6&gt;$W$12,0,$W$12*$C$12)+IF($X$12*$C$12*L$6&gt;$X$12,0,$X$12*$C$12)+IF($Y$12*$C$12*K$6&gt;$Y$12,0,$Y$12*$C$12)+IF($Z$12*$C$12*J$6&gt;$Z$12,0,$Z$12*$C$12)+IF($AA$12*$C$12*I$6&gt;$AA$12,0,$AA$12*$C$12)+IF($AB$12*$C$12*H$6&gt;$AB$12,0,$AB$12*$C$12)+IF($AC$12*$C$12*G$6&gt;$AC$12,0,$AC$12*$C$12)+IF($AD$12*$C$12*F$6&gt;$AD$12,0,$AD$12*$C$12)))</f>
        <v>0.3</v>
      </c>
      <c r="AF128" s="126">
        <f>IF(AE70&gt;AE12,0,IF(AND(AE70=AE12,AE128=0),0,IF($E$12*$C$12*AF$6&gt;$E$12,0,$E$12*$C$12)+IF($F$12*$C$12*AE$6&gt;$F$12,0,$F$12*$C$12)+IF($G$12*$C$12*AD$6&gt;$G$12,0,$G$12*$C$12)+IF($H$12*$C$12*AC$6&gt;$H$12,0,$H$12*$C$12)+IF($I$12*$C$12*AB$6&gt;$I$12,0,$I$12*$C$12)+IF($J$12*$C$12*AA$6&gt;$J$12,0,$J$12*$C$12)+IF($K$12*$C$12*Z$6&gt;$K$12,0,$K$12*$C$12)+IF($L$12*$C$12*Y$6&gt;$L$12,0,$L$12*$C$12)+IF($M$12*$C$12*X$6&gt;$M$12,0,$M$12*$C$12)+IF($N$12*$C$12*W$6&gt;$N$12,0,$N$12*$C$12)+IF($O$12*$C$12*V$6&gt;$O$12,0,$O$12*$C$12)+IF($P$12*$C$12*U$6&gt;$P$12,0,$P$12*$C$12)+IF($Q$12*$C$12*T$6&gt;$Q$12,0,$Q$12*$C$12)+IF($R$12*$C$12*S$6&gt;$R$12,0,$R$12*$C$12)+IF($S$12*$C$12*R$6&gt;$S$12,0,$S$12*$C$12)+IF($T$12*$C$12*Q$6&gt;$T$12,0,$T$12*$C$12)+IF($U$12*$C$12*P$6&gt;$U$12,0,$U$12*$C$12)+IF($V$12*$C$12*O$6&gt;$V$12,0,$V$12*$C$12)+IF($W$12*$C$12*N$6&gt;$W$12,0,$W$12*$C$12)+IF($X$12*$C$12*M$6&gt;$X$12,0,$X$12*$C$12)+IF($Y$12*$C$12*L$6&gt;$Y$12,0,$Y$12*$C$12)+IF($Z$12*$C$12*K$6&gt;$Z$12,0,$Z$12*$C$12)+IF($AA$12*$C$12*J$6&gt;$AA$12,0,$AA$12*$C$12)+IF($AB$12*$C$12*I$6&gt;$AB$12,0,$AB$12*$C$12)+IF($AC$12*$C$12*H$6&gt;$AC$12,0,$AC$12*$C$12)+IF($AD$12*$C$12*G$6&gt;$AD$12,0,$AD$12*$C$12)+IF($AE$12*$C$12*F$6&gt;$AE$12,0,$AE$12*$C$12)))</f>
        <v>0.3</v>
      </c>
      <c r="AG128" s="126">
        <f>IF(AF70&gt;AF12,0,IF(AND(AF70=AF12,AF128=0),0,IF($E$12*$C$12*AG$6&gt;$E$12,0,$E$12*$C$12)+IF($F$12*$C$12*AF$6&gt;$F$12,0,$F$12*$C$12)+IF($G$12*$C$12*AE$6&gt;$G$12,0,$G$12*$C$12)+IF($H$12*$C$12*AD$6&gt;$H$12,0,$H$12*$C$12)+IF($I$12*$C$12*AC$6&gt;$I$12,0,$I$12*$C$12)+IF($J$12*$C$12*AB$6&gt;$J$12,0,$J$12*$C$12)+IF($K$12*$C$12*AA$6&gt;$K$12,0,$K$12*$C$12)+IF($L$12*$C$12*Z$6&gt;$L$12,0,$L$12*$C$12)+IF($M$12*$C$12*Y$6&gt;$M$12,0,$M$12*$C$12)+IF($N$12*$C$12*X$6&gt;$N$12,0,$N$12*$C$12)+IF($O$12*$C$12*W$6&gt;$O$12,0,$O$12*$C$12)+IF($P$12*$C$12*V$6&gt;$P$12,0,$P$12*$C$12)+IF($Q$12*$C$12*U$6&gt;$Q$12,0,$Q$12*$C$12)+IF($R$12*$C$12*T$6&gt;$R$12,0,$R$12*$C$12)+IF($S$12*$C$12*S$6&gt;$S$12,0,$S$12*$C$12)+IF($T$12*$C$12*R$6&gt;$T$12,0,$T$12*$C$12)+IF($U$12*$C$12*Q$6&gt;$U$12,0,$U$12*$C$12)+IF($V$12*$C$12*P$6&gt;$V$12,0,$V$12*$C$12)+IF($W$12*$C$12*O$6&gt;$W$12,0,$W$12*$C$12)+IF($X$12*$C$12*N$6&gt;$X$12,0,$X$12*$C$12)+IF($Y$12*$C$12*M$6&gt;$Y$12,0,$Y$12*$C$12)+IF($Z$12*$C$12*L$6&gt;$Z$12,0,$Z$12*$C$12)+IF($AA$12*$C$12*K$6&gt;$AA$12,0,$AA$12*$C$12)+IF($AB$12*$C$12*J$6&gt;$AB$12,0,$AB$12*$C$12)+IF($AC$12*$C$12*I$6&gt;$AC$12,0,$AC$12*$C$12)+IF($AD$12*$C$12*H$6&gt;$AD$12,0,$AD$12*$C$12)+IF($AE$12*$C$12*G$6&gt;$AE$12,0,$AE$12*$C$12)+IF($AF$12*$C$12*F$6&gt;$AF$12,0,$AF$12*$C$12)))</f>
        <v>0.3</v>
      </c>
      <c r="AH128" s="126">
        <f>IF(AG70&gt;AG12,0,IF(AND(AG70=AG12,AG128=0),0,IF($E$12*$C$12*AH$6&gt;$E$12,0,$E$12*$C$12)+IF($F$12*$C$12*AG$6&gt;$F$12,0,$F$12*$C$12)+IF($G$12*$C$12*AF$6&gt;$G$12,0,$G$12*$C$12)+IF($H$12*$C$12*AE$6&gt;$H$12,0,$H$12*$C$12)+IF($I$12*$C$12*AD$6&gt;$I$12,0,$I$12*$C$12)+IF($J$12*$C$12*AC$6&gt;$J$12,0,$J$12*$C$12)+IF($K$12*$C$12*AB$6&gt;$K$12,0,$K$12*$C$12)+IF($L$12*$C$12*AA$6&gt;$L$12,0,$L$12*$C$12)+IF($M$12*$C$12*Z$6&gt;$M$12,0,$M$12*$C$12)+IF($N$12*$C$12*Y$6&gt;$N$12,0,$N$12*$C$12)+IF($O$12*$C$12*X$6&gt;$O$12,0,$O$12*$C$12)+IF($P$12*$C$12*W$6&gt;$P$12,0,$P$12*$C$12)+IF($Q$12*$C$12*V$6&gt;$Q$12,0,$Q$12*$C$12)+IF($R$12*$C$12*U$6&gt;$R$12,0,$R$12*$C$12)+IF($S$12*$C$12*T$6&gt;$S$12,0,$S$12*$C$12)+IF($T$12*$C$12*S$6&gt;$T$12,0,$T$12*$C$12)+IF($U$12*$C$12*R$6&gt;$U$12,0,$U$12*$C$12)+IF($V$12*$C$12*Q$6&gt;$V$12,0,$V$12*$C$12)+IF($W$12*$C$12*P$6&gt;$W$12,0,$W$12*$C$12)+IF($X$12*$C$12*O$6&gt;$X$12,0,$X$12*$C$12)+IF($Y$12*$C$12*N$6&gt;$Y$12,0,$Y$12*$C$12)+IF($Z$12*$C$12*M$6&gt;$Z$12,0,$Z$12*$C$12)+IF($AA$12*$C$12*L$6&gt;$AA$12,0,$AA$12*$C$12)+IF($AB$12*$C$12*K$6&gt;$AB$12,0,$AB$12*$C$12)+IF($AC$12*$C$12*J$6&gt;$AC$12,0,$AC$12*$C$12)+IF($AD$12*$C$12*I$6&gt;$AD$12,0,$AD$12*$C$12)+IF($AE$12*$C$12*H$6&gt;$AE$12,0,$AE$12*$C$12)+IF($AF$12*$C$12*G$6&gt;$AF$12,0,$AF$12*$C$12)+IF($AG$12*$C$12*F$6&gt;$AG$12,0,$AG$12*$C$12)))</f>
        <v>0.3</v>
      </c>
      <c r="AI128" s="126">
        <f>IF(AH70&gt;AH12,0,IF(AND(AH70=AH12,AH128=0),0,IF($E$12*$C$12*AI$6&gt;$E$12,0,$E$12*$C$12)+IF($F$12*$C$12*AH$6&gt;$F$12,0,$F$12*$C$12)+IF($G$12*$C$12*AG$6&gt;$G$12,0,$G$12*$C$12)+IF($H$12*$C$12*AF$6&gt;$H$12,0,$H$12*$C$12)+IF($I$12*$C$12*AE$6&gt;$I$12,0,$I$12*$C$12)+IF($J$12*$C$12*AD$6&gt;$J$12,0,$J$12*$C$12)+IF($K$12*$C$12*AC$6&gt;$K$12,0,$K$12*$C$12)+IF($L$12*$C$12*AB$6&gt;$L$12,0,$L$12*$C$12)+IF($M$12*$C$12*AA$6&gt;$M$12,0,$M$12*$C$12)+IF($N$12*$C$12*Z$6&gt;$N$12,0,$N$12*$C$12)+IF($O$12*$C$12*Y$6&gt;$O$12,0,$O$12*$C$12)+IF($P$12*$C$12*X$6&gt;$P$12,0,$P$12*$C$12)+IF($Q$12*$C$12*W$6&gt;$Q$12,0,$Q$12*$C$12)+IF($R$12*$C$12*V$6&gt;$R$12,0,$R$12*$C$12)+IF($S$12*$C$12*U$6&gt;$S$12,0,$S$12*$C$12)+IF($T$12*$C$12*T$6&gt;$T$12,0,$T$12*$C$12)+IF($U$12*$C$12*S$6&gt;$U$12,0,$U$12*$C$12)+IF($V$12*$C$12*R$6&gt;$V$12,0,$V$12*$C$12)+IF($W$12*$C$12*Q$6&gt;$W$12,0,$W$12*$C$12)+IF($X$12*$C$12*P$6&gt;$X$12,0,$X$12*$C$12)+IF($Y$12*$C$12*O$6&gt;$Y$12,0,$Y$12*$C$12)+IF($Z$12*$C$12*N$6&gt;$Z$12,0,$Z$12*$C$12)+IF($AA$12*$C$12*M$6&gt;$AA$12,0,$AA$12*$C$12)+IF($AB$12*$C$12*L$6&gt;$AB$12,0,$AB$12*$C$12)+IF($AC$12*$C$12*K$6&gt;$AC$12,0,$AC$12*$C$12)+IF($AD$12*$C$12*J$6&gt;$AD$12,0,$AD$12*$C$12)+IF($AE$12*$C$12*I$6&gt;$AE$12,0,$AE$12*$C$12)+IF($AF$12*$C$12*H$6&gt;$AF$12,0,$AF$12*$C$12)+IF($AG$12*$C$12*G$6&gt;$AG$12,0,$AG$12*$C$12)+IF($AH$12*$C$12*F$6&gt;$AH$12,0,$AH$12*$C$12)))</f>
        <v>0.3</v>
      </c>
    </row>
    <row r="129" spans="2:35" x14ac:dyDescent="0.3">
      <c r="B129" s="6" t="str">
        <f t="shared" si="72"/>
        <v>Detailed preliminary engineering design</v>
      </c>
      <c r="C129" s="287"/>
      <c r="D129" s="151">
        <f t="shared" ref="D129:D181" si="73">SUM(E129:AI129)</f>
        <v>9</v>
      </c>
      <c r="E129" s="126">
        <v>0</v>
      </c>
      <c r="F129" s="126">
        <f>IF(E71&gt;E13,0,IF(AND(E71=E13,E129=0),0,IF($E$13*$C$13*F$6&gt;$E$13,0,$E$13*$C$13)))</f>
        <v>0.3</v>
      </c>
      <c r="G129" s="126">
        <f>IF(F71&gt;F13,0,IF(AND(F71=F13,F129=0),0,IF($E$13*$C$13*G$6&gt;$E$13,0,$E$13*$C$13)+IF($F$13*$C$13*F$6&gt;$F$13,0,$F$13*$C$13)))</f>
        <v>0.3</v>
      </c>
      <c r="H129" s="126">
        <f>IF(G71&gt;G13,0,IF(AND(G71=G13,G129=0),0,IF($E$13*$C$13*H$6&gt;$E$13,0,$E$13*$C$13)+IF($F$13*$C$13*G$6&gt;$F$13,0,$F$13*$C$13)+IF($G$13*$C$13*F$6&gt;$G$13,0,$G$13*$C$13)))</f>
        <v>0.3</v>
      </c>
      <c r="I129" s="126">
        <f>IF(H71&gt;H13,0,IF(AND(H71=H13,H129=0),0,IF($E$13*$C$13*I$6&gt;$E$13,0,$E$13*$C$13)+IF($F$13*$C$13*H$6&gt;$F$13,0,$F$13*$C$13)+IF($G$13*$C$13*G$6&gt;$G$13,0,$G$13*$C$13)+IF($H$13*$C$13*F$6&gt;$H$13,0,$H$13*$C$13)))</f>
        <v>0.3</v>
      </c>
      <c r="J129" s="126">
        <f>IF(I71&gt;I13,0,IF(AND(I71=I13,I129=0),0,IF($E$13*$C$13*J$6&gt;$E$13,0,$E$13*$C$13)+IF($F$13*$C$13*I$6&gt;$F$13,0,$F$13*$C$13)+IF($G$13*$C$13*H$6&gt;$G$13,0,$G$13*$C$13)+IF($H$13*$C$13*G$6&gt;$H$13,0,$H$13*$C$13)+IF($I$13*$C$13*F$6&gt;$I$13,0,$I$13*$C$13)))</f>
        <v>0.3</v>
      </c>
      <c r="K129" s="126">
        <f>IF(J71&gt;J13,0,IF(AND(J71=J13,J129=0),0,IF($E$13*$C$13*K$6&gt;$E$13,0,$E$13*$C$13)+IF($F$13*$C$13*J$6&gt;$F$13,0,$F$13*$C$13)+IF($G$13*$C$13*I$6&gt;$G$13,0,$G$13*$C$13)+IF($H$13*$C$13*H$6&gt;$H$13,0,$H$13*$C$13)+IF($I$13*$C$13*G$6&gt;$I$13,0,$I$13*$C$13)+IF($J$13*$C$13*F$6&gt;$J$13,0,$J$13*$C$13)))</f>
        <v>0.3</v>
      </c>
      <c r="L129" s="126">
        <f>IF(K71&gt;K13,0,IF(AND(K71=K13,K129=0),0,IF($E$13*$C$13*L$6&gt;$E$13,0,$E$13*$C$13)+IF($F$13*$C$13*K$6&gt;$F$13,0,$F$13*$C$13)+IF($G$13*$C$13*J$6&gt;$G$13,0,$G$13*$C$13)+IF($H$13*$C$13*I$6&gt;$H$13,0,$H$13*$C$13)+IF($I$13*$C$13*H$6&gt;$I$13,0,$I$13*$C$13)+IF($J$13*$C$13*G$6&gt;$J$13,0,$J$13*$C$13)+IF($K$13*$C$13*F$6&gt;$K$13,0,$K$13*$C$13)))</f>
        <v>0.3</v>
      </c>
      <c r="M129" s="126">
        <f>IF(L71&gt;L13,0,IF(AND(L71=L13,L129=0),0,IF($E$13*$C$13*M$6&gt;$E$13,0,$E$13*$C$13)+IF($F$13*$C$13*L$6&gt;$F$13,0,$F$13*$C$13)+IF($G$13*$C$13*K$6&gt;$G$13,0,$G$13*$C$13)+IF($H$13*$C$13*J$6&gt;$H$13,0,$H$13*$C$13)+IF($I$13*$C$13*I$6&gt;$I$13,0,$I$13*$C$13)+IF($J$13*$C$13*H$6&gt;$J$13,0,$J$13*$C$13)+IF($K$13*$C$13*G$6&gt;$K$13,0,$K$13*$C$13)+IF($L$13*$C$13*F$6&gt;$L$13,0,$L$13*$C$13)))</f>
        <v>0.3</v>
      </c>
      <c r="N129" s="126">
        <f>IF(M71&gt;M13,0,IF(AND(M71=M13,M129=0),0,IF($E$13*$C$13*N$6&gt;$E$13,0,$E$13*$C$13)+IF($F$13*$C$13*M$6&gt;$F$13,0,$F$13*$C$13)+IF($G$13*$C$13*L$6&gt;$G$13,0,$G$13*$C$13)+IF($H$13*$C$13*K$6&gt;$H$13,0,$H$13*$C$13)+IF($I$13*$C$13*J$6&gt;$I$13,0,$I$13*$C$13)+IF($J$13*$C$13*I$6&gt;$J$13,0,$J$13*$C$13)+IF($K$13*$C$13*H$6&gt;$K$13,0,$K$13*$C$13)+IF($L$13*$C$13*G$6&gt;$L$13,0,$L$13*$C$13)+IF($M$13*$C$13*F$6&gt;$M$13,0,$M$13*$C$13)))</f>
        <v>0.3</v>
      </c>
      <c r="O129" s="126">
        <f>IF(N71&gt;N13,0,IF(AND(N71=N13,N129=0),0,IF($E$13*$C$13*O$6&gt;$E$13,0,$E$13*$C$13)+IF($F$13*$C$13*N$6&gt;$F$13,0,$F$13*$C$13)+IF($G$13*$C$13*M$6&gt;$G$13,0,$G$13*$C$13)+IF($H$13*$C$13*L$6&gt;$H$13,0,$H$13*$C$13)+IF($I$13*$C$13*K$6&gt;$I$13,0,$I$13*$C$13)+IF($J$13*$C$13*J$6&gt;$J$13,0,$J$13*$C$13)+IF($K$13*$C$13*I$6&gt;$K$13,0,$K$13*$C$13)+IF($L$13*$C$13*H$6&gt;$L$13,0,$L$13*$C$13)+IF($M$13*$C$13*G$6&gt;$M$13,0,$M$13*$C$13)+IF($N$13*$C$13*F$6&gt;$N$13,0,$N$13*$C$13)))</f>
        <v>0.3</v>
      </c>
      <c r="P129" s="126">
        <f>IF(O71&gt;O13,0,IF(AND(O71=O13,O129=0),0,IF($E$13*$C$13*P$6&gt;$E$13,0,$E$13*$C$13)+IF($F$13*$C$13*O$6&gt;$F$13,0,$F$13*$C$13)+IF($G$13*$C$13*N$6&gt;$G$13,0,$G$13*$C$13)+IF($H$13*$C$13*M$6&gt;$H$13,0,$H$13*$C$13)+IF($I$13*$C$13*L$6&gt;$I$13,0,$I$13*$C$13)+IF($J$13*$C$13*K$6&gt;$J$13,0,$J$13*$C$13)+IF($K$13*$C$13*J$6&gt;$K$13,0,$K$13*$C$13)+IF($L$13*$C$13*I$6&gt;$L$13,0,$L$13*$C$13)+IF($M$13*$C$13*H$6&gt;$M$13,0,$M$13*$C$13)+IF($N$13*$C$13*G$6&gt;$N$13,0,$N$13*$C$13)+IF($O$13*$C$13*F$6&gt;$O$13,0,$O$13*$C$13)))</f>
        <v>0.3</v>
      </c>
      <c r="Q129" s="126">
        <f>IF(P71&gt;P13,0,IF(AND(P71=P13,P129=0),0,IF($E$13*$C$13*Q$6&gt;$E$13,0,$E$13*$C$13)+IF($F$13*$C$13*P$6&gt;$F$13,0,$F$13*$C$13)+IF($G$13*$C$13*O$6&gt;$G$13,0,$G$13*$C$13)+IF($H$13*$C$13*N$6&gt;$H$13,0,$H$13*$C$13)+IF($I$13*$C$13*M$6&gt;$I$13,0,$I$13*$C$13)+IF($J$13*$C$13*L$6&gt;$J$13,0,$J$13*$C$13)+IF($K$13*$C$13*K$6&gt;$K$13,0,$K$13*$C$13)+IF($L$13*$C$13*J$6&gt;$L$13,0,$L$13*$C$13)+IF($M$13*$C$13*I$6&gt;$M$13,0,$M$13*$C$13)+IF($N$13*$C$13*H$6&gt;$N$13,0,$N$13*$C$13)+IF($O$13*$C$13*G$6&gt;$O$13,0,$O$13*$C$13)+IF($P$13*$C$13*F$6&gt;$P$13,0,$P$13*$C$13)))</f>
        <v>0.3</v>
      </c>
      <c r="R129" s="126">
        <f>IF(Q71&gt;Q13,0,IF(AND(Q71=Q13,Q129=0),0,IF($E$13*$C$13*R$6&gt;$E$13,0,$E$13*$C$13)+IF($F$13*$C$13*Q$6&gt;$F$13,0,$F$13*$C$13)+IF($G$13*$C$13*P$6&gt;$G$13,0,$G$13*$C$13)+IF($H$13*$C$13*O$6&gt;$H$13,0,$H$13*$C$13)+IF($I$13*$C$13*N$6&gt;$I$13,0,$I$13*$C$13)+IF($J$13*$C$13*M$6&gt;$J$13,0,$J$13*$C$13)+IF($K$13*$C$13*L$6&gt;$K$13,0,$K$13*$C$13)+IF($L$13*$C$13*K$6&gt;$L$13,0,$L$13*$C$13)+IF($M$13*$C$13*J$6&gt;$M$13,0,$M$13*$C$13)+IF($N$13*$C$13*I$6&gt;$N$13,0,$N$13*$C$13)+IF($O$13*$C$13*H$6&gt;$O$13,0,$O$13*$C$13)+IF($P$13*$C$13*G$6&gt;$P$13,0,$P$13*$C$13)+IF($Q$13*$C$13*F$6&gt;$Q$13,0,$Q$13*$C$13)))</f>
        <v>0.3</v>
      </c>
      <c r="S129" s="126">
        <f>IF(R71&gt;R13,0,IF(AND(R71=R13,R129=0),0,IF($E$13*$C$13*S$6&gt;$E$13,0,$E$13*$C$13)+IF($F$13*$C$13*R$6&gt;$F$13,0,$F$13*$C$13)+IF($G$13*$C$13*Q$6&gt;$G$13,0,$G$13*$C$13)+IF($H$13*$C$13*P$6&gt;$H$13,0,$H$13*$C$13)+IF($I$13*$C$13*O$6&gt;$I$13,0,$I$13*$C$13)+IF($J$13*$C$13*N$6&gt;$J$13,0,$J$13*$C$13)+IF($K$13*$C$13*M$6&gt;$K$13,0,$K$13*$C$13)+IF($L$13*$C$13*L$6&gt;$L$13,0,$L$13*$C$13)+IF($M$13*$C$13*K$6&gt;$M$13,0,$M$13*$C$13)+IF($N$13*$C$13*J$6&gt;$N$13,0,$N$13*$C$13)+IF($O$13*$C$13*I$6&gt;$O$13,0,$O$13*$C$13)+IF($P$13*$C$13*H$6&gt;$P$13,0,$P$13*$C$13)+IF($Q$13*$C$13*G$6&gt;$Q$13,0,$Q$13*$C$13)+IF($R$13*$C$13*F$6&gt;$R$13,0,$R$13*$C$13)))</f>
        <v>0.3</v>
      </c>
      <c r="T129" s="126">
        <f>IF(S71&gt;S13,0,IF(AND(S71=S13,S129=0),0,IF($E$13*$C$13*T$6&gt;$E$13,0,$E$13*$C$13)+IF($F$13*$C$13*S$6&gt;$F$13,0,$F$13*$C$13)+IF($G$13*$C$13*R$6&gt;$G$13,0,$G$13*$C$13)+IF($H$13*$C$13*Q$6&gt;$H$13,0,$H$13*$C$13)+IF($I$13*$C$13*P$6&gt;$I$13,0,$I$13*$C$13)+IF($J$13*$C$13*O$6&gt;$J$13,0,$J$13*$C$13)+IF($K$13*$C$13*N$6&gt;$K$13,0,$K$13*$C$13)+IF($L$13*$C$13*M$6&gt;$L$13,0,$L$13*$C$13)+IF($M$13*$C$13*L$6&gt;$M$13,0,$M$13*$C$13)+IF($N$13*$C$13*K$6&gt;$N$13,0,$N$13*$C$13)+IF($O$13*$C$13*J$6&gt;$O$13,0,$O$13*$C$13)+IF($P$13*$C$13*I$6&gt;$P$13,0,$P$13*$C$13)+IF($Q$13*$C$13*H$6&gt;$Q$13,0,$Q$13*$C$13)+IF($R$13*$C$13*G$6&gt;$R$13,0,$R$13*$C$13)+IF($S$13*$C$13*F$6&gt;$S$13,0,$S$13*$C$13)))</f>
        <v>0.3</v>
      </c>
      <c r="U129" s="126">
        <f>IF(T71&gt;T13,0,IF(AND(T71=T13,T129=0),0,IF($E$13*$C$13*U$6&gt;$E$13,0,$E$13*$C$13)+IF($F$13*$C$13*T$6&gt;$F$13,0,$F$13*$C$13)+IF($G$13*$C$13*S$6&gt;$G$13,0,$G$13*$C$13)+IF($H$13*$C$13*R$6&gt;$H$13,0,$H$13*$C$13)+IF($I$13*$C$13*Q$6&gt;$I$13,0,$I$13*$C$13)+IF($J$13*$C$13*P$6&gt;$J$13,0,$J$13*$C$13)+IF($K$13*$C$13*O$6&gt;$K$13,0,$K$13*$C$13)+IF($L$13*$C$13*N$6&gt;$L$13,0,$L$13*$C$13)+IF($M$13*$C$13*M$6&gt;$M$13,0,$M$13*$C$13)+IF($N$13*$C$13*L$6&gt;$N$13,0,$N$13*$C$13)+IF($O$13*$C$13*K$6&gt;$O$13,0,$O$13*$C$13)+IF($P$13*$C$13*J$6&gt;$P$13,0,$P$13*$C$13)+IF($Q$13*$C$13*I$6&gt;$Q$13,0,$Q$13*$C$13)+IF($R$13*$C$13*H$6&gt;$R$13,0,$R$13*$C$13)+IF($S$13*$C$13*G$6&gt;$S$13,0,$S$13*$C$13)+IF($T$13*$C$13*F$6&gt;$T$13,0,$T$13*$C$13)))</f>
        <v>0.3</v>
      </c>
      <c r="V129" s="126">
        <f>IF(U71&gt;U13,0,IF(AND(U71=U13,U129=0),0,IF($E$13*$C$13*V$6&gt;$E$13,0,$E$13*$C$13)+IF($F$13*$C$13*U$6&gt;$F$13,0,$F$13*$C$13)+IF($G$13*$C$13*T$6&gt;$G$13,0,$G$13*$C$13)+IF($H$13*$C$13*S$6&gt;$H$13,0,$H$13*$C$13)+IF($I$13*$C$13*R$6&gt;$I$13,0,$I$13*$C$13)+IF($J$13*$C$13*Q$6&gt;$J$13,0,$J$13*$C$13)+IF($K$13*$C$13*P$6&gt;$K$13,0,$K$13*$C$13)+IF($L$13*$C$13*O$6&gt;$L$13,0,$L$13*$C$13)+IF($M$13*$C$13*N$6&gt;$M$13,0,$M$13*$C$13)+IF($N$13*$C$13*M$6&gt;$N$13,0,$N$13*$C$13)+IF($O$13*$C$13*L$6&gt;$O$13,0,$O$13*$C$13)+IF($P$13*$C$13*K$6&gt;$P$13,0,$P$13*$C$13)+IF($Q$13*$C$13*J$6&gt;$Q$13,0,$Q$13*$C$13)+IF($R$13*$C$13*I$6&gt;$R$13,0,$R$13*$C$13)+IF($S$13*$C$13*H$6&gt;$S$13,0,$S$13*$C$13)+IF($T$13*$C$13*G$6&gt;$T$13,0,$T$13*$C$13)+IF($U$13*$C$13*F$6&gt;$U$13,0,$U$13*$C$13)))</f>
        <v>0.3</v>
      </c>
      <c r="W129" s="126">
        <f>IF(V71&gt;V13,0,IF(AND(V71=V13,V129=0),0,IF($E$13*$C$13*W$6&gt;$E$13,0,$E$13*$C$13)+IF($F$13*$C$13*V$6&gt;$F$13,0,$F$13*$C$13)+IF($G$13*$C$13*U$6&gt;$G$13,0,$G$13*$C$13)+IF($H$13*$C$13*T$6&gt;$H$13,0,$H$13*$C$13)+IF($I$13*$C$13*S$6&gt;$I$13,0,$I$13*$C$13)+IF($J$13*$C$13*R$6&gt;$J$13,0,$J$13*$C$13)+IF($K$13*$C$13*Q$6&gt;$K$13,0,$K$13*$C$13)+IF($L$13*$C$13*P$6&gt;$L$13,0,$L$13*$C$13)+IF($M$13*$C$13*O$6&gt;$M$13,0,$M$13*$C$13)+IF($N$13*$C$13*N$6&gt;$N$13,0,$N$13*$C$13)+IF($O$13*$C$13*M$6&gt;$O$13,0,$O$13*$C$13)+IF($P$13*$C$13*L$6&gt;$P$13,0,$P$13*$C$13)+IF($Q$13*$C$13*K$6&gt;$Q$13,0,$Q$13*$C$13)+IF($R$13*$C$13*J$6&gt;$R$13,0,$R$13*$C$13)+IF($S$13*$C$13*I$6&gt;$S$13,0,$S$13*$C$13)+IF($T$13*$C$13*H$6&gt;$T$13,0,$T$13*$C$13)+IF($U$13*$C$13*G$6&gt;$U$13,0,$U$13*$C$13)+IF($V$13*$C$13*F$6&gt;$V$13,0,$V$13*$C$13)))</f>
        <v>0.3</v>
      </c>
      <c r="X129" s="126">
        <f>IF(W71&gt;W13,0,IF(AND(W71=W13,W129=0),0,IF($E$13*$C$13*X$6&gt;$E$13,0,$E$13*$C$13)+IF($F$13*$C$13*W$6&gt;$F$13,0,$F$13*$C$13)+IF($G$13*$C$13*V$6&gt;$G$13,0,$G$13*$C$13)+IF($H$13*$C$13*U$6&gt;$H$13,0,$H$13*$C$13)+IF($I$13*$C$13*T$6&gt;$I$13,0,$I$13*$C$13)+IF($J$13*$C$13*S$6&gt;$J$13,0,$J$13*$C$13)+IF($K$13*$C$13*R$6&gt;$K$13,0,$K$13*$C$13)+IF($L$13*$C$13*Q$6&gt;$L$13,0,$L$13*$C$13)+IF($M$13*$C$13*P$6&gt;$M$13,0,$M$13*$C$13)+IF($N$13*$C$13*O$6&gt;$N$13,0,$N$13*$C$13)+IF($O$13*$C$13*N$6&gt;$O$13,0,$O$13*$C$13)+IF($P$13*$C$13*M$6&gt;$P$13,0,$P$13*$C$13)+IF($Q$13*$C$13*L$6&gt;$Q$13,0,$Q$13*$C$13)+IF($R$13*$C$13*K$6&gt;$R$13,0,$R$13*$C$13)+IF($S$13*$C$13*J$6&gt;$S$13,0,$S$13*$C$13)+IF($T$13*$C$13*I$6&gt;$T$13,0,$T$13*$C$13)+IF($U$13*$C$13*H$6&gt;$U$13,0,$U$13*$C$13)+IF($V$13*$C$13*G$6&gt;$V$13,0,$V$13*$C$13)+IF($W$13*$C$13*F$6&gt;$W$13,0,$W$13*$C$13)))</f>
        <v>0.3</v>
      </c>
      <c r="Y129" s="126">
        <f>IF(X71&gt;X13,0,IF(AND(X71=X13,X129=0),0,IF($E$13*$C$13*Y$6&gt;$E$13,0,$E$13*$C$13)+IF($F$13*$C$13*X$6&gt;$F$13,0,$F$13*$C$13)+IF($G$13*$C$13*W$6&gt;$G$13,0,$G$13*$C$13)+IF($H$13*$C$13*V$6&gt;$H$13,0,$H$13*$C$13)+IF($I$13*$C$13*U$6&gt;$I$13,0,$I$13*$C$13)+IF($J$13*$C$13*T$6&gt;$J$13,0,$J$13*$C$13)+IF($K$13*$C$13*S$6&gt;$K$13,0,$K$13*$C$13)+IF($L$13*$C$13*R$6&gt;$L$13,0,$L$13*$C$13)+IF($M$13*$C$13*Q$6&gt;$M$13,0,$M$13*$C$13)+IF($N$13*$C$13*P$6&gt;$N$13,0,$N$13*$C$13)+IF($O$13*$C$13*O$6&gt;$O$13,0,$O$13*$C$13)+IF($P$13*$C$13*N$6&gt;$P$13,0,$P$13*$C$13)+IF($Q$13*$C$13*M$6&gt;$Q$13,0,$Q$13*$C$13)+IF($R$13*$C$13*L$6&gt;$R$13,0,$R$13*$C$13)+IF($S$13*$C$13*K$6&gt;$S$13,0,$S$13*$C$13)+IF($T$13*$C$13*J$6&gt;$T$13,0,$T$13*$C$13)+IF($U$13*$C$13*I$6&gt;$U$13,0,$U$13*$C$13)+IF($V$13*$C$13*H$6&gt;$V$13,0,$V$13*$C$13)+IF($W$13*$C$13*G$6&gt;$W$13,0,$W$13*$C$13)+IF($X$13*$C$13*F$6&gt;$X$13,0,$X$13*$C$13)))</f>
        <v>0.3</v>
      </c>
      <c r="Z129" s="126">
        <f>IF(Y71&gt;Y13,0,IF(AND(Y71=Y13,Y129=0),0,IF($E$13*$C$13*Z$6&gt;$E$13,0,$E$13*$C$13)+IF($F$13*$C$13*Y$6&gt;$F$13,0,$F$13*$C$13)+IF($G$13*$C$13*X$6&gt;$G$13,0,$G$13*$C$13)+IF($H$13*$C$13*W$6&gt;$H$13,0,$H$13*$C$13)+IF($I$13*$C$13*V$6&gt;$I$13,0,$I$13*$C$13)+IF($J$13*$C$13*U$6&gt;$J$13,0,$J$13*$C$13)+IF($K$13*$C$13*T$6&gt;$K$13,0,$K$13*$C$13)+IF($L$13*$C$13*S$6&gt;$L$13,0,$L$13*$C$13)+IF($M$13*$C$13*R$6&gt;$M$13,0,$M$13*$C$13)+IF($N$13*$C$13*Q$6&gt;$N$13,0,$N$13*$C$13)+IF($O$13*$C$13*P$6&gt;$O$13,0,$O$13*$C$13)+IF($P$13*$C$13*O$6&gt;$P$13,0,$P$13*$C$13)+IF($Q$13*$C$13*N$6&gt;$Q$13,0,$Q$13*$C$13)+IF($R$13*$C$13*M$6&gt;$R$13,0,$R$13*$C$13)+IF($S$13*$C$13*L$6&gt;$S$13,0,$S$13*$C$13)+IF($T$13*$C$13*K$6&gt;$T$13,0,$T$13*$C$13)+IF($U$13*$C$13*J$6&gt;$U$13,0,$U$13*$C$13)+IF($V$13*$C$13*I$6&gt;$V$13,0,$V$13*$C$13)+IF($W$13*$C$13*H$6&gt;$W$13,0,$W$13*$C$13)+IF($X$13*$C$13*G$6&gt;$X$13,0,$X$13*$C$13)+IF($Y$13*$C$13*F$6&gt;$Y$13,0,$Y$13*$C$13)))</f>
        <v>0.3</v>
      </c>
      <c r="AA129" s="126">
        <f>IF(Z71&gt;Z13,0,IF(AND(Z71=Z13,Z129=0),0,IF($E$13*$C$13*AA$6&gt;$E$13,0,$E$13*$C$13)+IF($F$13*$C$13*Z$6&gt;$F$13,0,$F$13*$C$13)+IF($G$13*$C$13*Y$6&gt;$G$13,0,$G$13*$C$13)+IF($H$13*$C$13*X$6&gt;$H$13,0,$H$13*$C$13)+IF($I$13*$C$13*W$6&gt;$I$13,0,$I$13*$C$13)+IF($J$13*$C$13*V$6&gt;$J$13,0,$J$13*$C$13)+IF($K$13*$C$13*U$6&gt;$K$13,0,$K$13*$C$13)+IF($L$13*$C$13*T$6&gt;$L$13,0,$L$13*$C$13)+IF($M$13*$C$13*S$6&gt;$M$13,0,$M$13*$C$13)+IF($N$13*$C$13*R$6&gt;$N$13,0,$N$13*$C$13)+IF($O$13*$C$13*Q$6&gt;$O$13,0,$O$13*$C$13)+IF($P$13*$C$13*P$6&gt;$P$13,0,$P$13*$C$13)+IF($Q$13*$C$13*O$6&gt;$Q$13,0,$Q$13*$C$13)+IF($R$13*$C$13*N$6&gt;$R$13,0,$R$13*$C$13)+IF($S$13*$C$13*M$6&gt;$S$13,0,$S$13*$C$13)+IF($T$13*$C$13*L$6&gt;$T$13,0,$T$13*$C$13)+IF($U$13*$C$13*K$6&gt;$U$13,0,$U$13*$C$13)+IF($V$13*$C$13*J$6&gt;$V$13,0,$V$13*$C$13)+IF($W$13*$C$13*I$6&gt;$W$13,0,$W$13*$C$13)+IF($X$13*$C$13*H$6&gt;$X$13,0,$X$13*$C$13)+IF($Y$13*$C$13*G$6&gt;$Y$13,0,$Y$13*$C$13)+IF($Z$13*$C$13*F$6&gt;$Z$13,0,$Z$13*$C$13)))</f>
        <v>0.3</v>
      </c>
      <c r="AB129" s="126">
        <f>IF(AA71&gt;AA13,0,IF(AND(AA71=AA13,AA129=0),0,IF($E$13*$C$13*AB$6&gt;$E$13,0,$E$13*$C$13)+IF($F$13*$C$13*AA$6&gt;$F$13,0,$F$13*$C$13)+IF($G$13*$C$13*Z$6&gt;$G$13,0,$G$13*$C$13)+IF($H$13*$C$13*Y$6&gt;$H$13,0,$H$13*$C$13)+IF($I$13*$C$13*X$6&gt;$I$13,0,$I$13*$C$13)+IF($J$13*$C$13*W$6&gt;$J$13,0,$J$13*$C$13)+IF($K$13*$C$13*V$6&gt;$K$13,0,$K$13*$C$13)+IF($L$13*$C$13*U$6&gt;$L$13,0,$L$13*$C$13)+IF($M$13*$C$13*T$6&gt;$M$13,0,$M$13*$C$13)+IF($N$13*$C$13*S$6&gt;$N$13,0,$N$13*$C$13)+IF($O$13*$C$13*R$6&gt;$O$13,0,$O$13*$C$13)+IF($P$13*$C$13*Q$6&gt;$P$13,0,$P$13*$C$13)+IF($Q$13*$C$13*P$6&gt;$Q$13,0,$Q$13*$C$13)+IF($R$13*$C$13*O$6&gt;$R$13,0,$R$13*$C$13)+IF($S$13*$C$13*N$6&gt;$S$13,0,$S$13*$C$13)+IF($T$13*$C$13*M$6&gt;$T$13,0,$T$13*$C$13)+IF($U$13*$C$13*L$6&gt;$U$13,0,$U$13*$C$13)+IF($V$13*$C$13*K$6&gt;$V$13,0,$V$13*$C$13)+IF($W$13*$C$13*J$6&gt;$W$13,0,$W$13*$C$13)+IF($X$13*$C$13*I$6&gt;$X$13,0,$X$13*$C$13)+IF($Y$13*$C$13*H$6&gt;$Y$13,0,$Y$13*$C$13)+IF($Z$13*$C$13*G$6&gt;$Z$13,0,$Z$13*$C$13)+IF($AA$13*$C$13*F$6&gt;$AA$13,0,$AA$13*$C$13)))</f>
        <v>0.3</v>
      </c>
      <c r="AC129" s="126">
        <f>IF(AB71&gt;AB13,0,IF(AND(AB71=AB13,AB129=0),0,IF($E$13*$C$13*AC$6&gt;$E$13,0,$E$13*$C$13)+IF($F$13*$C$13*AB$6&gt;$F$13,0,$F$13*$C$13)+IF($G$13*$C$13*AA$6&gt;$G$13,0,$G$13*$C$13)+IF($H$13*$C$13*Z$6&gt;$H$13,0,$H$13*$C$13)+IF($I$13*$C$13*Y$6&gt;$I$13,0,$I$13*$C$13)+IF($J$13*$C$13*X$6&gt;$J$13,0,$J$13*$C$13)+IF($K$13*$C$13*W$6&gt;$K$13,0,$K$13*$C$13)+IF($L$13*$C$13*V$6&gt;$L$13,0,$L$13*$C$13)+IF($M$13*$C$13*U$6&gt;$M$13,0,$M$13*$C$13)+IF($N$13*$C$13*T$6&gt;$N$13,0,$N$13*$C$13)+IF($O$13*$C$13*S$6&gt;$O$13,0,$O$13*$C$13)+IF($P$13*$C$13*R$6&gt;$P$13,0,$P$13*$C$13)+IF($Q$13*$C$13*Q$6&gt;$Q$13,0,$Q$13*$C$13)+IF($R$13*$C$13*P$6&gt;$R$13,0,$R$13*$C$13)+IF($S$13*$C$13*O$6&gt;$S$13,0,$S$13*$C$13)+IF($T$13*$C$13*N$6&gt;$T$13,0,$T$13*$C$13)+IF($U$13*$C$13*M$6&gt;$U$13,0,$U$13*$C$13)+IF($V$13*$C$13*L$6&gt;$V$13,0,$V$13*$C$13)+IF($W$13*$C$13*K$6&gt;$W$13,0,$W$13*$C$13)+IF($X$13*$C$13*J$6&gt;$X$13,0,$X$13*$C$13)+IF($Y$13*$C$13*I$6&gt;$Y$13,0,$Y$13*$C$13)+IF($Z$13*$C$13*H$6&gt;$Z$13,0,$Z$13*$C$13)+IF($AA$13*$C$13*G$6&gt;$AA$13,0,$AA$13*$C$13)+IF($AB$13*$C$13*F$6&gt;$AB$13,0,$AB$13*$C$13)))</f>
        <v>0.3</v>
      </c>
      <c r="AD129" s="126">
        <f>IF(AC71&gt;AC13,0,IF(AND(AC71=AC13,AC129=0),0,IF($E$13*$C$13*AD$6&gt;$E$13,0,$E$13*$C$13)+IF($F$13*$C$13*AC$6&gt;$F$13,0,$F$13*$C$13)+IF($G$13*$C$13*AB$6&gt;$G$13,0,$G$13*$C$13)+IF($H$13*$C$13*AA$6&gt;$H$13,0,$H$13*$C$13)+IF($I$13*$C$13*Z$6&gt;$I$13,0,$I$13*$C$13)+IF($J$13*$C$13*Y$6&gt;$J$13,0,$J$13*$C$13)+IF($K$13*$C$13*X$6&gt;$K$13,0,$K$13*$C$13)+IF($L$13*$C$13*W$6&gt;$L$13,0,$L$13*$C$13)+IF($M$13*$C$13*V$6&gt;$M$13,0,$M$13*$C$13)+IF($N$13*$C$13*U$6&gt;$N$13,0,$N$13*$C$13)+IF($O$13*$C$13*T$6&gt;$O$13,0,$O$13*$C$13)+IF($P$13*$C$13*S$6&gt;$P$13,0,$P$13*$C$13)+IF($Q$13*$C$13*R$6&gt;$Q$13,0,$Q$13*$C$13)+IF($R$13*$C$13*Q$6&gt;$R$13,0,$R$13*$C$13)+IF($S$13*$C$13*P$6&gt;$S$13,0,$S$13*$C$13)+IF($T$13*$C$13*O$6&gt;$T$13,0,$T$13*$C$13)+IF($U$13*$C$13*N$6&gt;$U$13,0,$U$13*$C$13)+IF($V$13*$C$13*M$6&gt;$V$13,0,$V$13*$C$13)+IF($W$13*$C$13*L$6&gt;$W$13,0,$W$13*$C$13)+IF($X$13*$C$13*K$6&gt;$X$13,0,$X$13*$C$13)+IF($Y$13*$C$13*J$6&gt;$Y$13,0,$Y$13*$C$13)+IF($Z$13*$C$13*I$6&gt;$Z$13,0,$Z$13*$C$13)+IF($AA$13*$C$13*H$6&gt;$AA$13,0,$AA$13*$C$13)+IF($AB$13*$C$13*G$6&gt;$AB$13,0,$AB$13*$C$13)+IF($AC$13*$C$13*F$6&gt;$AC$13,0,$AC$13*$C$13)))</f>
        <v>0.3</v>
      </c>
      <c r="AE129" s="126">
        <f>IF(AD71&gt;AD13,0,IF(AND(AD71=AD13,AD129=0),0,IF($E$13*$C$13*AE$6&gt;$E$13,0,$E$13*$C$13)+IF($F$13*$C$13*AD$6&gt;$F$13,0,$F$13*$C$13)+IF($G$13*$C$13*AC$6&gt;$G$13,0,$G$13*$C$13)+IF($H$13*$C$13*AB$6&gt;$H$13,0,$H$13*$C$13)+IF($I$13*$C$13*AA$6&gt;$I$13,0,$I$13*$C$13)+IF($J$13*$C$13*Z$6&gt;$J$13,0,$J$13*$C$13)+IF($K$13*$C$13*Y$6&gt;$K$13,0,$K$13*$C$13)+IF($L$13*$C$13*X$6&gt;$L$13,0,$L$13*$C$13)+IF($M$13*$C$13*W$6&gt;$M$13,0,$M$13*$C$13)+IF($N$13*$C$13*V$6&gt;$N$13,0,$N$13*$C$13)+IF($O$13*$C$13*U$6&gt;$O$13,0,$O$13*$C$13)+IF($P$13*$C$13*T$6&gt;$P$13,0,$P$13*$C$13)+IF($Q$13*$C$13*S$6&gt;$Q$13,0,$Q$13*$C$13)+IF($R$13*$C$13*R$6&gt;$R$13,0,$R$13*$C$13)+IF($S$13*$C$13*Q$6&gt;$S$13,0,$S$13*$C$13)+IF($T$13*$C$13*P$6&gt;$T$13,0,$T$13*$C$13)+IF($U$13*$C$13*O$6&gt;$U$13,0,$U$13*$C$13)+IF($V$13*$C$13*N$6&gt;$V$13,0,$V$13*$C$13)+IF($W$13*$C$13*M$6&gt;$W$13,0,$W$13*$C$13)+IF($X$13*$C$13*L$6&gt;$X$13,0,$X$13*$C$13)+IF($Y$13*$C$13*K$6&gt;$Y$13,0,$Y$13*$C$13)+IF($Z$13*$C$13*J$6&gt;$Z$13,0,$Z$13*$C$13)+IF($AA$13*$C$13*I$6&gt;$AA$13,0,$AA$13*$C$13)+IF($AB$13*$C$13*H$6&gt;$AB$13,0,$AB$13*$C$13)+IF($AC$13*$C$13*G$6&gt;$AC$13,0,$AC$13*$C$13)+IF($AD$13*$C$13*F$6&gt;$AD$13,0,$AD$13*$C$13)))</f>
        <v>0.3</v>
      </c>
      <c r="AF129" s="126">
        <f>IF(AE71&gt;AE13,0,IF(AND(AE71=AE13,AE129=0),0,IF($E$13*$C$13*AF$6&gt;$E$13,0,$E$13*$C$13)+IF($F$13*$C$13*AE$6&gt;$F$13,0,$F$13*$C$13)+IF($G$13*$C$13*AD$6&gt;$G$13,0,$G$13*$C$13)+IF($H$13*$C$13*AC$6&gt;$H$13,0,$H$13*$C$13)+IF($I$13*$C$13*AB$6&gt;$I$13,0,$I$13*$C$13)+IF($J$13*$C$13*AA$6&gt;$J$13,0,$J$13*$C$13)+IF($K$13*$C$13*Z$6&gt;$K$13,0,$K$13*$C$13)+IF($L$13*$C$13*Y$6&gt;$L$13,0,$L$13*$C$13)+IF($M$13*$C$13*X$6&gt;$M$13,0,$M$13*$C$13)+IF($N$13*$C$13*W$6&gt;$N$13,0,$N$13*$C$13)+IF($O$13*$C$13*V$6&gt;$O$13,0,$O$13*$C$13)+IF($P$13*$C$13*U$6&gt;$P$13,0,$P$13*$C$13)+IF($Q$13*$C$13*T$6&gt;$Q$13,0,$Q$13*$C$13)+IF($R$13*$C$13*S$6&gt;$R$13,0,$R$13*$C$13)+IF($S$13*$C$13*R$6&gt;$S$13,0,$S$13*$C$13)+IF($T$13*$C$13*Q$6&gt;$T$13,0,$T$13*$C$13)+IF($U$13*$C$13*P$6&gt;$U$13,0,$U$13*$C$13)+IF($V$13*$C$13*O$6&gt;$V$13,0,$V$13*$C$13)+IF($W$13*$C$13*N$6&gt;$W$13,0,$W$13*$C$13)+IF($X$13*$C$13*M$6&gt;$X$13,0,$X$13*$C$13)+IF($Y$13*$C$13*L$6&gt;$Y$13,0,$Y$13*$C$13)+IF($Z$13*$C$13*K$6&gt;$Z$13,0,$Z$13*$C$13)+IF($AA$13*$C$13*J$6&gt;$AA$13,0,$AA$13*$C$13)+IF($AB$13*$C$13*I$6&gt;$AB$13,0,$AB$13*$C$13)+IF($AC$13*$C$13*H$6&gt;$AC$13,0,$AC$13*$C$13)+IF($AD$13*$C$13*G$6&gt;$AD$13,0,$AD$13*$C$13)+IF($AE$13*$C$13*F$6&gt;$AE$13,0,$AE$13*$C$13)))</f>
        <v>0.3</v>
      </c>
      <c r="AG129" s="126">
        <f>IF(AF71&gt;AF13,0,IF(AND(AF71=AF13,AF129=0),0,IF($E$13*$C$13*AG$6&gt;$E$13,0,$E$13*$C$13)+IF($F$13*$C$13*AF$6&gt;$F$13,0,$F$13*$C$13)+IF($G$13*$C$13*AE$6&gt;$G$13,0,$G$13*$C$13)+IF($H$13*$C$13*AD$6&gt;$H$13,0,$H$13*$C$13)+IF($I$13*$C$13*AC$6&gt;$I$13,0,$I$13*$C$13)+IF($J$13*$C$13*AB$6&gt;$J$13,0,$J$13*$C$13)+IF($K$13*$C$13*AA$6&gt;$K$13,0,$K$13*$C$13)+IF($L$13*$C$13*Z$6&gt;$L$13,0,$L$13*$C$13)+IF($M$13*$C$13*Y$6&gt;$M$13,0,$M$13*$C$13)+IF($N$13*$C$13*X$6&gt;$N$13,0,$N$13*$C$13)+IF($O$13*$C$13*W$6&gt;$O$13,0,$O$13*$C$13)+IF($P$13*$C$13*V$6&gt;$P$13,0,$P$13*$C$13)+IF($Q$13*$C$13*U$6&gt;$Q$13,0,$Q$13*$C$13)+IF($R$13*$C$13*T$6&gt;$R$13,0,$R$13*$C$13)+IF($S$13*$C$13*S$6&gt;$S$13,0,$S$13*$C$13)+IF($T$13*$C$13*R$6&gt;$T$13,0,$T$13*$C$13)+IF($U$13*$C$13*Q$6&gt;$U$13,0,$U$13*$C$13)+IF($V$13*$C$13*P$6&gt;$V$13,0,$V$13*$C$13)+IF($W$13*$C$13*O$6&gt;$W$13,0,$W$13*$C$13)+IF($X$13*$C$13*N$6&gt;$X$13,0,$X$13*$C$13)+IF($Y$13*$C$13*M$6&gt;$Y$13,0,$Y$13*$C$13)+IF($Z$13*$C$13*L$6&gt;$Z$13,0,$Z$13*$C$13)+IF($AA$13*$C$13*K$6&gt;$AA$13,0,$AA$13*$C$13)+IF($AB$13*$C$13*J$6&gt;$AB$13,0,$AB$13*$C$13)+IF($AC$13*$C$13*I$6&gt;$AC$13,0,$AC$13*$C$13)+IF($AD$13*$C$13*H$6&gt;$AD$13,0,$AD$13*$C$13)+IF($AE$13*$C$13*G$6&gt;$AE$13,0,$AE$13*$C$13)+IF($AF$13*$C$13*F$6&gt;$AF$13,0,$AF$13*$C$13)))</f>
        <v>0.3</v>
      </c>
      <c r="AH129" s="126">
        <f>IF(AG71&gt;AG13,0,IF(AND(AG71=AG13,AG129=0),0,IF($E$13*$C$13*AH$6&gt;$E$13,0,$E$13*$C$13)+IF($F$13*$C$13*AG$6&gt;$F$13,0,$F$13*$C$13)+IF($G$13*$C$13*AF$6&gt;$G$13,0,$G$13*$C$13)+IF($H$13*$C$13*AE$6&gt;$H$13,0,$H$13*$C$13)+IF($I$13*$C$13*AD$6&gt;$I$13,0,$I$13*$C$13)+IF($J$13*$C$13*AC$6&gt;$J$13,0,$J$13*$C$13)+IF($K$13*$C$13*AB$6&gt;$K$13,0,$K$13*$C$13)+IF($L$13*$C$13*AA$6&gt;$L$13,0,$L$13*$C$13)+IF($M$13*$C$13*Z$6&gt;$M$13,0,$M$13*$C$13)+IF($N$13*$C$13*Y$6&gt;$N$13,0,$N$13*$C$13)+IF($O$13*$C$13*X$6&gt;$O$13,0,$O$13*$C$13)+IF($P$13*$C$13*W$6&gt;$P$13,0,$P$13*$C$13)+IF($Q$13*$C$13*V$6&gt;$Q$13,0,$Q$13*$C$13)+IF($R$13*$C$13*U$6&gt;$R$13,0,$R$13*$C$13)+IF($S$13*$C$13*T$6&gt;$S$13,0,$S$13*$C$13)+IF($T$13*$C$13*S$6&gt;$T$13,0,$T$13*$C$13)+IF($U$13*$C$13*R$6&gt;$U$13,0,$U$13*$C$13)+IF($V$13*$C$13*Q$6&gt;$V$13,0,$V$13*$C$13)+IF($W$13*$C$13*P$6&gt;$W$13,0,$W$13*$C$13)+IF($X$13*$C$13*O$6&gt;$X$13,0,$X$13*$C$13)+IF($Y$13*$C$13*N$6&gt;$Y$13,0,$Y$13*$C$13)+IF($Z$13*$C$13*M$6&gt;$Z$13,0,$Z$13*$C$13)+IF($AA$13*$C$13*L$6&gt;$AA$13,0,$AA$13*$C$13)+IF($AB$13*$C$13*K$6&gt;$AB$13,0,$AB$13*$C$13)+IF($AC$13*$C$13*J$6&gt;$AC$13,0,$AC$13*$C$13)+IF($AD$13*$C$13*I$6&gt;$AD$13,0,$AD$13*$C$13)+IF($AE$13*$C$13*H$6&gt;$AE$13,0,$AE$13*$C$13)+IF($AF$13*$C$13*G$6&gt;$AF$13,0,$AF$13*$C$13)+IF($AG$13*$C$13*F$6&gt;$AG$13,0,$AG$13*$C$13)))</f>
        <v>0.3</v>
      </c>
      <c r="AI129" s="126">
        <f>IF(AH71&gt;AH13,0,IF(AND(AH71=AH13,AH129=0),0,IF($E$13*$C$13*AI$6&gt;$E$13,0,$E$13*$C$13)+IF($F$13*$C$13*AH$6&gt;$F$13,0,$F$13*$C$13)+IF($G$13*$C$13*AG$6&gt;$G$13,0,$G$13*$C$13)+IF($H$13*$C$13*AF$6&gt;$H$13,0,$H$13*$C$13)+IF($I$13*$C$13*AE$6&gt;$I$13,0,$I$13*$C$13)+IF($J$13*$C$13*AD$6&gt;$J$13,0,$J$13*$C$13)+IF($K$13*$C$13*AC$6&gt;$K$13,0,$K$13*$C$13)+IF($L$13*$C$13*AB$6&gt;$L$13,0,$L$13*$C$13)+IF($M$13*$C$13*AA$6&gt;$M$13,0,$M$13*$C$13)+IF($N$13*$C$13*Z$6&gt;$N$13,0,$N$13*$C$13)+IF($O$13*$C$13*Y$6&gt;$O$13,0,$O$13*$C$13)+IF($P$13*$C$13*X$6&gt;$P$13,0,$P$13*$C$13)+IF($Q$13*$C$13*W$6&gt;$Q$13,0,$Q$13*$C$13)+IF($R$13*$C$13*V$6&gt;$R$13,0,$R$13*$C$13)+IF($S$13*$C$13*U$6&gt;$S$13,0,$S$13*$C$13)+IF($T$13*$C$13*T$6&gt;$T$13,0,$T$13*$C$13)+IF($U$13*$C$13*S$6&gt;$U$13,0,$U$13*$C$13)+IF($V$13*$C$13*R$6&gt;$V$13,0,$V$13*$C$13)+IF($W$13*$C$13*Q$6&gt;$W$13,0,$W$13*$C$13)+IF($X$13*$C$13*P$6&gt;$X$13,0,$X$13*$C$13)+IF($Y$13*$C$13*O$6&gt;$Y$13,0,$Y$13*$C$13)+IF($Z$13*$C$13*N$6&gt;$Z$13,0,$Z$13*$C$13)+IF($AA$13*$C$13*M$6&gt;$AA$13,0,$AA$13*$C$13)+IF($AB$13*$C$13*L$6&gt;$AB$13,0,$AB$13*$C$13)+IF($AC$13*$C$13*K$6&gt;$AC$13,0,$AC$13*$C$13)+IF($AD$13*$C$13*J$6&gt;$AD$13,0,$AD$13*$C$13)+IF($AE$13*$C$13*I$6&gt;$AE$13,0,$AE$13*$C$13)+IF($AF$13*$C$13*H$6&gt;$AF$13,0,$AF$13*$C$13)+IF($AG$13*$C$13*G$6&gt;$AG$13,0,$AG$13*$C$13)+IF($AH$13*$C$13*F$6&gt;$AH$13,0,$AH$13*$C$13)))</f>
        <v>0.3</v>
      </c>
    </row>
    <row r="130" spans="2:35" x14ac:dyDescent="0.3">
      <c r="B130" s="6" t="str">
        <f t="shared" si="72"/>
        <v>Engineering cost</v>
      </c>
      <c r="C130" s="287"/>
      <c r="D130" s="151">
        <f t="shared" si="73"/>
        <v>9</v>
      </c>
      <c r="E130" s="126">
        <v>0</v>
      </c>
      <c r="F130" s="126">
        <f>IF(E72&gt;E14,0,IF(AND(E72=E14,E130=0),0,IF($E$14*$C$14*F$6&gt;$E$14,0,$E$14*$C$14)))</f>
        <v>0.3</v>
      </c>
      <c r="G130" s="126">
        <f>IF(F72&gt;F14,0,IF(AND(F72=F14,F130=0),0,IF($E$14*$C$14*G$6&gt;$E$14,0,$E$14*$C$14)+IF($F$14*$C$14*F$6&gt;$F$14,0,$F$14*$C$14)))</f>
        <v>0.3</v>
      </c>
      <c r="H130" s="126">
        <f>IF(G72&gt;G14,0,IF(AND(G72=G14,G130=0),0,IF($E$14*$C$14*H$6&gt;$E$14,0,$E$14*$C$14)+IF($F$14*$C$14*G$6&gt;$F$14,0,$F$14*$C$14)+IF($G$14*$C$14*F$6&gt;$G$14,0,$G$14*$C$14)))</f>
        <v>0.3</v>
      </c>
      <c r="I130" s="126">
        <f>IF(H72&gt;H14,0,IF(AND(H72=H14,H130=0),0,IF($E$14*$C$14*I$6&gt;$E$14,0,$E$14*$C$14)+IF($F$14*$C$14*H$6&gt;$F$14,0,$F$14*$C$14)+IF($G$14*$C$14*G$6&gt;$G$14,0,$G$14*$C$14)+IF($H$14*$C$14*F$6&gt;$H$14,0,$H$14*$C$14)))</f>
        <v>0.3</v>
      </c>
      <c r="J130" s="126">
        <f>IF(I72&gt;I14,0,IF(AND(I72=I14,I130=0),0,IF($E$14*$C$14*J$6&gt;$E$14,0,$E$14*$C$14)+IF($F$14*$C$14*I$6&gt;$F$14,0,$F$14*$C$14)+IF($G$14*$C$14*H$6&gt;$G$14,0,$G$14*$C$14)+IF($H$14*$C$14*G$6&gt;$H$14,0,$H$14*$C$14)+IF($I$14*$C$14*F$6&gt;$I$14,0,$I$14*$C$14)))</f>
        <v>0.3</v>
      </c>
      <c r="K130" s="126">
        <f>IF(J72&gt;J14,0,IF(AND(J72=J14,J130=0),0,IF($E$14*$C$14*K$6&gt;$E$14,0,$E$14*$C$14)+IF($F$14*$C$14*J$6&gt;$F$14,0,$F$14*$C$14)+IF($G$14*$C$14*I$6&gt;$G$14,0,$G$14*$C$14)+IF($H$14*$C$14*H$6&gt;$H$14,0,$H$14*$C$14)+IF($I$14*$C$14*G$6&gt;$I$14,0,$I$14*$C$14)+IF($J$14*$C$14*F$6&gt;$J$14,0,$J$14*$C$14)))</f>
        <v>0.3</v>
      </c>
      <c r="L130" s="126">
        <f>IF(K72&gt;K14,0,IF(AND(K72=K14,K130=0),0,IF($E$14*$C$14*L$6&gt;$E$14,0,$E$14*$C$14)+IF($F$14*$C$14*K$6&gt;$F$14,0,$F$14*$C$14)+IF($G$14*$C$14*J$6&gt;$G$14,0,$G$14*$C$14)+IF($H$14*$C$14*I$6&gt;$H$14,0,$H$14*$C$14)+IF($I$14*$C$14*H$6&gt;$I$14,0,$I$14*$C$14)+IF($J$14*$C$14*G$6&gt;$J$14,0,$J$14*$C$14)+IF($K$14*$C$14*F$6&gt;$K$14,0,$K$14*$C$14)))</f>
        <v>0.3</v>
      </c>
      <c r="M130" s="126">
        <f>IF(L72&gt;L14,0,IF(AND(L72=L14,L130=0),0,IF($E$14*$C$14*M$6&gt;$E$14,0,$E$14*$C$14)+IF($F$14*$C$14*L$6&gt;$F$14,0,$F$14*$C$14)+IF($G$14*$C$14*K$6&gt;$G$14,0,$G$14*$C$14)+IF($H$14*$C$14*J$6&gt;$H$14,0,$H$14*$C$14)+IF($I$14*$C$14*I$6&gt;$I$14,0,$I$14*$C$14)+IF($J$14*$C$14*H$6&gt;$J$14,0,$J$14*$C$14)+IF($K$14*$C$14*G$6&gt;$K$14,0,$K$14*$C$14)+IF($L$14*$C$14*F$6&gt;$L$14,0,$L$14*$C$14)))</f>
        <v>0.3</v>
      </c>
      <c r="N130" s="126">
        <f>IF(M72&gt;M14,0,IF(AND(M72=M14,M130=0),0,IF($E$14*$C$14*N$6&gt;$E$14,0,$E$14*$C$14)+IF($F$14*$C$14*M$6&gt;$F$14,0,$F$14*$C$14)+IF($G$14*$C$14*L$6&gt;$G$14,0,$G$14*$C$14)+IF($H$14*$C$14*K$6&gt;$H$14,0,$H$14*$C$14)+IF($I$14*$C$14*J$6&gt;$I$14,0,$I$14*$C$14)+IF($J$14*$C$14*I$6&gt;$J$14,0,$J$14*$C$14)+IF($K$14*$C$14*H$6&gt;$K$14,0,$K$14*$C$14)+IF($L$14*$C$14*G$6&gt;$L$14,0,$L$14*$C$14)+IF($M$14*$C$14*F$6&gt;$M$14,0,$M$14*$C$14)))</f>
        <v>0.3</v>
      </c>
      <c r="O130" s="126">
        <f>IF(N72&gt;N14,0,IF(AND(N72=N14,N130=0),0,IF($E$14*$C$14*O$6&gt;$E$14,0,$E$14*$C$14)+IF($F$14*$C$14*N$6&gt;$F$14,0,$F$14*$C$14)+IF($G$14*$C$14*M$6&gt;$G$14,0,$G$14*$C$14)+IF($H$14*$C$14*L$6&gt;$H$14,0,$H$14*$C$14)+IF($I$14*$C$14*K$6&gt;$I$14,0,$I$14*$C$14)+IF($J$14*$C$14*J$6&gt;$J$14,0,$J$14*$C$14)+IF($K$14*$C$14*I$6&gt;$K$14,0,$K$14*$C$14)+IF($L$14*$C$14*H$6&gt;$L$14,0,$L$14*$C$14)+IF($M$14*$C$14*G$6&gt;$M$14,0,$M$14*$C$14)+IF($N$14*$C$14*F$6&gt;$N$14,0,$N$14*$C$14)))</f>
        <v>0.3</v>
      </c>
      <c r="P130" s="126">
        <f>IF(O72&gt;O14,0,IF(AND(O72=O14,O130=0),0,IF($E$14*$C$14*P$6&gt;$E$14,0,$E$14*$C$14)+IF($F$14*$C$14*O$6&gt;$F$14,0,$F$14*$C$14)+IF($G$14*$C$14*N$6&gt;$G$14,0,$G$14*$C$14)+IF($H$14*$C$14*M$6&gt;$H$14,0,$H$14*$C$14)+IF($I$14*$C$14*L$6&gt;$I$14,0,$I$14*$C$14)+IF($J$14*$C$14*K$6&gt;$J$14,0,$J$14*$C$14)+IF($K$14*$C$14*J$6&gt;$K$14,0,$K$14*$C$14)+IF($L$14*$C$14*I$6&gt;$L$14,0,$L$14*$C$14)+IF($M$14*$C$14*H$6&gt;$M$14,0,$M$14*$C$14)+IF($N$14*$C$14*G$6&gt;$N$14,0,$N$14*$C$14)+IF($O$14*$C$14*F$6&gt;$O$14,0,$O$14*$C$14)))</f>
        <v>0.3</v>
      </c>
      <c r="Q130" s="126">
        <f>IF(P72&gt;P14,0,IF(AND(P72=P14,P130=0),0,IF($E$14*$C$14*Q$6&gt;$E$14,0,$E$14*$C$14)+IF($F$14*$C$14*P$6&gt;$F$14,0,$F$14*$C$14)+IF($G$14*$C$14*O$6&gt;$G$14,0,$G$14*$C$14)+IF($H$14*$C$14*N$6&gt;$H$14,0,$H$14*$C$14)+IF($I$14*$C$14*M$6&gt;$I$14,0,$I$14*$C$14)+IF($J$14*$C$14*L$6&gt;$J$14,0,$J$14*$C$14)+IF($K$14*$C$14*K$6&gt;$K$14,0,$K$14*$C$14)+IF($L$14*$C$14*J$6&gt;$L$14,0,$L$14*$C$14)+IF($M$14*$C$14*I$6&gt;$M$14,0,$M$14*$C$14)+IF($N$14*$C$14*H$6&gt;$N$14,0,$N$14*$C$14)+IF($O$14*$C$14*G$6&gt;$O$14,0,$O$14*$C$14)+IF($P$14*$C$14*F$6&gt;$P$14,0,$P$14*$C$14)))</f>
        <v>0.3</v>
      </c>
      <c r="R130" s="126">
        <f>IF(Q72&gt;Q14,0,IF(AND(Q72=Q14,Q130=0),0,IF($E$14*$C$14*R$6&gt;$E$14,0,$E$14*$C$14)+IF($F$14*$C$14*Q$6&gt;$F$14,0,$F$14*$C$14)+IF($G$14*$C$14*P$6&gt;$G$14,0,$G$14*$C$14)+IF($H$14*$C$14*O$6&gt;$H$14,0,$H$14*$C$14)+IF($I$14*$C$14*N$6&gt;$I$14,0,$I$14*$C$14)+IF($J$14*$C$14*M$6&gt;$J$14,0,$J$14*$C$14)+IF($K$14*$C$14*L$6&gt;$K$14,0,$K$14*$C$14)+IF($L$14*$C$14*K$6&gt;$L$14,0,$L$14*$C$14)+IF($M$14*$C$14*J$6&gt;$M$14,0,$M$14*$C$14)+IF($N$14*$C$14*I$6&gt;$N$14,0,$N$14*$C$14)+IF($O$14*$C$14*H$6&gt;$O$14,0,$O$14*$C$14)+IF($P$14*$C$14*G$6&gt;$P$14,0,$P$14*$C$14)+IF($Q$14*$C$14*F$6&gt;$Q$14,0,$Q$14*$C$14)))</f>
        <v>0.3</v>
      </c>
      <c r="S130" s="126">
        <f>IF(R72&gt;R14,0,IF(AND(R72=R14,R130=0),0,IF($E$14*$C$14*S$6&gt;$E$14,0,$E$14*$C$14)+IF($F$14*$C$14*R$6&gt;$F$14,0,$F$14*$C$14)+IF($G$14*$C$14*Q$6&gt;$G$14,0,$G$14*$C$14)+IF($H$14*$C$14*P$6&gt;$H$14,0,$H$14*$C$14)+IF($I$14*$C$14*O$6&gt;$I$14,0,$I$14*$C$14)+IF($J$14*$C$14*N$6&gt;$J$14,0,$J$14*$C$14)+IF($K$14*$C$14*M$6&gt;$K$14,0,$K$14*$C$14)+IF($L$14*$C$14*L$6&gt;$L$14,0,$L$14*$C$14)+IF($M$14*$C$14*K$6&gt;$M$14,0,$M$14*$C$14)+IF($N$14*$C$14*J$6&gt;$N$14,0,$N$14*$C$14)+IF($O$14*$C$14*I$6&gt;$O$14,0,$O$14*$C$14)+IF($P$14*$C$14*H$6&gt;$P$14,0,$P$14*$C$14)+IF($Q$14*$C$14*G$6&gt;$Q$14,0,$Q$14*$C$14)+IF($R$14*$C$14*F$6&gt;$R$14,0,$R$14*$C$14)))</f>
        <v>0.3</v>
      </c>
      <c r="T130" s="126">
        <f>IF(S72&gt;S14,0,IF(AND(S72=S14,S130=0),0,IF($E$14*$C$14*T$6&gt;$E$14,0,$E$14*$C$14)+IF($F$14*$C$14*S$6&gt;$F$14,0,$F$14*$C$14)+IF($G$14*$C$14*R$6&gt;$G$14,0,$G$14*$C$14)+IF($H$14*$C$14*Q$6&gt;$H$14,0,$H$14*$C$14)+IF($I$14*$C$14*P$6&gt;$I$14,0,$I$14*$C$14)+IF($J$14*$C$14*O$6&gt;$J$14,0,$J$14*$C$14)+IF($K$14*$C$14*N$6&gt;$K$14,0,$K$14*$C$14)+IF($L$14*$C$14*M$6&gt;$L$14,0,$L$14*$C$14)+IF($M$14*$C$14*L$6&gt;$M$14,0,$M$14*$C$14)+IF($N$14*$C$14*K$6&gt;$N$14,0,$N$14*$C$14)+IF($O$14*$C$14*J$6&gt;$O$14,0,$O$14*$C$14)+IF($P$14*$C$14*I$6&gt;$P$14,0,$P$14*$C$14)+IF($Q$14*$C$14*H$6&gt;$Q$14,0,$Q$14*$C$14)+IF($R$14*$C$14*G$6&gt;$R$14,0,$R$14*$C$14)+IF($S$14*$C$14*F$6&gt;$S$14,0,$S$14*$C$14)))</f>
        <v>0.3</v>
      </c>
      <c r="U130" s="126">
        <f>IF(T72&gt;T14,0,IF(AND(T72=T14,T130=0),0,IF($E$14*$C$14*U$6&gt;$E$14,0,$E$14*$C$14)+IF($F$14*$C$14*T$6&gt;$F$14,0,$F$14*$C$14)+IF($G$14*$C$14*S$6&gt;$G$14,0,$G$14*$C$14)+IF($H$14*$C$14*R$6&gt;$H$14,0,$H$14*$C$14)+IF($I$14*$C$14*Q$6&gt;$I$14,0,$I$14*$C$14)+IF($J$14*$C$14*P$6&gt;$J$14,0,$J$14*$C$14)+IF($K$14*$C$14*O$6&gt;$K$14,0,$K$14*$C$14)+IF($L$14*$C$14*N$6&gt;$L$14,0,$L$14*$C$14)+IF($M$14*$C$14*M$6&gt;$M$14,0,$M$14*$C$14)+IF($N$14*$C$14*L$6&gt;$N$14,0,$N$14*$C$14)+IF($O$14*$C$14*K$6&gt;$O$14,0,$O$14*$C$14)+IF($P$14*$C$14*J$6&gt;$P$14,0,$P$14*$C$14)+IF($Q$14*$C$14*I$6&gt;$Q$14,0,$Q$14*$C$14)+IF($R$14*$C$14*H$6&gt;$R$14,0,$R$14*$C$14)+IF($S$14*$C$14*G$6&gt;$S$14,0,$S$14*$C$14)+IF($T$14*$C$14*F$6&gt;$T$14,0,$T$14*$C$14)))</f>
        <v>0.3</v>
      </c>
      <c r="V130" s="126">
        <f>IF(U72&gt;U14,0,IF(AND(U72=U14,U130=0),0,IF($E$14*$C$14*V$6&gt;$E$14,0,$E$14*$C$14)+IF($F$14*$C$14*U$6&gt;$F$14,0,$F$14*$C$14)+IF($G$14*$C$14*T$6&gt;$G$14,0,$G$14*$C$14)+IF($H$14*$C$14*S$6&gt;$H$14,0,$H$14*$C$14)+IF($I$14*$C$14*R$6&gt;$I$14,0,$I$14*$C$14)+IF($J$14*$C$14*Q$6&gt;$J$14,0,$J$14*$C$14)+IF($K$14*$C$14*P$6&gt;$K$14,0,$K$14*$C$14)+IF($L$14*$C$14*O$6&gt;$L$14,0,$L$14*$C$14)+IF($M$14*$C$14*N$6&gt;$M$14,0,$M$14*$C$14)+IF($N$14*$C$14*M$6&gt;$N$14,0,$N$14*$C$14)+IF($O$14*$C$14*L$6&gt;$O$14,0,$O$14*$C$14)+IF($P$14*$C$14*K$6&gt;$P$14,0,$P$14*$C$14)+IF($Q$14*$C$14*J$6&gt;$Q$14,0,$Q$14*$C$14)+IF($R$14*$C$14*I$6&gt;$R$14,0,$R$14*$C$14)+IF($S$14*$C$14*H$6&gt;$S$14,0,$S$14*$C$14)+IF($T$14*$C$14*G$6&gt;$T$14,0,$T$14*$C$14)+IF($U$14*$C$14*F$6&gt;$U$14,0,$U$14*$C$14)))</f>
        <v>0.3</v>
      </c>
      <c r="W130" s="126">
        <f>IF(V72&gt;V14,0,IF(AND(V72=V14,V130=0),0,IF($E$14*$C$14*W$6&gt;$E$14,0,$E$14*$C$14)+IF($F$14*$C$14*V$6&gt;$F$14,0,$F$14*$C$14)+IF($G$14*$C$14*U$6&gt;$G$14,0,$G$14*$C$14)+IF($H$14*$C$14*T$6&gt;$H$14,0,$H$14*$C$14)+IF($I$14*$C$14*S$6&gt;$I$14,0,$I$14*$C$14)+IF($J$14*$C$14*R$6&gt;$J$14,0,$J$14*$C$14)+IF($K$14*$C$14*Q$6&gt;$K$14,0,$K$14*$C$14)+IF($L$14*$C$14*P$6&gt;$L$14,0,$L$14*$C$14)+IF($M$14*$C$14*O$6&gt;$M$14,0,$M$14*$C$14)+IF($N$14*$C$14*N$6&gt;$N$14,0,$N$14*$C$14)+IF($O$14*$C$14*M$6&gt;$O$14,0,$O$14*$C$14)+IF($P$14*$C$14*L$6&gt;$P$14,0,$P$14*$C$14)+IF($Q$14*$C$14*K$6&gt;$Q$14,0,$Q$14*$C$14)+IF($R$14*$C$14*J$6&gt;$R$14,0,$R$14*$C$14)+IF($S$14*$C$14*I$6&gt;$S$14,0,$S$14*$C$14)+IF($T$14*$C$14*H$6&gt;$T$14,0,$T$14*$C$14)+IF($U$14*$C$14*G$6&gt;$U$14,0,$U$14*$C$14)+IF($V$14*$C$14*F$6&gt;$V$14,0,$V$14*$C$14)))</f>
        <v>0.3</v>
      </c>
      <c r="X130" s="126">
        <f>IF(W72&gt;W14,0,IF(AND(W72=W14,W130=0),0,IF($E$14*$C$14*X$6&gt;$E$14,0,$E$14*$C$14)+IF($F$14*$C$14*W$6&gt;$F$14,0,$F$14*$C$14)+IF($G$14*$C$14*V$6&gt;$G$14,0,$G$14*$C$14)+IF($H$14*$C$14*U$6&gt;$H$14,0,$H$14*$C$14)+IF($I$14*$C$14*T$6&gt;$I$14,0,$I$14*$C$14)+IF($J$14*$C$14*S$6&gt;$J$14,0,$J$14*$C$14)+IF($K$14*$C$14*R$6&gt;$K$14,0,$K$14*$C$14)+IF($L$14*$C$14*Q$6&gt;$L$14,0,$L$14*$C$14)+IF($M$14*$C$14*P$6&gt;$M$14,0,$M$14*$C$14)+IF($N$14*$C$14*O$6&gt;$N$14,0,$N$14*$C$14)+IF($O$14*$C$14*N$6&gt;$O$14,0,$O$14*$C$14)+IF($P$14*$C$14*M$6&gt;$P$14,0,$P$14*$C$14)+IF($Q$14*$C$14*L$6&gt;$Q$14,0,$Q$14*$C$14)+IF($R$14*$C$14*K$6&gt;$R$14,0,$R$14*$C$14)+IF($S$14*$C$14*J$6&gt;$S$14,0,$S$14*$C$14)+IF($T$14*$C$14*I$6&gt;$T$14,0,$T$14*$C$14)+IF($U$14*$C$14*H$6&gt;$U$14,0,$U$14*$C$14)+IF($V$14*$C$14*G$6&gt;$V$14,0,$V$14*$C$14)+IF($W$14*$C$14*F$6&gt;$W$14,0,$W$14*$C$14)))</f>
        <v>0.3</v>
      </c>
      <c r="Y130" s="126">
        <f>IF(X72&gt;X14,0,IF(AND(X72=X14,X130=0),0,IF($E$14*$C$14*Y$6&gt;$E$14,0,$E$14*$C$14)+IF($F$14*$C$14*X$6&gt;$F$14,0,$F$14*$C$14)+IF($G$14*$C$14*W$6&gt;$G$14,0,$G$14*$C$14)+IF($H$14*$C$14*V$6&gt;$H$14,0,$H$14*$C$14)+IF($I$14*$C$14*U$6&gt;$I$14,0,$I$14*$C$14)+IF($J$14*$C$14*T$6&gt;$J$14,0,$J$14*$C$14)+IF($K$14*$C$14*S$6&gt;$K$14,0,$K$14*$C$14)+IF($L$14*$C$14*R$6&gt;$L$14,0,$L$14*$C$14)+IF($M$14*$C$14*Q$6&gt;$M$14,0,$M$14*$C$14)+IF($N$14*$C$14*P$6&gt;$N$14,0,$N$14*$C$14)+IF($O$14*$C$14*O$6&gt;$O$14,0,$O$14*$C$14)+IF($P$14*$C$14*N$6&gt;$P$14,0,$P$14*$C$14)+IF($Q$14*$C$14*M$6&gt;$Q$14,0,$Q$14*$C$14)+IF($R$14*$C$14*L$6&gt;$R$14,0,$R$14*$C$14)+IF($S$14*$C$14*K$6&gt;$S$14,0,$S$14*$C$14)+IF($T$14*$C$14*J$6&gt;$T$14,0,$T$14*$C$14)+IF($U$14*$C$14*I$6&gt;$U$14,0,$U$14*$C$14)+IF($V$14*$C$14*H$6&gt;$V$14,0,$V$14*$C$14)+IF($W$14*$C$14*G$6&gt;$W$14,0,$W$14*$C$14)+IF($X$14*$C$14*F$6&gt;$X$14,0,$X$14*$C$14)))</f>
        <v>0.3</v>
      </c>
      <c r="Z130" s="126">
        <f>IF(Y72&gt;Y14,0,IF(AND(Y72=Y14,Y130=0),0,IF($E$14*$C$14*Z$6&gt;$E$14,0,$E$14*$C$14)+IF($F$14*$C$14*Y$6&gt;$F$14,0,$F$14*$C$14)+IF($G$14*$C$14*X$6&gt;$G$14,0,$G$14*$C$14)+IF($H$14*$C$14*W$6&gt;$H$14,0,$H$14*$C$14)+IF($I$14*$C$14*V$6&gt;$I$14,0,$I$14*$C$14)+IF($J$14*$C$14*U$6&gt;$J$14,0,$J$14*$C$14)+IF($K$14*$C$14*T$6&gt;$K$14,0,$K$14*$C$14)+IF($L$14*$C$14*S$6&gt;$L$14,0,$L$14*$C$14)+IF($M$14*$C$14*R$6&gt;$M$14,0,$M$14*$C$14)+IF($N$14*$C$14*Q$6&gt;$N$14,0,$N$14*$C$14)+IF($O$14*$C$14*P$6&gt;$O$14,0,$O$14*$C$14)+IF($P$14*$C$14*O$6&gt;$P$14,0,$P$14*$C$14)+IF($Q$14*$C$14*N$6&gt;$Q$14,0,$Q$14*$C$14)+IF($R$14*$C$14*M$6&gt;$R$14,0,$R$14*$C$14)+IF($S$14*$C$14*L$6&gt;$S$14,0,$S$14*$C$14)+IF($T$14*$C$14*K$6&gt;$T$14,0,$T$14*$C$14)+IF($U$14*$C$14*J$6&gt;$U$14,0,$U$14*$C$14)+IF($V$14*$C$14*I$6&gt;$V$14,0,$V$14*$C$14)+IF($W$14*$C$14*H$6&gt;$W$14,0,$W$14*$C$14)+IF($X$14*$C$14*G$6&gt;$X$14,0,$X$14*$C$14)+IF($Y$14*$C$14*F$6&gt;$Y$14,0,$Y$14*$C$14)))</f>
        <v>0.3</v>
      </c>
      <c r="AA130" s="126">
        <f>IF(Z72&gt;Z14,0,IF(AND(Z72=Z14,Z130=0),0,IF($E$14*$C$14*AA$6&gt;$E$14,0,$E$14*$C$14)+IF($F$14*$C$14*Z$6&gt;$F$14,0,$F$14*$C$14)+IF($G$14*$C$14*Y$6&gt;$G$14,0,$G$14*$C$14)+IF($H$14*$C$14*X$6&gt;$H$14,0,$H$14*$C$14)+IF($I$14*$C$14*W$6&gt;$I$14,0,$I$14*$C$14)+IF($J$14*$C$14*V$6&gt;$J$14,0,$J$14*$C$14)+IF($K$14*$C$14*U$6&gt;$K$14,0,$K$14*$C$14)+IF($L$14*$C$14*T$6&gt;$L$14,0,$L$14*$C$14)+IF($M$14*$C$14*S$6&gt;$M$14,0,$M$14*$C$14)+IF($N$14*$C$14*R$6&gt;$N$14,0,$N$14*$C$14)+IF($O$14*$C$14*Q$6&gt;$O$14,0,$O$14*$C$14)+IF($P$14*$C$14*P$6&gt;$P$14,0,$P$14*$C$14)+IF($Q$14*$C$14*O$6&gt;$Q$14,0,$Q$14*$C$14)+IF($R$14*$C$14*N$6&gt;$R$14,0,$R$14*$C$14)+IF($S$14*$C$14*M$6&gt;$S$14,0,$S$14*$C$14)+IF($T$14*$C$14*L$6&gt;$T$14,0,$T$14*$C$14)+IF($U$14*$C$14*K$6&gt;$U$14,0,$U$14*$C$14)+IF($V$14*$C$14*J$6&gt;$V$14,0,$V$14*$C$14)+IF($W$14*$C$14*I$6&gt;$W$14,0,$W$14*$C$14)+IF($X$14*$C$14*H$6&gt;$X$14,0,$X$14*$C$14)+IF($Y$14*$C$14*G$6&gt;$Y$14,0,$Y$14*$C$14)+IF($Z$14*$C$14*F$6&gt;$Z$14,0,$Z$14*$C$14)))</f>
        <v>0.3</v>
      </c>
      <c r="AB130" s="126">
        <f>IF(AA72&gt;AA14,0,IF(AND(AA72=AA14,AA130=0),0,IF($E$14*$C$14*AB$6&gt;$E$14,0,$E$14*$C$14)+IF($F$14*$C$14*AA$6&gt;$F$14,0,$F$14*$C$14)+IF($G$14*$C$14*Z$6&gt;$G$14,0,$G$14*$C$14)+IF($H$14*$C$14*Y$6&gt;$H$14,0,$H$14*$C$14)+IF($I$14*$C$14*X$6&gt;$I$14,0,$I$14*$C$14)+IF($J$14*$C$14*W$6&gt;$J$14,0,$J$14*$C$14)+IF($K$14*$C$14*V$6&gt;$K$14,0,$K$14*$C$14)+IF($L$14*$C$14*U$6&gt;$L$14,0,$L$14*$C$14)+IF($M$14*$C$14*T$6&gt;$M$14,0,$M$14*$C$14)+IF($N$14*$C$14*S$6&gt;$N$14,0,$N$14*$C$14)+IF($O$14*$C$14*R$6&gt;$O$14,0,$O$14*$C$14)+IF($P$14*$C$14*Q$6&gt;$P$14,0,$P$14*$C$14)+IF($Q$14*$C$14*P$6&gt;$Q$14,0,$Q$14*$C$14)+IF($R$14*$C$14*O$6&gt;$R$14,0,$R$14*$C$14)+IF($S$14*$C$14*N$6&gt;$S$14,0,$S$14*$C$14)+IF($T$14*$C$14*M$6&gt;$T$14,0,$T$14*$C$14)+IF($U$14*$C$14*L$6&gt;$U$14,0,$U$14*$C$14)+IF($V$14*$C$14*K$6&gt;$V$14,0,$V$14*$C$14)+IF($W$14*$C$14*J$6&gt;$W$14,0,$W$14*$C$14)+IF($X$14*$C$14*I$6&gt;$X$14,0,$X$14*$C$14)+IF($Y$14*$C$14*H$6&gt;$Y$14,0,$Y$14*$C$14)+IF($Z$14*$C$14*G$6&gt;$Z$14,0,$Z$14*$C$14)+IF($AA$14*$C$14*F$6&gt;$AA$14,0,$AA$14*$C$14)))</f>
        <v>0.3</v>
      </c>
      <c r="AC130" s="126">
        <f>IF(AB72&gt;AB14,0,IF(AND(AB72=AB14,AB130=0),0,IF($E$14*$C$14*AC$6&gt;$E$14,0,$E$14*$C$14)+IF($F$14*$C$14*AB$6&gt;$F$14,0,$F$14*$C$14)+IF($G$14*$C$14*AA$6&gt;$G$14,0,$G$14*$C$14)+IF($H$14*$C$14*Z$6&gt;$H$14,0,$H$14*$C$14)+IF($I$14*$C$14*Y$6&gt;$I$14,0,$I$14*$C$14)+IF($J$14*$C$14*X$6&gt;$J$14,0,$J$14*$C$14)+IF($K$14*$C$14*W$6&gt;$K$14,0,$K$14*$C$14)+IF($L$14*$C$14*V$6&gt;$L$14,0,$L$14*$C$14)+IF($M$14*$C$14*U$6&gt;$M$14,0,$M$14*$C$14)+IF($N$14*$C$14*T$6&gt;$N$14,0,$N$14*$C$14)+IF($O$14*$C$14*S$6&gt;$O$14,0,$O$14*$C$14)+IF($P$14*$C$14*R$6&gt;$P$14,0,$P$14*$C$14)+IF($Q$14*$C$14*Q$6&gt;$Q$14,0,$Q$14*$C$14)+IF($R$14*$C$14*P$6&gt;$R$14,0,$R$14*$C$14)+IF($S$14*$C$14*O$6&gt;$S$14,0,$S$14*$C$14)+IF($T$14*$C$14*N$6&gt;$T$14,0,$T$14*$C$14)+IF($U$14*$C$14*M$6&gt;$U$14,0,$U$14*$C$14)+IF($V$14*$C$14*L$6&gt;$V$14,0,$V$14*$C$14)+IF($W$14*$C$14*K$6&gt;$W$14,0,$W$14*$C$14)+IF($X$14*$C$14*J$6&gt;$X$14,0,$X$14*$C$14)+IF($Y$14*$C$14*I$6&gt;$Y$14,0,$Y$14*$C$14)+IF($Z$14*$C$14*H$6&gt;$Z$14,0,$Z$14*$C$14)+IF($AA$14*$C$14*G$6&gt;$AA$14,0,$AA$14*$C$14)+IF($AB$14*$C$14*F$6&gt;$AB$14,0,$AB$14*$C$14)))</f>
        <v>0.3</v>
      </c>
      <c r="AD130" s="126">
        <f>IF(AC72&gt;AC14,0,IF(AND(AC72=AC14,AC130=0),0,IF($E$14*$C$14*AD$6&gt;$E$14,0,$E$14*$C$14)+IF($F$14*$C$14*AC$6&gt;$F$14,0,$F$14*$C$14)+IF($G$14*$C$14*AB$6&gt;$G$14,0,$G$14*$C$14)+IF($H$14*$C$14*AA$6&gt;$H$14,0,$H$14*$C$14)+IF($I$14*$C$14*Z$6&gt;$I$14,0,$I$14*$C$14)+IF($J$14*$C$14*Y$6&gt;$J$14,0,$J$14*$C$14)+IF($K$14*$C$14*X$6&gt;$K$14,0,$K$14*$C$14)+IF($L$14*$C$14*W$6&gt;$L$14,0,$L$14*$C$14)+IF($M$14*$C$14*V$6&gt;$M$14,0,$M$14*$C$14)+IF($N$14*$C$14*U$6&gt;$N$14,0,$N$14*$C$14)+IF($O$14*$C$14*T$6&gt;$O$14,0,$O$14*$C$14)+IF($P$14*$C$14*S$6&gt;$P$14,0,$P$14*$C$14)+IF($Q$14*$C$14*R$6&gt;$Q$14,0,$Q$14*$C$14)+IF($R$14*$C$14*Q$6&gt;$R$14,0,$R$14*$C$14)+IF($S$14*$C$14*P$6&gt;$S$14,0,$S$14*$C$14)+IF($T$14*$C$14*O$6&gt;$T$14,0,$T$14*$C$14)+IF($U$14*$C$14*N$6&gt;$U$14,0,$U$14*$C$14)+IF($V$14*$C$14*M$6&gt;$V$14,0,$V$14*$C$14)+IF($W$14*$C$14*L$6&gt;$W$14,0,$W$14*$C$14)+IF($X$14*$C$14*K$6&gt;$X$14,0,$X$14*$C$14)+IF($Y$14*$C$14*J$6&gt;$Y$14,0,$Y$14*$C$14)+IF($Z$14*$C$14*I$6&gt;$Z$14,0,$Z$14*$C$14)+IF($AA$14*$C$14*H$6&gt;$AA$14,0,$AA$14*$C$14)+IF($AB$14*$C$14*G$6&gt;$AB$14,0,$AB$14*$C$14)+IF($AC$14*$C$14*F$6&gt;$AC$14,0,$AC$14*$C$14)))</f>
        <v>0.3</v>
      </c>
      <c r="AE130" s="126">
        <f>IF(AD72&gt;AD14,0,IF(AND(AD72=AD14,AD130=0),0,IF($E$14*$C$14*AE$6&gt;$E$14,0,$E$14*$C$14)+IF($F$14*$C$14*AD$6&gt;$F$14,0,$F$14*$C$14)+IF($G$14*$C$14*AC$6&gt;$G$14,0,$G$14*$C$14)+IF($H$14*$C$14*AB$6&gt;$H$14,0,$H$14*$C$14)+IF($I$14*$C$14*AA$6&gt;$I$14,0,$I$14*$C$14)+IF($J$14*$C$14*Z$6&gt;$J$14,0,$J$14*$C$14)+IF($K$14*$C$14*Y$6&gt;$K$14,0,$K$14*$C$14)+IF($L$14*$C$14*X$6&gt;$L$14,0,$L$14*$C$14)+IF($M$14*$C$14*W$6&gt;$M$14,0,$M$14*$C$14)+IF($N$14*$C$14*V$6&gt;$N$14,0,$N$14*$C$14)+IF($O$14*$C$14*U$6&gt;$O$14,0,$O$14*$C$14)+IF($P$14*$C$14*T$6&gt;$P$14,0,$P$14*$C$14)+IF($Q$14*$C$14*S$6&gt;$Q$14,0,$Q$14*$C$14)+IF($R$14*$C$14*R$6&gt;$R$14,0,$R$14*$C$14)+IF($S$14*$C$14*Q$6&gt;$S$14,0,$S$14*$C$14)+IF($T$14*$C$14*P$6&gt;$T$14,0,$T$14*$C$14)+IF($U$14*$C$14*O$6&gt;$U$14,0,$U$14*$C$14)+IF($V$14*$C$14*N$6&gt;$V$14,0,$V$14*$C$14)+IF($W$14*$C$14*M$6&gt;$W$14,0,$W$14*$C$14)+IF($X$14*$C$14*L$6&gt;$X$14,0,$X$14*$C$14)+IF($Y$14*$C$14*K$6&gt;$Y$14,0,$Y$14*$C$14)+IF($Z$14*$C$14*J$6&gt;$Z$14,0,$Z$14*$C$14)+IF($AA$14*$C$14*I$6&gt;$AA$14,0,$AA$14*$C$14)+IF($AB$14*$C$14*H$6&gt;$AB$14,0,$AB$14*$C$14)+IF($AC$14*$C$14*G$6&gt;$AC$14,0,$AC$14*$C$14)+IF($AD$14*$C$14*F$6&gt;$AD$14,0,$AD$14*$C$14)))</f>
        <v>0.3</v>
      </c>
      <c r="AF130" s="126">
        <f>IF(AE72&gt;AE14,0,IF(AND(AE72=AE14,AE130=0),0,IF($E$14*$C$14*AF$6&gt;$E$14,0,$E$14*$C$14)+IF($F$14*$C$14*AE$6&gt;$F$14,0,$F$14*$C$14)+IF($G$14*$C$14*AD$6&gt;$G$14,0,$G$14*$C$14)+IF($H$14*$C$14*AC$6&gt;$H$14,0,$H$14*$C$14)+IF($I$14*$C$14*AB$6&gt;$I$14,0,$I$14*$C$14)+IF($J$14*$C$14*AA$6&gt;$J$14,0,$J$14*$C$14)+IF($K$14*$C$14*Z$6&gt;$K$14,0,$K$14*$C$14)+IF($L$14*$C$14*Y$6&gt;$L$14,0,$L$14*$C$14)+IF($M$14*$C$14*X$6&gt;$M$14,0,$M$14*$C$14)+IF($N$14*$C$14*W$6&gt;$N$14,0,$N$14*$C$14)+IF($O$14*$C$14*V$6&gt;$O$14,0,$O$14*$C$14)+IF($P$14*$C$14*U$6&gt;$P$14,0,$P$14*$C$14)+IF($Q$14*$C$14*T$6&gt;$Q$14,0,$Q$14*$C$14)+IF($R$14*$C$14*S$6&gt;$R$14,0,$R$14*$C$14)+IF($S$14*$C$14*R$6&gt;$S$14,0,$S$14*$C$14)+IF($T$14*$C$14*Q$6&gt;$T$14,0,$T$14*$C$14)+IF($U$14*$C$14*P$6&gt;$U$14,0,$U$14*$C$14)+IF($V$14*$C$14*O$6&gt;$V$14,0,$V$14*$C$14)+IF($W$14*$C$14*N$6&gt;$W$14,0,$W$14*$C$14)+IF($X$14*$C$14*M$6&gt;$X$14,0,$X$14*$C$14)+IF($Y$14*$C$14*L$6&gt;$Y$14,0,$Y$14*$C$14)+IF($Z$14*$C$14*K$6&gt;$Z$14,0,$Z$14*$C$14)+IF($AA$14*$C$14*J$6&gt;$AA$14,0,$AA$14*$C$14)+IF($AB$14*$C$14*I$6&gt;$AB$14,0,$AB$14*$C$14)+IF($AC$14*$C$14*H$6&gt;$AC$14,0,$AC$14*$C$14)+IF($AD$14*$C$14*G$6&gt;$AD$14,0,$AD$14*$C$14)+IF($AE$14*$C$14*F$6&gt;$AE$14,0,$AE$14*$C$14)))</f>
        <v>0.3</v>
      </c>
      <c r="AG130" s="126">
        <f>IF(AF72&gt;AF14,0,IF(AND(AF72=AF14,AF130=0),0,IF($E$14*$C$14*AG$6&gt;$E$14,0,$E$14*$C$14)+IF($F$14*$C$14*AF$6&gt;$F$14,0,$F$14*$C$14)+IF($G$14*$C$14*AE$6&gt;$G$14,0,$G$14*$C$14)+IF($H$14*$C$14*AD$6&gt;$H$14,0,$H$14*$C$14)+IF($I$14*$C$14*AC$6&gt;$I$14,0,$I$14*$C$14)+IF($J$14*$C$14*AB$6&gt;$J$14,0,$J$14*$C$14)+IF($K$14*$C$14*AA$6&gt;$K$14,0,$K$14*$C$14)+IF($L$14*$C$14*Z$6&gt;$L$14,0,$L$14*$C$14)+IF($M$14*$C$14*Y$6&gt;$M$14,0,$M$14*$C$14)+IF($N$14*$C$14*X$6&gt;$N$14,0,$N$14*$C$14)+IF($O$14*$C$14*W$6&gt;$O$14,0,$O$14*$C$14)+IF($P$14*$C$14*V$6&gt;$P$14,0,$P$14*$C$14)+IF($Q$14*$C$14*U$6&gt;$Q$14,0,$Q$14*$C$14)+IF($R$14*$C$14*T$6&gt;$R$14,0,$R$14*$C$14)+IF($S$14*$C$14*S$6&gt;$S$14,0,$S$14*$C$14)+IF($T$14*$C$14*R$6&gt;$T$14,0,$T$14*$C$14)+IF($U$14*$C$14*Q$6&gt;$U$14,0,$U$14*$C$14)+IF($V$14*$C$14*P$6&gt;$V$14,0,$V$14*$C$14)+IF($W$14*$C$14*O$6&gt;$W$14,0,$W$14*$C$14)+IF($X$14*$C$14*N$6&gt;$X$14,0,$X$14*$C$14)+IF($Y$14*$C$14*M$6&gt;$Y$14,0,$Y$14*$C$14)+IF($Z$14*$C$14*L$6&gt;$Z$14,0,$Z$14*$C$14)+IF($AA$14*$C$14*K$6&gt;$AA$14,0,$AA$14*$C$14)+IF($AB$14*$C$14*J$6&gt;$AB$14,0,$AB$14*$C$14)+IF($AC$14*$C$14*I$6&gt;$AC$14,0,$AC$14*$C$14)+IF($AD$14*$C$14*H$6&gt;$AD$14,0,$AD$14*$C$14)+IF($AE$14*$C$14*G$6&gt;$AE$14,0,$AE$14*$C$14)+IF($AF$14*$C$14*F$6&gt;$AF$14,0,$AF$14*$C$14)))</f>
        <v>0.3</v>
      </c>
      <c r="AH130" s="126">
        <f>IF(AG72&gt;AG14,0,IF(AND(AG72=AG14,AG130=0),0,IF($E$14*$C$14*AH$6&gt;$E$14,0,$E$14*$C$14)+IF($F$14*$C$14*AG$6&gt;$F$14,0,$F$14*$C$14)+IF($G$14*$C$14*AF$6&gt;$G$14,0,$G$14*$C$14)+IF($H$14*$C$14*AE$6&gt;$H$14,0,$H$14*$C$14)+IF($I$14*$C$14*AD$6&gt;$I$14,0,$I$14*$C$14)+IF($J$14*$C$14*AC$6&gt;$J$14,0,$J$14*$C$14)+IF($K$14*$C$14*AB$6&gt;$K$14,0,$K$14*$C$14)+IF($L$14*$C$14*AA$6&gt;$L$14,0,$L$14*$C$14)+IF($M$14*$C$14*Z$6&gt;$M$14,0,$M$14*$C$14)+IF($N$14*$C$14*Y$6&gt;$N$14,0,$N$14*$C$14)+IF($O$14*$C$14*X$6&gt;$O$14,0,$O$14*$C$14)+IF($P$14*$C$14*W$6&gt;$P$14,0,$P$14*$C$14)+IF($Q$14*$C$14*V$6&gt;$Q$14,0,$Q$14*$C$14)+IF($R$14*$C$14*U$6&gt;$R$14,0,$R$14*$C$14)+IF($S$14*$C$14*T$6&gt;$S$14,0,$S$14*$C$14)+IF($T$14*$C$14*S$6&gt;$T$14,0,$T$14*$C$14)+IF($U$14*$C$14*R$6&gt;$U$14,0,$U$14*$C$14)+IF($V$14*$C$14*Q$6&gt;$V$14,0,$V$14*$C$14)+IF($W$14*$C$14*P$6&gt;$W$14,0,$W$14*$C$14)+IF($X$14*$C$14*O$6&gt;$X$14,0,$X$14*$C$14)+IF($Y$14*$C$14*N$6&gt;$Y$14,0,$Y$14*$C$14)+IF($Z$14*$C$14*M$6&gt;$Z$14,0,$Z$14*$C$14)+IF($AA$14*$C$14*L$6&gt;$AA$14,0,$AA$14*$C$14)+IF($AB$14*$C$14*K$6&gt;$AB$14,0,$AB$14*$C$14)+IF($AC$14*$C$14*J$6&gt;$AC$14,0,$AC$14*$C$14)+IF($AD$14*$C$14*I$6&gt;$AD$14,0,$AD$14*$C$14)+IF($AE$14*$C$14*H$6&gt;$AE$14,0,$AE$14*$C$14)+IF($AF$14*$C$14*G$6&gt;$AF$14,0,$AF$14*$C$14)+IF($AG$14*$C$14*F$6&gt;$AG$14,0,$AG$14*$C$14)))</f>
        <v>0.3</v>
      </c>
      <c r="AI130" s="126">
        <f>IF(AH72&gt;AH14,0,IF(AND(AH72=AH14,AH130=0),0,IF($E$14*$C$14*AI$6&gt;$E$14,0,$E$14*$C$14)+IF($F$14*$C$14*AH$6&gt;$F$14,0,$F$14*$C$14)+IF($G$14*$C$14*AG$6&gt;$G$14,0,$G$14*$C$14)+IF($H$14*$C$14*AF$6&gt;$H$14,0,$H$14*$C$14)+IF($I$14*$C$14*AE$6&gt;$I$14,0,$I$14*$C$14)+IF($J$14*$C$14*AD$6&gt;$J$14,0,$J$14*$C$14)+IF($K$14*$C$14*AC$6&gt;$K$14,0,$K$14*$C$14)+IF($L$14*$C$14*AB$6&gt;$L$14,0,$L$14*$C$14)+IF($M$14*$C$14*AA$6&gt;$M$14,0,$M$14*$C$14)+IF($N$14*$C$14*Z$6&gt;$N$14,0,$N$14*$C$14)+IF($O$14*$C$14*Y$6&gt;$O$14,0,$O$14*$C$14)+IF($P$14*$C$14*X$6&gt;$P$14,0,$P$14*$C$14)+IF($Q$14*$C$14*W$6&gt;$Q$14,0,$Q$14*$C$14)+IF($R$14*$C$14*V$6&gt;$R$14,0,$R$14*$C$14)+IF($S$14*$C$14*U$6&gt;$S$14,0,$S$14*$C$14)+IF($T$14*$C$14*T$6&gt;$T$14,0,$T$14*$C$14)+IF($U$14*$C$14*S$6&gt;$U$14,0,$U$14*$C$14)+IF($V$14*$C$14*R$6&gt;$V$14,0,$V$14*$C$14)+IF($W$14*$C$14*Q$6&gt;$W$14,0,$W$14*$C$14)+IF($X$14*$C$14*P$6&gt;$X$14,0,$X$14*$C$14)+IF($Y$14*$C$14*O$6&gt;$Y$14,0,$Y$14*$C$14)+IF($Z$14*$C$14*N$6&gt;$Z$14,0,$Z$14*$C$14)+IF($AA$14*$C$14*M$6&gt;$AA$14,0,$AA$14*$C$14)+IF($AB$14*$C$14*L$6&gt;$AB$14,0,$AB$14*$C$14)+IF($AC$14*$C$14*K$6&gt;$AC$14,0,$AC$14*$C$14)+IF($AD$14*$C$14*J$6&gt;$AD$14,0,$AD$14*$C$14)+IF($AE$14*$C$14*I$6&gt;$AE$14,0,$AE$14*$C$14)+IF($AF$14*$C$14*H$6&gt;$AF$14,0,$AF$14*$C$14)+IF($AG$14*$C$14*G$6&gt;$AG$14,0,$AG$14*$C$14)+IF($AH$14*$C$14*F$6&gt;$AH$14,0,$AH$14*$C$14)))</f>
        <v>0.3</v>
      </c>
    </row>
    <row r="131" spans="2:35" x14ac:dyDescent="0.3">
      <c r="B131" s="6" t="str">
        <f t="shared" si="72"/>
        <v>Fees for permits</v>
      </c>
      <c r="C131" s="287"/>
      <c r="D131" s="151">
        <f t="shared" si="73"/>
        <v>9</v>
      </c>
      <c r="E131" s="126">
        <v>0</v>
      </c>
      <c r="F131" s="126">
        <f>IF(E73&gt;E15,0,IF(AND(E73=E15,E131=0),0,IF($E$15*$C$15*F$6&gt;$E$15,0,$E$15*$C$15)))</f>
        <v>0.3</v>
      </c>
      <c r="G131" s="126">
        <f>IF(F73&gt;F15,0,IF(AND(F73=F15,F131=0),0,IF($E$15*$C$15*G$6&gt;$E$15,0,$E$15*$C$15)+IF($F$15*$C$15*F$6&gt;$F$15,0,$F$15*$C$15)))</f>
        <v>0.3</v>
      </c>
      <c r="H131" s="126">
        <f>IF(G73&gt;G15,0,IF(AND(G73=G15,G131=0),0,IF($E$15*$C$15*H$6&gt;$E$15,0,$E$15*$C$15)+IF($F$15*$C$15*G$6&gt;$F$15,0,$F$15*$C$15)+IF($G$15*$C$15*F$6&gt;$G$15,0,$G$15*$C$15)))</f>
        <v>0.3</v>
      </c>
      <c r="I131" s="126">
        <f>IF(H73&gt;H15,0,IF(AND(H73=H15,H131=0),0,IF($E$15*$C$15*I$6&gt;$E$15,0,$E$15*$C$15)+IF($F$15*$C$15*H$6&gt;$F$15,0,$F$15*$C$15)+IF($G$15*$C$15*G$6&gt;$G$15,0,$G$15*$C$15)+IF($H$15*$C$15*F$6&gt;$H$15,0,$H$15*$C$15)))</f>
        <v>0.3</v>
      </c>
      <c r="J131" s="126">
        <f>IF(I73&gt;I15,0,IF(AND(I73=I15,I131=0),0,IF($E$15*$C$15*J$6&gt;$E$15,0,$E$15*$C$15)+IF($F$15*$C$15*I$6&gt;$F$15,0,$F$15*$C$15)+IF($G$15*$C$15*H$6&gt;$G$15,0,$G$15*$C$15)+IF($H$15*$C$15*G$6&gt;$H$15,0,$H$15*$C$15)+IF($I$15*$C$15*F$6&gt;$I$15,0,$I$15*$C$15)))</f>
        <v>0.3</v>
      </c>
      <c r="K131" s="126">
        <f>IF(J73&gt;J15,0,IF(AND(J73=J15,J131=0),0,IF($E$15*$C$15*K$6&gt;$E$15,0,$E$15*$C$15)+IF($F$15*$C$15*J$6&gt;$F$15,0,$F$15*$C$15)+IF($G$15*$C$15*I$6&gt;$G$15,0,$G$15*$C$15)+IF($H$15*$C$15*H$6&gt;$H$15,0,$H$15*$C$15)+IF($I$15*$C$15*G$6&gt;$I$15,0,$I$15*$C$15)+IF($J$15*$C$15*F$6&gt;$J$15,0,$J$15*$C$15)))</f>
        <v>0.3</v>
      </c>
      <c r="L131" s="126">
        <f>IF(K73&gt;K15,0,IF(AND(K73=K15,K131=0),0,IF($E$15*$C$15*L$6&gt;$E$15,0,$E$15*$C$15)+IF($F$15*$C$15*K$6&gt;$F$15,0,$F$15*$C$15)+IF($G$15*$C$15*J$6&gt;$G$15,0,$G$15*$C$15)+IF($H$15*$C$15*I$6&gt;$H$15,0,$H$15*$C$15)+IF($I$15*$C$15*H$6&gt;$I$15,0,$I$15*$C$15)+IF($J$15*$C$15*G$6&gt;$J$15,0,$J$15*$C$15)+IF($K$15*$C$15*F$6&gt;$K$15,0,$K$15*$C$15)))</f>
        <v>0.3</v>
      </c>
      <c r="M131" s="126">
        <f>IF(L73&gt;L15,0,IF(AND(L73=L15,L131=0),0,IF($E$15*$C$15*M$6&gt;$E$15,0,$E$15*$C$15)+IF($F$15*$C$15*L$6&gt;$F$15,0,$F$15*$C$15)+IF($G$15*$C$15*K$6&gt;$G$15,0,$G$15*$C$15)+IF($H$15*$C$15*J$6&gt;$H$15,0,$H$15*$C$15)+IF($I$15*$C$15*I$6&gt;$I$15,0,$I$15*$C$15)+IF($J$15*$C$15*H$6&gt;$J$15,0,$J$15*$C$15)+IF($K$15*$C$15*G$6&gt;$K$15,0,$K$15*$C$15)+IF($L$15*$C$15*F$6&gt;$L$15,0,$L$15*$C$15)))</f>
        <v>0.3</v>
      </c>
      <c r="N131" s="126">
        <f>IF(M73&gt;M15,0,IF(AND(M73=M15,M131=0),0,IF($E$15*$C$15*N$6&gt;$E$15,0,$E$15*$C$15)+IF($F$15*$C$15*M$6&gt;$F$15,0,$F$15*$C$15)+IF($G$15*$C$15*L$6&gt;$G$15,0,$G$15*$C$15)+IF($H$15*$C$15*K$6&gt;$H$15,0,$H$15*$C$15)+IF($I$15*$C$15*J$6&gt;$I$15,0,$I$15*$C$15)+IF($J$15*$C$15*I$6&gt;$J$15,0,$J$15*$C$15)+IF($K$15*$C$15*H$6&gt;$K$15,0,$K$15*$C$15)+IF($L$15*$C$15*G$6&gt;$L$15,0,$L$15*$C$15)+IF($M$15*$C$15*F$6&gt;$M$15,0,$M$15*$C$15)))</f>
        <v>0.3</v>
      </c>
      <c r="O131" s="126">
        <f>IF(N73&gt;N15,0,IF(AND(N73=N15,N131=0),0,IF($E$15*$C$15*O$6&gt;$E$15,0,$E$15*$C$15)+IF($F$15*$C$15*N$6&gt;$F$15,0,$F$15*$C$15)+IF($G$15*$C$15*M$6&gt;$G$15,0,$G$15*$C$15)+IF($H$15*$C$15*L$6&gt;$H$15,0,$H$15*$C$15)+IF($I$15*$C$15*K$6&gt;$I$15,0,$I$15*$C$15)+IF($J$15*$C$15*J$6&gt;$J$15,0,$J$15*$C$15)+IF($K$15*$C$15*I$6&gt;$K$15,0,$K$15*$C$15)+IF($L$15*$C$15*H$6&gt;$L$15,0,$L$15*$C$15)+IF($M$15*$C$15*G$6&gt;$M$15,0,$M$15*$C$15)+IF($N$15*$C$15*F$6&gt;$N$15,0,$N$15*$C$15)))</f>
        <v>0.3</v>
      </c>
      <c r="P131" s="126">
        <f>IF(O73&gt;O15,0,IF(AND(O73=O15,O131=0),0,IF($E$15*$C$15*P$6&gt;$E$15,0,$E$15*$C$15)+IF($F$15*$C$15*O$6&gt;$F$15,0,$F$15*$C$15)+IF($G$15*$C$15*N$6&gt;$G$15,0,$G$15*$C$15)+IF($H$15*$C$15*M$6&gt;$H$15,0,$H$15*$C$15)+IF($I$15*$C$15*L$6&gt;$I$15,0,$I$15*$C$15)+IF($J$15*$C$15*K$6&gt;$J$15,0,$J$15*$C$15)+IF($K$15*$C$15*J$6&gt;$K$15,0,$K$15*$C$15)+IF($L$15*$C$15*I$6&gt;$L$15,0,$L$15*$C$15)+IF($M$15*$C$15*H$6&gt;$M$15,0,$M$15*$C$15)+IF($N$15*$C$15*G$6&gt;$N$15,0,$N$15*$C$15)+IF($O$15*$C$15*F$6&gt;$O$15,0,$O$15*$C$15)))</f>
        <v>0.3</v>
      </c>
      <c r="Q131" s="126">
        <f>IF(P73&gt;P15,0,IF(AND(P73=P15,P131=0),0,IF($E$15*$C$15*Q$6&gt;$E$15,0,$E$15*$C$15)+IF($F$15*$C$15*P$6&gt;$F$15,0,$F$15*$C$15)+IF($G$15*$C$15*O$6&gt;$G$15,0,$G$15*$C$15)+IF($H$15*$C$15*N$6&gt;$H$15,0,$H$15*$C$15)+IF($I$15*$C$15*M$6&gt;$I$15,0,$I$15*$C$15)+IF($J$15*$C$15*L$6&gt;$J$15,0,$J$15*$C$15)+IF($K$15*$C$15*K$6&gt;$K$15,0,$K$15*$C$15)+IF($L$15*$C$15*J$6&gt;$L$15,0,$L$15*$C$15)+IF($M$15*$C$15*I$6&gt;$M$15,0,$M$15*$C$15)+IF($N$15*$C$15*H$6&gt;$N$15,0,$N$15*$C$15)+IF($O$15*$C$15*G$6&gt;$O$15,0,$O$15*$C$15)+IF($P$15*$C$15*F$6&gt;$P$15,0,$P$15*$C$15)))</f>
        <v>0.3</v>
      </c>
      <c r="R131" s="126">
        <f>IF(Q73&gt;Q15,0,IF(AND(Q73=Q15,Q131=0),0,IF($E$15*$C$15*R$6&gt;$E$15,0,$E$15*$C$15)+IF($F$15*$C$15*Q$6&gt;$F$15,0,$F$15*$C$15)+IF($G$15*$C$15*P$6&gt;$G$15,0,$G$15*$C$15)+IF($H$15*$C$15*O$6&gt;$H$15,0,$H$15*$C$15)+IF($I$15*$C$15*N$6&gt;$I$15,0,$I$15*$C$15)+IF($J$15*$C$15*M$6&gt;$J$15,0,$J$15*$C$15)+IF($K$15*$C$15*L$6&gt;$K$15,0,$K$15*$C$15)+IF($L$15*$C$15*K$6&gt;$L$15,0,$L$15*$C$15)+IF($M$15*$C$15*J$6&gt;$M$15,0,$M$15*$C$15)+IF($N$15*$C$15*I$6&gt;$N$15,0,$N$15*$C$15)+IF($O$15*$C$15*H$6&gt;$O$15,0,$O$15*$C$15)+IF($P$15*$C$15*G$6&gt;$P$15,0,$P$15*$C$15)+IF($Q$15*$C$15*F$6&gt;$Q$15,0,$Q$15*$C$15)))</f>
        <v>0.3</v>
      </c>
      <c r="S131" s="126">
        <f>IF(R73&gt;R15,0,IF(AND(R73=R15,R131=0),0,IF($E$15*$C$15*S$6&gt;$E$15,0,$E$15*$C$15)+IF($F$15*$C$15*R$6&gt;$F$15,0,$F$15*$C$15)+IF($G$15*$C$15*Q$6&gt;$G$15,0,$G$15*$C$15)+IF($H$15*$C$15*P$6&gt;$H$15,0,$H$15*$C$15)+IF($I$15*$C$15*O$6&gt;$I$15,0,$I$15*$C$15)+IF($J$15*$C$15*N$6&gt;$J$15,0,$J$15*$C$15)+IF($K$15*$C$15*M$6&gt;$K$15,0,$K$15*$C$15)+IF($L$15*$C$15*L$6&gt;$L$15,0,$L$15*$C$15)+IF($M$15*$C$15*K$6&gt;$M$15,0,$M$15*$C$15)+IF($N$15*$C$15*J$6&gt;$N$15,0,$N$15*$C$15)+IF($O$15*$C$15*I$6&gt;$O$15,0,$O$15*$C$15)+IF($P$15*$C$15*H$6&gt;$P$15,0,$P$15*$C$15)+IF($Q$15*$C$15*G$6&gt;$Q$15,0,$Q$15*$C$15)+IF($R$15*$C$15*F$6&gt;$R$15,0,$R$15*$C$15)))</f>
        <v>0.3</v>
      </c>
      <c r="T131" s="126">
        <f>IF(S73&gt;S15,0,IF(AND(S73=S15,S131=0),0,IF($E$15*$C$15*T$6&gt;$E$15,0,$E$15*$C$15)+IF($F$15*$C$15*S$6&gt;$F$15,0,$F$15*$C$15)+IF($G$15*$C$15*R$6&gt;$G$15,0,$G$15*$C$15)+IF($H$15*$C$15*Q$6&gt;$H$15,0,$H$15*$C$15)+IF($I$15*$C$15*P$6&gt;$I$15,0,$I$15*$C$15)+IF($J$15*$C$15*O$6&gt;$J$15,0,$J$15*$C$15)+IF($K$15*$C$15*N$6&gt;$K$15,0,$K$15*$C$15)+IF($L$15*$C$15*M$6&gt;$L$15,0,$L$15*$C$15)+IF($M$15*$C$15*L$6&gt;$M$15,0,$M$15*$C$15)+IF($N$15*$C$15*K$6&gt;$N$15,0,$N$15*$C$15)+IF($O$15*$C$15*J$6&gt;$O$15,0,$O$15*$C$15)+IF($P$15*$C$15*I$6&gt;$P$15,0,$P$15*$C$15)+IF($Q$15*$C$15*H$6&gt;$Q$15,0,$Q$15*$C$15)+IF($R$15*$C$15*G$6&gt;$R$15,0,$R$15*$C$15)+IF($S$15*$C$15*F$6&gt;$S$15,0,$S$15*$C$15)))</f>
        <v>0.3</v>
      </c>
      <c r="U131" s="126">
        <f>IF(T73&gt;T15,0,IF(AND(T73=T15,T131=0),0,IF($E$15*$C$15*U$6&gt;$E$15,0,$E$15*$C$15)+IF($F$15*$C$15*T$6&gt;$F$15,0,$F$15*$C$15)+IF($G$15*$C$15*S$6&gt;$G$15,0,$G$15*$C$15)+IF($H$15*$C$15*R$6&gt;$H$15,0,$H$15*$C$15)+IF($I$15*$C$15*Q$6&gt;$I$15,0,$I$15*$C$15)+IF($J$15*$C$15*P$6&gt;$J$15,0,$J$15*$C$15)+IF($K$15*$C$15*O$6&gt;$K$15,0,$K$15*$C$15)+IF($L$15*$C$15*N$6&gt;$L$15,0,$L$15*$C$15)+IF($M$15*$C$15*M$6&gt;$M$15,0,$M$15*$C$15)+IF($N$15*$C$15*L$6&gt;$N$15,0,$N$15*$C$15)+IF($O$15*$C$15*K$6&gt;$O$15,0,$O$15*$C$15)+IF($P$15*$C$15*J$6&gt;$P$15,0,$P$15*$C$15)+IF($Q$15*$C$15*I$6&gt;$Q$15,0,$Q$15*$C$15)+IF($R$15*$C$15*H$6&gt;$R$15,0,$R$15*$C$15)+IF($S$15*$C$15*G$6&gt;$S$15,0,$S$15*$C$15)+IF($T$15*$C$15*F$6&gt;$T$15,0,$T$15*$C$15)))</f>
        <v>0.3</v>
      </c>
      <c r="V131" s="126">
        <f>IF(U73&gt;U15,0,IF(AND(U73=U15,U131=0),0,IF($E$15*$C$15*V$6&gt;$E$15,0,$E$15*$C$15)+IF($F$15*$C$15*U$6&gt;$F$15,0,$F$15*$C$15)+IF($G$15*$C$15*T$6&gt;$G$15,0,$G$15*$C$15)+IF($H$15*$C$15*S$6&gt;$H$15,0,$H$15*$C$15)+IF($I$15*$C$15*R$6&gt;$I$15,0,$I$15*$C$15)+IF($J$15*$C$15*Q$6&gt;$J$15,0,$J$15*$C$15)+IF($K$15*$C$15*P$6&gt;$K$15,0,$K$15*$C$15)+IF($L$15*$C$15*O$6&gt;$L$15,0,$L$15*$C$15)+IF($M$15*$C$15*N$6&gt;$M$15,0,$M$15*$C$15)+IF($N$15*$C$15*M$6&gt;$N$15,0,$N$15*$C$15)+IF($O$15*$C$15*L$6&gt;$O$15,0,$O$15*$C$15)+IF($P$15*$C$15*K$6&gt;$P$15,0,$P$15*$C$15)+IF($Q$15*$C$15*J$6&gt;$Q$15,0,$Q$15*$C$15)+IF($R$15*$C$15*I$6&gt;$R$15,0,$R$15*$C$15)+IF($S$15*$C$15*H$6&gt;$S$15,0,$S$15*$C$15)+IF($T$15*$C$15*G$6&gt;$T$15,0,$T$15*$C$15)+IF($U$15*$C$15*F$6&gt;$U$15,0,$U$15*$C$15)))</f>
        <v>0.3</v>
      </c>
      <c r="W131" s="126">
        <f>IF(V73&gt;V15,0,IF(AND(V73=V15,V131=0),0,IF($E$15*$C$15*W$6&gt;$E$15,0,$E$15*$C$15)+IF($F$15*$C$15*V$6&gt;$F$15,0,$F$15*$C$15)+IF($G$15*$C$15*U$6&gt;$G$15,0,$G$15*$C$15)+IF($H$15*$C$15*T$6&gt;$H$15,0,$H$15*$C$15)+IF($I$15*$C$15*S$6&gt;$I$15,0,$I$15*$C$15)+IF($J$15*$C$15*R$6&gt;$J$15,0,$J$15*$C$15)+IF($K$15*$C$15*Q$6&gt;$K$15,0,$K$15*$C$15)+IF($L$15*$C$15*P$6&gt;$L$15,0,$L$15*$C$15)+IF($M$15*$C$15*O$6&gt;$M$15,0,$M$15*$C$15)+IF($N$15*$C$15*N$6&gt;$N$15,0,$N$15*$C$15)+IF($O$15*$C$15*M$6&gt;$O$15,0,$O$15*$C$15)+IF($P$15*$C$15*L$6&gt;$P$15,0,$P$15*$C$15)+IF($Q$15*$C$15*K$6&gt;$Q$15,0,$Q$15*$C$15)+IF($R$15*$C$15*J$6&gt;$R$15,0,$R$15*$C$15)+IF($S$15*$C$15*I$6&gt;$S$15,0,$S$15*$C$15)+IF($T$15*$C$15*H$6&gt;$T$15,0,$T$15*$C$15)+IF($U$15*$C$15*G$6&gt;$U$15,0,$U$15*$C$15)+IF($V$15*$C$15*F$6&gt;$V$15,0,$V$15*$C$15)))</f>
        <v>0.3</v>
      </c>
      <c r="X131" s="126">
        <f>IF(W73&gt;W15,0,IF(AND(W73=W15,W131=0),0,IF($E$15*$C$15*X$6&gt;$E$15,0,$E$15*$C$15)+IF($F$15*$C$15*W$6&gt;$F$15,0,$F$15*$C$15)+IF($G$15*$C$15*V$6&gt;$G$15,0,$G$15*$C$15)+IF($H$15*$C$15*U$6&gt;$H$15,0,$H$15*$C$15)+IF($I$15*$C$15*T$6&gt;$I$15,0,$I$15*$C$15)+IF($J$15*$C$15*S$6&gt;$J$15,0,$J$15*$C$15)+IF($K$15*$C$15*R$6&gt;$K$15,0,$K$15*$C$15)+IF($L$15*$C$15*Q$6&gt;$L$15,0,$L$15*$C$15)+IF($M$15*$C$15*P$6&gt;$M$15,0,$M$15*$C$15)+IF($N$15*$C$15*O$6&gt;$N$15,0,$N$15*$C$15)+IF($O$15*$C$15*N$6&gt;$O$15,0,$O$15*$C$15)+IF($P$15*$C$15*M$6&gt;$P$15,0,$P$15*$C$15)+IF($Q$15*$C$15*L$6&gt;$Q$15,0,$Q$15*$C$15)+IF($R$15*$C$15*K$6&gt;$R$15,0,$R$15*$C$15)+IF($S$15*$C$15*J$6&gt;$S$15,0,$S$15*$C$15)+IF($T$15*$C$15*I$6&gt;$T$15,0,$T$15*$C$15)+IF($U$15*$C$15*H$6&gt;$U$15,0,$U$15*$C$15)+IF($V$15*$C$15*G$6&gt;$V$15,0,$V$15*$C$15)+IF($W$15*$C$15*F$6&gt;$W$15,0,$W$15*$C$15)))</f>
        <v>0.3</v>
      </c>
      <c r="Y131" s="126">
        <f>IF(X73&gt;X15,0,IF(AND(X73=X15,X131=0),0,IF($E$15*$C$15*Y$6&gt;$E$15,0,$E$15*$C$15)+IF($F$15*$C$15*X$6&gt;$F$15,0,$F$15*$C$15)+IF($G$15*$C$15*W$6&gt;$G$15,0,$G$15*$C$15)+IF($H$15*$C$15*V$6&gt;$H$15,0,$H$15*$C$15)+IF($I$15*$C$15*U$6&gt;$I$15,0,$I$15*$C$15)+IF($J$15*$C$15*T$6&gt;$J$15,0,$J$15*$C$15)+IF($K$15*$C$15*S$6&gt;$K$15,0,$K$15*$C$15)+IF($L$15*$C$15*R$6&gt;$L$15,0,$L$15*$C$15)+IF($M$15*$C$15*Q$6&gt;$M$15,0,$M$15*$C$15)+IF($N$15*$C$15*P$6&gt;$N$15,0,$N$15*$C$15)+IF($O$15*$C$15*O$6&gt;$O$15,0,$O$15*$C$15)+IF($P$15*$C$15*N$6&gt;$P$15,0,$P$15*$C$15)+IF($Q$15*$C$15*M$6&gt;$Q$15,0,$Q$15*$C$15)+IF($R$15*$C$15*L$6&gt;$R$15,0,$R$15*$C$15)+IF($S$15*$C$15*K$6&gt;$S$15,0,$S$15*$C$15)+IF($T$15*$C$15*J$6&gt;$T$15,0,$T$15*$C$15)+IF($U$15*$C$15*I$6&gt;$U$15,0,$U$15*$C$15)+IF($V$15*$C$15*H$6&gt;$V$15,0,$V$15*$C$15)+IF($W$15*$C$15*G$6&gt;$W$15,0,$W$15*$C$15)+IF($X$15*$C$15*F$6&gt;$X$15,0,$X$15*$C$15)))</f>
        <v>0.3</v>
      </c>
      <c r="Z131" s="126">
        <f>IF(Y73&gt;Y15,0,IF(AND(Y73=Y15,Y131=0),0,IF($E$15*$C$15*Z$6&gt;$E$15,0,$E$15*$C$15)+IF($F$15*$C$15*Y$6&gt;$F$15,0,$F$15*$C$15)+IF($G$15*$C$15*X$6&gt;$G$15,0,$G$15*$C$15)+IF($H$15*$C$15*W$6&gt;$H$15,0,$H$15*$C$15)+IF($I$15*$C$15*V$6&gt;$I$15,0,$I$15*$C$15)+IF($J$15*$C$15*U$6&gt;$J$15,0,$J$15*$C$15)+IF($K$15*$C$15*T$6&gt;$K$15,0,$K$15*$C$15)+IF($L$15*$C$15*S$6&gt;$L$15,0,$L$15*$C$15)+IF($M$15*$C$15*R$6&gt;$M$15,0,$M$15*$C$15)+IF($N$15*$C$15*Q$6&gt;$N$15,0,$N$15*$C$15)+IF($O$15*$C$15*P$6&gt;$O$15,0,$O$15*$C$15)+IF($P$15*$C$15*O$6&gt;$P$15,0,$P$15*$C$15)+IF($Q$15*$C$15*N$6&gt;$Q$15,0,$Q$15*$C$15)+IF($R$15*$C$15*M$6&gt;$R$15,0,$R$15*$C$15)+IF($S$15*$C$15*L$6&gt;$S$15,0,$S$15*$C$15)+IF($T$15*$C$15*K$6&gt;$T$15,0,$T$15*$C$15)+IF($U$15*$C$15*J$6&gt;$U$15,0,$U$15*$C$15)+IF($V$15*$C$15*I$6&gt;$V$15,0,$V$15*$C$15)+IF($W$15*$C$15*H$6&gt;$W$15,0,$W$15*$C$15)+IF($X$15*$C$15*G$6&gt;$X$15,0,$X$15*$C$15)+IF($Y$15*$C$15*F$6&gt;$Y$15,0,$Y$15*$C$15)))</f>
        <v>0.3</v>
      </c>
      <c r="AA131" s="126">
        <f>IF(Z73&gt;Z15,0,IF(AND(Z73=Z15,Z131=0),0,IF($E$15*$C$15*AA$6&gt;$E$15,0,$E$15*$C$15)+IF($F$15*$C$15*Z$6&gt;$F$15,0,$F$15*$C$15)+IF($G$15*$C$15*Y$6&gt;$G$15,0,$G$15*$C$15)+IF($H$15*$C$15*X$6&gt;$H$15,0,$H$15*$C$15)+IF($I$15*$C$15*W$6&gt;$I$15,0,$I$15*$C$15)+IF($J$15*$C$15*V$6&gt;$J$15,0,$J$15*$C$15)+IF($K$15*$C$15*U$6&gt;$K$15,0,$K$15*$C$15)+IF($L$15*$C$15*T$6&gt;$L$15,0,$L$15*$C$15)+IF($M$15*$C$15*S$6&gt;$M$15,0,$M$15*$C$15)+IF($N$15*$C$15*R$6&gt;$N$15,0,$N$15*$C$15)+IF($O$15*$C$15*Q$6&gt;$O$15,0,$O$15*$C$15)+IF($P$15*$C$15*P$6&gt;$P$15,0,$P$15*$C$15)+IF($Q$15*$C$15*O$6&gt;$Q$15,0,$Q$15*$C$15)+IF($R$15*$C$15*N$6&gt;$R$15,0,$R$15*$C$15)+IF($S$15*$C$15*M$6&gt;$S$15,0,$S$15*$C$15)+IF($T$15*$C$15*L$6&gt;$T$15,0,$T$15*$C$15)+IF($U$15*$C$15*K$6&gt;$U$15,0,$U$15*$C$15)+IF($V$15*$C$15*J$6&gt;$V$15,0,$V$15*$C$15)+IF($W$15*$C$15*I$6&gt;$W$15,0,$W$15*$C$15)+IF($X$15*$C$15*H$6&gt;$X$15,0,$X$15*$C$15)+IF($Y$15*$C$15*G$6&gt;$Y$15,0,$Y$15*$C$15)+IF($Z$15*$C$15*F$6&gt;$Z$15,0,$Z$15*$C$15)))</f>
        <v>0.3</v>
      </c>
      <c r="AB131" s="126">
        <f>IF(AA73&gt;AA15,0,IF(AND(AA73=AA15,AA131=0),0,IF($E$15*$C$15*AB$6&gt;$E$15,0,$E$15*$C$15)+IF($F$15*$C$15*AA$6&gt;$F$15,0,$F$15*$C$15)+IF($G$15*$C$15*Z$6&gt;$G$15,0,$G$15*$C$15)+IF($H$15*$C$15*Y$6&gt;$H$15,0,$H$15*$C$15)+IF($I$15*$C$15*X$6&gt;$I$15,0,$I$15*$C$15)+IF($J$15*$C$15*W$6&gt;$J$15,0,$J$15*$C$15)+IF($K$15*$C$15*V$6&gt;$K$15,0,$K$15*$C$15)+IF($L$15*$C$15*U$6&gt;$L$15,0,$L$15*$C$15)+IF($M$15*$C$15*T$6&gt;$M$15,0,$M$15*$C$15)+IF($N$15*$C$15*S$6&gt;$N$15,0,$N$15*$C$15)+IF($O$15*$C$15*R$6&gt;$O$15,0,$O$15*$C$15)+IF($P$15*$C$15*Q$6&gt;$P$15,0,$P$15*$C$15)+IF($Q$15*$C$15*P$6&gt;$Q$15,0,$Q$15*$C$15)+IF($R$15*$C$15*O$6&gt;$R$15,0,$R$15*$C$15)+IF($S$15*$C$15*N$6&gt;$S$15,0,$S$15*$C$15)+IF($T$15*$C$15*M$6&gt;$T$15,0,$T$15*$C$15)+IF($U$15*$C$15*L$6&gt;$U$15,0,$U$15*$C$15)+IF($V$15*$C$15*K$6&gt;$V$15,0,$V$15*$C$15)+IF($W$15*$C$15*J$6&gt;$W$15,0,$W$15*$C$15)+IF($X$15*$C$15*I$6&gt;$X$15,0,$X$15*$C$15)+IF($Y$15*$C$15*H$6&gt;$Y$15,0,$Y$15*$C$15)+IF($Z$15*$C$15*G$6&gt;$Z$15,0,$Z$15*$C$15)+IF($AA$15*$C$15*F$6&gt;$AA$15,0,$AA$15*$C$15)))</f>
        <v>0.3</v>
      </c>
      <c r="AC131" s="126">
        <f>IF(AB73&gt;AB15,0,IF(AND(AB73=AB15,AB131=0),0,IF($E$15*$C$15*AC$6&gt;$E$15,0,$E$15*$C$15)+IF($F$15*$C$15*AB$6&gt;$F$15,0,$F$15*$C$15)+IF($G$15*$C$15*AA$6&gt;$G$15,0,$G$15*$C$15)+IF($H$15*$C$15*Z$6&gt;$H$15,0,$H$15*$C$15)+IF($I$15*$C$15*Y$6&gt;$I$15,0,$I$15*$C$15)+IF($J$15*$C$15*X$6&gt;$J$15,0,$J$15*$C$15)+IF($K$15*$C$15*W$6&gt;$K$15,0,$K$15*$C$15)+IF($L$15*$C$15*V$6&gt;$L$15,0,$L$15*$C$15)+IF($M$15*$C$15*U$6&gt;$M$15,0,$M$15*$C$15)+IF($N$15*$C$15*T$6&gt;$N$15,0,$N$15*$C$15)+IF($O$15*$C$15*S$6&gt;$O$15,0,$O$15*$C$15)+IF($P$15*$C$15*R$6&gt;$P$15,0,$P$15*$C$15)+IF($Q$15*$C$15*Q$6&gt;$Q$15,0,$Q$15*$C$15)+IF($R$15*$C$15*P$6&gt;$R$15,0,$R$15*$C$15)+IF($S$15*$C$15*O$6&gt;$S$15,0,$S$15*$C$15)+IF($T$15*$C$15*N$6&gt;$T$15,0,$T$15*$C$15)+IF($U$15*$C$15*M$6&gt;$U$15,0,$U$15*$C$15)+IF($V$15*$C$15*L$6&gt;$V$15,0,$V$15*$C$15)+IF($W$15*$C$15*K$6&gt;$W$15,0,$W$15*$C$15)+IF($X$15*$C$15*J$6&gt;$X$15,0,$X$15*$C$15)+IF($Y$15*$C$15*I$6&gt;$Y$15,0,$Y$15*$C$15)+IF($Z$15*$C$15*H$6&gt;$Z$15,0,$Z$15*$C$15)+IF($AA$15*$C$15*G$6&gt;$AA$15,0,$AA$15*$C$15)+IF($AB$15*$C$15*F$6&gt;$AB$15,0,$AB$15*$C$15)))</f>
        <v>0.3</v>
      </c>
      <c r="AD131" s="126">
        <f>IF(AC73&gt;AC15,0,IF(AND(AC73=AC15,AC131=0),0,IF($E$15*$C$15*AD$6&gt;$E$15,0,$E$15*$C$15)+IF($F$15*$C$15*AC$6&gt;$F$15,0,$F$15*$C$15)+IF($G$15*$C$15*AB$6&gt;$G$15,0,$G$15*$C$15)+IF($H$15*$C$15*AA$6&gt;$H$15,0,$H$15*$C$15)+IF($I$15*$C$15*Z$6&gt;$I$15,0,$I$15*$C$15)+IF($J$15*$C$15*Y$6&gt;$J$15,0,$J$15*$C$15)+IF($K$15*$C$15*X$6&gt;$K$15,0,$K$15*$C$15)+IF($L$15*$C$15*W$6&gt;$L$15,0,$L$15*$C$15)+IF($M$15*$C$15*V$6&gt;$M$15,0,$M$15*$C$15)+IF($N$15*$C$15*U$6&gt;$N$15,0,$N$15*$C$15)+IF($O$15*$C$15*T$6&gt;$O$15,0,$O$15*$C$15)+IF($P$15*$C$15*S$6&gt;$P$15,0,$P$15*$C$15)+IF($Q$15*$C$15*R$6&gt;$Q$15,0,$Q$15*$C$15)+IF($R$15*$C$15*Q$6&gt;$R$15,0,$R$15*$C$15)+IF($S$15*$C$15*P$6&gt;$S$15,0,$S$15*$C$15)+IF($T$15*$C$15*O$6&gt;$T$15,0,$T$15*$C$15)+IF($U$15*$C$15*N$6&gt;$U$15,0,$U$15*$C$15)+IF($V$15*$C$15*M$6&gt;$V$15,0,$V$15*$C$15)+IF($W$15*$C$15*L$6&gt;$W$15,0,$W$15*$C$15)+IF($X$15*$C$15*K$6&gt;$X$15,0,$X$15*$C$15)+IF($Y$15*$C$15*J$6&gt;$Y$15,0,$Y$15*$C$15)+IF($Z$15*$C$15*I$6&gt;$Z$15,0,$Z$15*$C$15)+IF($AA$15*$C$15*H$6&gt;$AA$15,0,$AA$15*$C$15)+IF($AB$15*$C$15*G$6&gt;$AB$15,0,$AB$15*$C$15)+IF($AC$15*$C$15*F$6&gt;$AC$15,0,$AC$15*$C$15)))</f>
        <v>0.3</v>
      </c>
      <c r="AE131" s="126">
        <f>IF(AD73&gt;AD15,0,IF(AND(AD73=AD15,AD131=0),0,IF($E$15*$C$15*AE$6&gt;$E$15,0,$E$15*$C$15)+IF($F$15*$C$15*AD$6&gt;$F$15,0,$F$15*$C$15)+IF($G$15*$C$15*AC$6&gt;$G$15,0,$G$15*$C$15)+IF($H$15*$C$15*AB$6&gt;$H$15,0,$H$15*$C$15)+IF($I$15*$C$15*AA$6&gt;$I$15,0,$I$15*$C$15)+IF($J$15*$C$15*Z$6&gt;$J$15,0,$J$15*$C$15)+IF($K$15*$C$15*Y$6&gt;$K$15,0,$K$15*$C$15)+IF($L$15*$C$15*X$6&gt;$L$15,0,$L$15*$C$15)+IF($M$15*$C$15*W$6&gt;$M$15,0,$M$15*$C$15)+IF($N$15*$C$15*V$6&gt;$N$15,0,$N$15*$C$15)+IF($O$15*$C$15*U$6&gt;$O$15,0,$O$15*$C$15)+IF($P$15*$C$15*T$6&gt;$P$15,0,$P$15*$C$15)+IF($Q$15*$C$15*S$6&gt;$Q$15,0,$Q$15*$C$15)+IF($R$15*$C$15*R$6&gt;$R$15,0,$R$15*$C$15)+IF($S$15*$C$15*Q$6&gt;$S$15,0,$S$15*$C$15)+IF($T$15*$C$15*P$6&gt;$T$15,0,$T$15*$C$15)+IF($U$15*$C$15*O$6&gt;$U$15,0,$U$15*$C$15)+IF($V$15*$C$15*N$6&gt;$V$15,0,$V$15*$C$15)+IF($W$15*$C$15*M$6&gt;$W$15,0,$W$15*$C$15)+IF($X$15*$C$15*L$6&gt;$X$15,0,$X$15*$C$15)+IF($Y$15*$C$15*K$6&gt;$Y$15,0,$Y$15*$C$15)+IF($Z$15*$C$15*J$6&gt;$Z$15,0,$Z$15*$C$15)+IF($AA$15*$C$15*I$6&gt;$AA$15,0,$AA$15*$C$15)+IF($AB$15*$C$15*H$6&gt;$AB$15,0,$AB$15*$C$15)+IF($AC$15*$C$15*G$6&gt;$AC$15,0,$AC$15*$C$15)+IF($AD$15*$C$15*F$6&gt;$AD$15,0,$AD$15*$C$15)))</f>
        <v>0.3</v>
      </c>
      <c r="AF131" s="126">
        <f>IF(AE73&gt;AE15,0,IF(AND(AE73=AE15,AE131=0),0,IF($E$15*$C$15*AF$6&gt;$E$15,0,$E$15*$C$15)+IF($F$15*$C$15*AE$6&gt;$F$15,0,$F$15*$C$15)+IF($G$15*$C$15*AD$6&gt;$G$15,0,$G$15*$C$15)+IF($H$15*$C$15*AC$6&gt;$H$15,0,$H$15*$C$15)+IF($I$15*$C$15*AB$6&gt;$I$15,0,$I$15*$C$15)+IF($J$15*$C$15*AA$6&gt;$J$15,0,$J$15*$C$15)+IF($K$15*$C$15*Z$6&gt;$K$15,0,$K$15*$C$15)+IF($L$15*$C$15*Y$6&gt;$L$15,0,$L$15*$C$15)+IF($M$15*$C$15*X$6&gt;$M$15,0,$M$15*$C$15)+IF($N$15*$C$15*W$6&gt;$N$15,0,$N$15*$C$15)+IF($O$15*$C$15*V$6&gt;$O$15,0,$O$15*$C$15)+IF($P$15*$C$15*U$6&gt;$P$15,0,$P$15*$C$15)+IF($Q$15*$C$15*T$6&gt;$Q$15,0,$Q$15*$C$15)+IF($R$15*$C$15*S$6&gt;$R$15,0,$R$15*$C$15)+IF($S$15*$C$15*R$6&gt;$S$15,0,$S$15*$C$15)+IF($T$15*$C$15*Q$6&gt;$T$15,0,$T$15*$C$15)+IF($U$15*$C$15*P$6&gt;$U$15,0,$U$15*$C$15)+IF($V$15*$C$15*O$6&gt;$V$15,0,$V$15*$C$15)+IF($W$15*$C$15*N$6&gt;$W$15,0,$W$15*$C$15)+IF($X$15*$C$15*M$6&gt;$X$15,0,$X$15*$C$15)+IF($Y$15*$C$15*L$6&gt;$Y$15,0,$Y$15*$C$15)+IF($Z$15*$C$15*K$6&gt;$Z$15,0,$Z$15*$C$15)+IF($AA$15*$C$15*J$6&gt;$AA$15,0,$AA$15*$C$15)+IF($AB$15*$C$15*I$6&gt;$AB$15,0,$AB$15*$C$15)+IF($AC$15*$C$15*H$6&gt;$AC$15,0,$AC$15*$C$15)+IF($AD$15*$C$15*G$6&gt;$AD$15,0,$AD$15*$C$15)+IF($AE$15*$C$15*F$6&gt;$AE$15,0,$AE$15*$C$15)))</f>
        <v>0.3</v>
      </c>
      <c r="AG131" s="126">
        <f>IF(AF73&gt;AF15,0,IF(AND(AF73=AF15,AF131=0),0,IF($E$15*$C$15*AG$6&gt;$E$15,0,$E$15*$C$15)+IF($F$15*$C$15*AF$6&gt;$F$15,0,$F$15*$C$15)+IF($G$15*$C$15*AE$6&gt;$G$15,0,$G$15*$C$15)+IF($H$15*$C$15*AD$6&gt;$H$15,0,$H$15*$C$15)+IF($I$15*$C$15*AC$6&gt;$I$15,0,$I$15*$C$15)+IF($J$15*$C$15*AB$6&gt;$J$15,0,$J$15*$C$15)+IF($K$15*$C$15*AA$6&gt;$K$15,0,$K$15*$C$15)+IF($L$15*$C$15*Z$6&gt;$L$15,0,$L$15*$C$15)+IF($M$15*$C$15*Y$6&gt;$M$15,0,$M$15*$C$15)+IF($N$15*$C$15*X$6&gt;$N$15,0,$N$15*$C$15)+IF($O$15*$C$15*W$6&gt;$O$15,0,$O$15*$C$15)+IF($P$15*$C$15*V$6&gt;$P$15,0,$P$15*$C$15)+IF($Q$15*$C$15*U$6&gt;$Q$15,0,$Q$15*$C$15)+IF($R$15*$C$15*T$6&gt;$R$15,0,$R$15*$C$15)+IF($S$15*$C$15*S$6&gt;$S$15,0,$S$15*$C$15)+IF($T$15*$C$15*R$6&gt;$T$15,0,$T$15*$C$15)+IF($U$15*$C$15*Q$6&gt;$U$15,0,$U$15*$C$15)+IF($V$15*$C$15*P$6&gt;$V$15,0,$V$15*$C$15)+IF($W$15*$C$15*O$6&gt;$W$15,0,$W$15*$C$15)+IF($X$15*$C$15*N$6&gt;$X$15,0,$X$15*$C$15)+IF($Y$15*$C$15*M$6&gt;$Y$15,0,$Y$15*$C$15)+IF($Z$15*$C$15*L$6&gt;$Z$15,0,$Z$15*$C$15)+IF($AA$15*$C$15*K$6&gt;$AA$15,0,$AA$15*$C$15)+IF($AB$15*$C$15*J$6&gt;$AB$15,0,$AB$15*$C$15)+IF($AC$15*$C$15*I$6&gt;$AC$15,0,$AC$15*$C$15)+IF($AD$15*$C$15*H$6&gt;$AD$15,0,$AD$15*$C$15)+IF($AE$15*$C$15*G$6&gt;$AE$15,0,$AE$15*$C$15)+IF($AF$15*$C$15*F$6&gt;$AF$15,0,$AF$15*$C$15)))</f>
        <v>0.3</v>
      </c>
      <c r="AH131" s="126">
        <f>IF(AG73&gt;AG15,0,IF(AND(AG73=AG15,AG131=0),0,IF($E$15*$C$15*AH$6&gt;$E$15,0,$E$15*$C$15)+IF($F$15*$C$15*AG$6&gt;$F$15,0,$F$15*$C$15)+IF($G$15*$C$15*AF$6&gt;$G$15,0,$G$15*$C$15)+IF($H$15*$C$15*AE$6&gt;$H$15,0,$H$15*$C$15)+IF($I$15*$C$15*AD$6&gt;$I$15,0,$I$15*$C$15)+IF($J$15*$C$15*AC$6&gt;$J$15,0,$J$15*$C$15)+IF($K$15*$C$15*AB$6&gt;$K$15,0,$K$15*$C$15)+IF($L$15*$C$15*AA$6&gt;$L$15,0,$L$15*$C$15)+IF($M$15*$C$15*Z$6&gt;$M$15,0,$M$15*$C$15)+IF($N$15*$C$15*Y$6&gt;$N$15,0,$N$15*$C$15)+IF($O$15*$C$15*X$6&gt;$O$15,0,$O$15*$C$15)+IF($P$15*$C$15*W$6&gt;$P$15,0,$P$15*$C$15)+IF($Q$15*$C$15*V$6&gt;$Q$15,0,$Q$15*$C$15)+IF($R$15*$C$15*U$6&gt;$R$15,0,$R$15*$C$15)+IF($S$15*$C$15*T$6&gt;$S$15,0,$S$15*$C$15)+IF($T$15*$C$15*S$6&gt;$T$15,0,$T$15*$C$15)+IF($U$15*$C$15*R$6&gt;$U$15,0,$U$15*$C$15)+IF($V$15*$C$15*Q$6&gt;$V$15,0,$V$15*$C$15)+IF($W$15*$C$15*P$6&gt;$W$15,0,$W$15*$C$15)+IF($X$15*$C$15*O$6&gt;$X$15,0,$X$15*$C$15)+IF($Y$15*$C$15*N$6&gt;$Y$15,0,$Y$15*$C$15)+IF($Z$15*$C$15*M$6&gt;$Z$15,0,$Z$15*$C$15)+IF($AA$15*$C$15*L$6&gt;$AA$15,0,$AA$15*$C$15)+IF($AB$15*$C$15*K$6&gt;$AB$15,0,$AB$15*$C$15)+IF($AC$15*$C$15*J$6&gt;$AC$15,0,$AC$15*$C$15)+IF($AD$15*$C$15*I$6&gt;$AD$15,0,$AD$15*$C$15)+IF($AE$15*$C$15*H$6&gt;$AE$15,0,$AE$15*$C$15)+IF($AF$15*$C$15*G$6&gt;$AF$15,0,$AF$15*$C$15)+IF($AG$15*$C$15*F$6&gt;$AG$15,0,$AG$15*$C$15)))</f>
        <v>0.3</v>
      </c>
      <c r="AI131" s="126">
        <f>IF(AH73&gt;AH15,0,IF(AND(AH73=AH15,AH131=0),0,IF($E$15*$C$15*AI$6&gt;$E$15,0,$E$15*$C$15)+IF($F$15*$C$15*AH$6&gt;$F$15,0,$F$15*$C$15)+IF($G$15*$C$15*AG$6&gt;$G$15,0,$G$15*$C$15)+IF($H$15*$C$15*AF$6&gt;$H$15,0,$H$15*$C$15)+IF($I$15*$C$15*AE$6&gt;$I$15,0,$I$15*$C$15)+IF($J$15*$C$15*AD$6&gt;$J$15,0,$J$15*$C$15)+IF($K$15*$C$15*AC$6&gt;$K$15,0,$K$15*$C$15)+IF($L$15*$C$15*AB$6&gt;$L$15,0,$L$15*$C$15)+IF($M$15*$C$15*AA$6&gt;$M$15,0,$M$15*$C$15)+IF($N$15*$C$15*Z$6&gt;$N$15,0,$N$15*$C$15)+IF($O$15*$C$15*Y$6&gt;$O$15,0,$O$15*$C$15)+IF($P$15*$C$15*X$6&gt;$P$15,0,$P$15*$C$15)+IF($Q$15*$C$15*W$6&gt;$Q$15,0,$Q$15*$C$15)+IF($R$15*$C$15*V$6&gt;$R$15,0,$R$15*$C$15)+IF($S$15*$C$15*U$6&gt;$S$15,0,$S$15*$C$15)+IF($T$15*$C$15*T$6&gt;$T$15,0,$T$15*$C$15)+IF($U$15*$C$15*S$6&gt;$U$15,0,$U$15*$C$15)+IF($V$15*$C$15*R$6&gt;$V$15,0,$V$15*$C$15)+IF($W$15*$C$15*Q$6&gt;$W$15,0,$W$15*$C$15)+IF($X$15*$C$15*P$6&gt;$X$15,0,$X$15*$C$15)+IF($Y$15*$C$15*O$6&gt;$Y$15,0,$Y$15*$C$15)+IF($Z$15*$C$15*N$6&gt;$Z$15,0,$Z$15*$C$15)+IF($AA$15*$C$15*M$6&gt;$AA$15,0,$AA$15*$C$15)+IF($AB$15*$C$15*L$6&gt;$AB$15,0,$AB$15*$C$15)+IF($AC$15*$C$15*K$6&gt;$AC$15,0,$AC$15*$C$15)+IF($AD$15*$C$15*J$6&gt;$AD$15,0,$AD$15*$C$15)+IF($AE$15*$C$15*I$6&gt;$AE$15,0,$AE$15*$C$15)+IF($AF$15*$C$15*H$6&gt;$AF$15,0,$AF$15*$C$15)+IF($AG$15*$C$15*G$6&gt;$AG$15,0,$AG$15*$C$15)+IF($AH$15*$C$15*F$6&gt;$AH$15,0,$AH$15*$C$15)))</f>
        <v>0.3</v>
      </c>
    </row>
    <row r="132" spans="2:35" ht="28.8" x14ac:dyDescent="0.3">
      <c r="B132" s="6" t="str">
        <f t="shared" si="72"/>
        <v>Environmental and Social Impact Assessments</v>
      </c>
      <c r="C132" s="287"/>
      <c r="D132" s="151">
        <f t="shared" si="73"/>
        <v>9</v>
      </c>
      <c r="E132" s="126">
        <v>0</v>
      </c>
      <c r="F132" s="126">
        <f>IF(E74&gt;E16,0,IF(AND(E74=E16,E132=0),0,IF($E$16*$C$16*F$6&gt;$E$16,0,$E$16*$C$16)))</f>
        <v>0.3</v>
      </c>
      <c r="G132" s="126">
        <f>IF(F74&gt;F16,0,IF(AND(F74=F16,F132=0),0,IF($E$16*$C$16*G$6&gt;$E$16,0,$E$16*$C$16)+IF($F$16*$C$16*F$6&gt;$F$16,0,$F$16*$C$16)))</f>
        <v>0.3</v>
      </c>
      <c r="H132" s="126">
        <f>IF(G74&gt;G16,0,IF(AND(G74=G16,G132=0),0,IF($E$16*$C$16*H$6&gt;$E$16,0,$E$16*$C$16)+IF($F$16*$C$16*G$6&gt;$F$16,0,$F$16*$C$16)+IF($G$16*$C$16*F$6&gt;$G$16,0,$G$16*$C$16)))</f>
        <v>0.3</v>
      </c>
      <c r="I132" s="126">
        <f>IF(H74&gt;H16,0,IF(AND(H74=H16,H132=0),0,IF($E$16*$C$16*I$6&gt;$E$16,0,$E$16*$C$16)+IF($F$16*$C$16*H$6&gt;$F$16,0,$F$16*$C$16)+IF($G$16*$C$16*G$6&gt;$G$16,0,$G$16*$C$16)+IF($H$16*$C$16*F$6&gt;$H$16,0,$H$16*$C$16)))</f>
        <v>0.3</v>
      </c>
      <c r="J132" s="126">
        <f>IF(I74&gt;I16,0,IF(AND(I74=I16,I132=0),0,IF($E$16*$C$16*J$6&gt;$E$16,0,$E$16*$C$16)+IF($F$16*$C$16*I$6&gt;$F$16,0,$F$16*$C$16)+IF($G$16*$C$16*H$6&gt;$G$16,0,$G$16*$C$16)+IF($H$16*$C$16*G$6&gt;$H$16,0,$H$16*$C$16)+IF($I$16*$C$16*F$6&gt;$I$16,0,$I$16*$C$16)))</f>
        <v>0.3</v>
      </c>
      <c r="K132" s="126">
        <f>IF(J74&gt;J16,0,IF(AND(J74=J16,J132=0),0,IF($E$16*$C$16*K$6&gt;$E$16,0,$E$16*$C$16)+IF($F$16*$C$16*J$6&gt;$F$16,0,$F$16*$C$16)+IF($G$16*$C$16*I$6&gt;$G$16,0,$G$16*$C$16)+IF($H$16*$C$16*H$6&gt;$H$16,0,$H$16*$C$16)+IF($I$16*$C$16*G$6&gt;$I$16,0,$I$16*$C$16)+IF($J$16*$C$16*F$6&gt;$J$16,0,$J$16*$C$16)))</f>
        <v>0.3</v>
      </c>
      <c r="L132" s="126">
        <f>IF(K74&gt;K16,0,IF(AND(K74=K16,K132=0),0,IF($E$16*$C$16*L$6&gt;$E$16,0,$E$16*$C$16)+IF($F$16*$C$16*K$6&gt;$F$16,0,$F$16*$C$16)+IF($G$16*$C$16*J$6&gt;$G$16,0,$G$16*$C$16)+IF($H$16*$C$16*I$6&gt;$H$16,0,$H$16*$C$16)+IF($I$16*$C$16*H$6&gt;$I$16,0,$I$16*$C$16)+IF($J$16*$C$16*G$6&gt;$J$16,0,$J$16*$C$16)+IF($K$16*$C$16*F$6&gt;$K$16,0,$K$16*$C$16)))</f>
        <v>0.3</v>
      </c>
      <c r="M132" s="126">
        <f>IF(L74&gt;L16,0,IF(AND(L74=L16,L132=0),0,IF($E$16*$C$16*M$6&gt;$E$16,0,$E$16*$C$16)+IF($F$16*$C$16*L$6&gt;$F$16,0,$F$16*$C$16)+IF($G$16*$C$16*K$6&gt;$G$16,0,$G$16*$C$16)+IF($H$16*$C$16*J$6&gt;$H$16,0,$H$16*$C$16)+IF($I$16*$C$16*I$6&gt;$I$16,0,$I$16*$C$16)+IF($J$16*$C$16*H$6&gt;$J$16,0,$J$16*$C$16)+IF($K$16*$C$16*G$6&gt;$K$16,0,$K$16*$C$16)+IF($L$16*$C$16*F$6&gt;$L$16,0,$L$16*$C$16)))</f>
        <v>0.3</v>
      </c>
      <c r="N132" s="126">
        <f>IF(M74&gt;M16,0,IF(AND(M74=M16,M132=0),0,IF($E$16*$C$16*N$6&gt;$E$16,0,$E$16*$C$16)+IF($F$16*$C$16*M$6&gt;$F$16,0,$F$16*$C$16)+IF($G$16*$C$16*L$6&gt;$G$16,0,$G$16*$C$16)+IF($H$16*$C$16*K$6&gt;$H$16,0,$H$16*$C$16)+IF($I$16*$C$16*J$6&gt;$I$16,0,$I$16*$C$16)+IF($J$16*$C$16*I$6&gt;$J$16,0,$J$16*$C$16)+IF($K$16*$C$16*H$6&gt;$K$16,0,$K$16*$C$16)+IF($L$16*$C$16*G$6&gt;$L$16,0,$L$16*$C$16)+IF($M$16*$C$16*F$6&gt;$M$16,0,$M$16*$C$16)))</f>
        <v>0.3</v>
      </c>
      <c r="O132" s="126">
        <f>IF(N74&gt;N16,0,IF(AND(N74=N16,N132=0),0,IF($E$16*$C$16*O$6&gt;$E$16,0,$E$16*$C$16)+IF($F$16*$C$16*N$6&gt;$F$16,0,$F$16*$C$16)+IF($G$16*$C$16*M$6&gt;$G$16,0,$G$16*$C$16)+IF($H$16*$C$16*L$6&gt;$H$16,0,$H$16*$C$16)+IF($I$16*$C$16*K$6&gt;$I$16,0,$I$16*$C$16)+IF($J$16*$C$16*J$6&gt;$J$16,0,$J$16*$C$16)+IF($K$16*$C$16*I$6&gt;$K$16,0,$K$16*$C$16)+IF($L$16*$C$16*H$6&gt;$L$16,0,$L$16*$C$16)+IF($M$16*$C$16*G$6&gt;$M$16,0,$M$16*$C$16)+IF($N$16*$C$16*F$6&gt;$N$16,0,$N$16*$C$16)))</f>
        <v>0.3</v>
      </c>
      <c r="P132" s="126">
        <f>IF(O74&gt;O16,0,IF(AND(O74=O16,O132=0),0,IF($E$16*$C$16*P$6&gt;$E$16,0,$E$16*$C$16)+IF($F$16*$C$16*O$6&gt;$F$16,0,$F$16*$C$16)+IF($G$16*$C$16*N$6&gt;$G$16,0,$G$16*$C$16)+IF($H$16*$C$16*M$6&gt;$H$16,0,$H$16*$C$16)+IF($I$16*$C$16*L$6&gt;$I$16,0,$I$16*$C$16)+IF($J$16*$C$16*K$6&gt;$J$16,0,$J$16*$C$16)+IF($K$16*$C$16*J$6&gt;$K$16,0,$K$16*$C$16)+IF($L$16*$C$16*I$6&gt;$L$16,0,$L$16*$C$16)+IF($M$16*$C$16*H$6&gt;$M$16,0,$M$16*$C$16)+IF($N$16*$C$16*G$6&gt;$N$16,0,$N$16*$C$16)+IF($O$16*$C$16*F$6&gt;$O$16,0,$O$16*$C$16)))</f>
        <v>0.3</v>
      </c>
      <c r="Q132" s="126">
        <f>IF(P74&gt;P16,0,IF(AND(P74=P16,P132=0),0,IF($E$16*$C$16*Q$6&gt;$E$16,0,$E$16*$C$16)+IF($F$16*$C$16*P$6&gt;$F$16,0,$F$16*$C$16)+IF($G$16*$C$16*O$6&gt;$G$16,0,$G$16*$C$16)+IF($H$16*$C$16*N$6&gt;$H$16,0,$H$16*$C$16)+IF($I$16*$C$16*M$6&gt;$I$16,0,$I$16*$C$16)+IF($J$16*$C$16*L$6&gt;$J$16,0,$J$16*$C$16)+IF($K$16*$C$16*K$6&gt;$K$16,0,$K$16*$C$16)+IF($L$16*$C$16*J$6&gt;$L$16,0,$L$16*$C$16)+IF($M$16*$C$16*I$6&gt;$M$16,0,$M$16*$C$16)+IF($N$16*$C$16*H$6&gt;$N$16,0,$N$16*$C$16)+IF($O$16*$C$16*G$6&gt;$O$16,0,$O$16*$C$16)+IF($P$16*$C$16*F$6&gt;$P$16,0,$P$16*$C$16)))</f>
        <v>0.3</v>
      </c>
      <c r="R132" s="126">
        <f>IF(Q74&gt;Q16,0,IF(AND(Q74=Q16,Q132=0),0,IF($E$16*$C$16*R$6&gt;$E$16,0,$E$16*$C$16)+IF($F$16*$C$16*Q$6&gt;$F$16,0,$F$16*$C$16)+IF($G$16*$C$16*P$6&gt;$G$16,0,$G$16*$C$16)+IF($H$16*$C$16*O$6&gt;$H$16,0,$H$16*$C$16)+IF($I$16*$C$16*N$6&gt;$I$16,0,$I$16*$C$16)+IF($J$16*$C$16*M$6&gt;$J$16,0,$J$16*$C$16)+IF($K$16*$C$16*L$6&gt;$K$16,0,$K$16*$C$16)+IF($L$16*$C$16*K$6&gt;$L$16,0,$L$16*$C$16)+IF($M$16*$C$16*J$6&gt;$M$16,0,$M$16*$C$16)+IF($N$16*$C$16*I$6&gt;$N$16,0,$N$16*$C$16)+IF($O$16*$C$16*H$6&gt;$O$16,0,$O$16*$C$16)+IF($P$16*$C$16*G$6&gt;$P$16,0,$P$16*$C$16)+IF($Q$16*$C$16*F$6&gt;$Q$16,0,$Q$16*$C$16)))</f>
        <v>0.3</v>
      </c>
      <c r="S132" s="126">
        <f>IF(R74&gt;R16,0,IF(AND(R74=R16,R132=0),0,IF($E$16*$C$16*S$6&gt;$E$16,0,$E$16*$C$16)+IF($F$16*$C$16*R$6&gt;$F$16,0,$F$16*$C$16)+IF($G$16*$C$16*Q$6&gt;$G$16,0,$G$16*$C$16)+IF($H$16*$C$16*P$6&gt;$H$16,0,$H$16*$C$16)+IF($I$16*$C$16*O$6&gt;$I$16,0,$I$16*$C$16)+IF($J$16*$C$16*N$6&gt;$J$16,0,$J$16*$C$16)+IF($K$16*$C$16*M$6&gt;$K$16,0,$K$16*$C$16)+IF($L$16*$C$16*L$6&gt;$L$16,0,$L$16*$C$16)+IF($M$16*$C$16*K$6&gt;$M$16,0,$M$16*$C$16)+IF($N$16*$C$16*J$6&gt;$N$16,0,$N$16*$C$16)+IF($O$16*$C$16*I$6&gt;$O$16,0,$O$16*$C$16)+IF($P$16*$C$16*H$6&gt;$P$16,0,$P$16*$C$16)+IF($Q$16*$C$16*G$6&gt;$Q$16,0,$Q$16*$C$16)+IF($R$16*$C$16*F$6&gt;$R$16,0,$R$16*$C$16)))</f>
        <v>0.3</v>
      </c>
      <c r="T132" s="126">
        <f>IF(S74&gt;S16,0,IF(AND(S74=S16,S132=0),0,IF($E$16*$C$16*T$6&gt;$E$16,0,$E$16*$C$16)+IF($F$16*$C$16*S$6&gt;$F$16,0,$F$16*$C$16)+IF($G$16*$C$16*R$6&gt;$G$16,0,$G$16*$C$16)+IF($H$16*$C$16*Q$6&gt;$H$16,0,$H$16*$C$16)+IF($I$16*$C$16*P$6&gt;$I$16,0,$I$16*$C$16)+IF($J$16*$C$16*O$6&gt;$J$16,0,$J$16*$C$16)+IF($K$16*$C$16*N$6&gt;$K$16,0,$K$16*$C$16)+IF($L$16*$C$16*M$6&gt;$L$16,0,$L$16*$C$16)+IF($M$16*$C$16*L$6&gt;$M$16,0,$M$16*$C$16)+IF($N$16*$C$16*K$6&gt;$N$16,0,$N$16*$C$16)+IF($O$16*$C$16*J$6&gt;$O$16,0,$O$16*$C$16)+IF($P$16*$C$16*I$6&gt;$P$16,0,$P$16*$C$16)+IF($Q$16*$C$16*H$6&gt;$Q$16,0,$Q$16*$C$16)+IF($R$16*$C$16*G$6&gt;$R$16,0,$R$16*$C$16)+IF($S$16*$C$16*F$6&gt;$S$16,0,$S$16*$C$16)))</f>
        <v>0.3</v>
      </c>
      <c r="U132" s="126">
        <f>IF(T74&gt;T16,0,IF(AND(T74=T16,T132=0),0,IF($E$16*$C$16*U$6&gt;$E$16,0,$E$16*$C$16)+IF($F$16*$C$16*T$6&gt;$F$16,0,$F$16*$C$16)+IF($G$16*$C$16*S$6&gt;$G$16,0,$G$16*$C$16)+IF($H$16*$C$16*R$6&gt;$H$16,0,$H$16*$C$16)+IF($I$16*$C$16*Q$6&gt;$I$16,0,$I$16*$C$16)+IF($J$16*$C$16*P$6&gt;$J$16,0,$J$16*$C$16)+IF($K$16*$C$16*O$6&gt;$K$16,0,$K$16*$C$16)+IF($L$16*$C$16*N$6&gt;$L$16,0,$L$16*$C$16)+IF($M$16*$C$16*M$6&gt;$M$16,0,$M$16*$C$16)+IF($N$16*$C$16*L$6&gt;$N$16,0,$N$16*$C$16)+IF($O$16*$C$16*K$6&gt;$O$16,0,$O$16*$C$16)+IF($P$16*$C$16*J$6&gt;$P$16,0,$P$16*$C$16)+IF($Q$16*$C$16*I$6&gt;$Q$16,0,$Q$16*$C$16)+IF($R$16*$C$16*H$6&gt;$R$16,0,$R$16*$C$16)+IF($S$16*$C$16*G$6&gt;$S$16,0,$S$16*$C$16)+IF($T$16*$C$16*F$6&gt;$T$16,0,$T$16*$C$16)))</f>
        <v>0.3</v>
      </c>
      <c r="V132" s="126">
        <f>IF(U74&gt;U16,0,IF(AND(U74=U16,U132=0),0,IF($E$16*$C$16*V$6&gt;$E$16,0,$E$16*$C$16)+IF($F$16*$C$16*U$6&gt;$F$16,0,$F$16*$C$16)+IF($G$16*$C$16*T$6&gt;$G$16,0,$G$16*$C$16)+IF($H$16*$C$16*S$6&gt;$H$16,0,$H$16*$C$16)+IF($I$16*$C$16*R$6&gt;$I$16,0,$I$16*$C$16)+IF($J$16*$C$16*Q$6&gt;$J$16,0,$J$16*$C$16)+IF($K$16*$C$16*P$6&gt;$K$16,0,$K$16*$C$16)+IF($L$16*$C$16*O$6&gt;$L$16,0,$L$16*$C$16)+IF($M$16*$C$16*N$6&gt;$M$16,0,$M$16*$C$16)+IF($N$16*$C$16*M$6&gt;$N$16,0,$N$16*$C$16)+IF($O$16*$C$16*L$6&gt;$O$16,0,$O$16*$C$16)+IF($P$16*$C$16*K$6&gt;$P$16,0,$P$16*$C$16)+IF($Q$16*$C$16*J$6&gt;$Q$16,0,$Q$16*$C$16)+IF($R$16*$C$16*I$6&gt;$R$16,0,$R$16*$C$16)+IF($S$16*$C$16*H$6&gt;$S$16,0,$S$16*$C$16)+IF($T$16*$C$16*G$6&gt;$T$16,0,$T$16*$C$16)+IF($U$16*$C$16*F$6&gt;$U$16,0,$U$16*$C$16)))</f>
        <v>0.3</v>
      </c>
      <c r="W132" s="126">
        <f>IF(V74&gt;V16,0,IF(AND(V74=V16,V132=0),0,IF($E$16*$C$16*W$6&gt;$E$16,0,$E$16*$C$16)+IF($F$16*$C$16*V$6&gt;$F$16,0,$F$16*$C$16)+IF($G$16*$C$16*U$6&gt;$G$16,0,$G$16*$C$16)+IF($H$16*$C$16*T$6&gt;$H$16,0,$H$16*$C$16)+IF($I$16*$C$16*S$6&gt;$I$16,0,$I$16*$C$16)+IF($J$16*$C$16*R$6&gt;$J$16,0,$J$16*$C$16)+IF($K$16*$C$16*Q$6&gt;$K$16,0,$K$16*$C$16)+IF($L$16*$C$16*P$6&gt;$L$16,0,$L$16*$C$16)+IF($M$16*$C$16*O$6&gt;$M$16,0,$M$16*$C$16)+IF($N$16*$C$16*N$6&gt;$N$16,0,$N$16*$C$16)+IF($O$16*$C$16*M$6&gt;$O$16,0,$O$16*$C$16)+IF($P$16*$C$16*L$6&gt;$P$16,0,$P$16*$C$16)+IF($Q$16*$C$16*K$6&gt;$Q$16,0,$Q$16*$C$16)+IF($R$16*$C$16*J$6&gt;$R$16,0,$R$16*$C$16)+IF($S$16*$C$16*I$6&gt;$S$16,0,$S$16*$C$16)+IF($T$16*$C$16*H$6&gt;$T$16,0,$T$16*$C$16)+IF($U$16*$C$16*G$6&gt;$U$16,0,$U$16*$C$16)+IF($V$16*$C$16*F$6&gt;$V$16,0,$V$16*$C$16)))</f>
        <v>0.3</v>
      </c>
      <c r="X132" s="126">
        <f>IF(W74&gt;W16,0,IF(AND(W74=W16,W132=0),0,IF($E$16*$C$16*X$6&gt;$E$16,0,$E$16*$C$16)+IF($F$16*$C$16*W$6&gt;$F$16,0,$F$16*$C$16)+IF($G$16*$C$16*V$6&gt;$G$16,0,$G$16*$C$16)+IF($H$16*$C$16*U$6&gt;$H$16,0,$H$16*$C$16)+IF($I$16*$C$16*T$6&gt;$I$16,0,$I$16*$C$16)+IF($J$16*$C$16*S$6&gt;$J$16,0,$J$16*$C$16)+IF($K$16*$C$16*R$6&gt;$K$16,0,$K$16*$C$16)+IF($L$16*$C$16*Q$6&gt;$L$16,0,$L$16*$C$16)+IF($M$16*$C$16*P$6&gt;$M$16,0,$M$16*$C$16)+IF($N$16*$C$16*O$6&gt;$N$16,0,$N$16*$C$16)+IF($O$16*$C$16*N$6&gt;$O$16,0,$O$16*$C$16)+IF($P$16*$C$16*M$6&gt;$P$16,0,$P$16*$C$16)+IF($Q$16*$C$16*L$6&gt;$Q$16,0,$Q$16*$C$16)+IF($R$16*$C$16*K$6&gt;$R$16,0,$R$16*$C$16)+IF($S$16*$C$16*J$6&gt;$S$16,0,$S$16*$C$16)+IF($T$16*$C$16*I$6&gt;$T$16,0,$T$16*$C$16)+IF($U$16*$C$16*H$6&gt;$U$16,0,$U$16*$C$16)+IF($V$16*$C$16*G$6&gt;$V$16,0,$V$16*$C$16)+IF($W$16*$C$16*F$6&gt;$W$16,0,$W$16*$C$16)))</f>
        <v>0.3</v>
      </c>
      <c r="Y132" s="126">
        <f>IF(X74&gt;X16,0,IF(AND(X74=X16,X132=0),0,IF($E$16*$C$16*Y$6&gt;$E$16,0,$E$16*$C$16)+IF($F$16*$C$16*X$6&gt;$F$16,0,$F$16*$C$16)+IF($G$16*$C$16*W$6&gt;$G$16,0,$G$16*$C$16)+IF($H$16*$C$16*V$6&gt;$H$16,0,$H$16*$C$16)+IF($I$16*$C$16*U$6&gt;$I$16,0,$I$16*$C$16)+IF($J$16*$C$16*T$6&gt;$J$16,0,$J$16*$C$16)+IF($K$16*$C$16*S$6&gt;$K$16,0,$K$16*$C$16)+IF($L$16*$C$16*R$6&gt;$L$16,0,$L$16*$C$16)+IF($M$16*$C$16*Q$6&gt;$M$16,0,$M$16*$C$16)+IF($N$16*$C$16*P$6&gt;$N$16,0,$N$16*$C$16)+IF($O$16*$C$16*O$6&gt;$O$16,0,$O$16*$C$16)+IF($P$16*$C$16*N$6&gt;$P$16,0,$P$16*$C$16)+IF($Q$16*$C$16*M$6&gt;$Q$16,0,$Q$16*$C$16)+IF($R$16*$C$16*L$6&gt;$R$16,0,$R$16*$C$16)+IF($S$16*$C$16*K$6&gt;$S$16,0,$S$16*$C$16)+IF($T$16*$C$16*J$6&gt;$T$16,0,$T$16*$C$16)+IF($U$16*$C$16*I$6&gt;$U$16,0,$U$16*$C$16)+IF($V$16*$C$16*H$6&gt;$V$16,0,$V$16*$C$16)+IF($W$16*$C$16*G$6&gt;$W$16,0,$W$16*$C$16)+IF($X$16*$C$16*F$6&gt;$X$16,0,$X$16*$C$16)))</f>
        <v>0.3</v>
      </c>
      <c r="Z132" s="126">
        <f>IF(Y74&gt;Y16,0,IF(AND(Y74=Y16,Y132=0),0,IF($E$16*$C$16*Z$6&gt;$E$16,0,$E$16*$C$16)+IF($F$16*$C$16*Y$6&gt;$F$16,0,$F$16*$C$16)+IF($G$16*$C$16*X$6&gt;$G$16,0,$G$16*$C$16)+IF($H$16*$C$16*W$6&gt;$H$16,0,$H$16*$C$16)+IF($I$16*$C$16*V$6&gt;$I$16,0,$I$16*$C$16)+IF($J$16*$C$16*U$6&gt;$J$16,0,$J$16*$C$16)+IF($K$16*$C$16*T$6&gt;$K$16,0,$K$16*$C$16)+IF($L$16*$C$16*S$6&gt;$L$16,0,$L$16*$C$16)+IF($M$16*$C$16*R$6&gt;$M$16,0,$M$16*$C$16)+IF($N$16*$C$16*Q$6&gt;$N$16,0,$N$16*$C$16)+IF($O$16*$C$16*P$6&gt;$O$16,0,$O$16*$C$16)+IF($P$16*$C$16*O$6&gt;$P$16,0,$P$16*$C$16)+IF($Q$16*$C$16*N$6&gt;$Q$16,0,$Q$16*$C$16)+IF($R$16*$C$16*M$6&gt;$R$16,0,$R$16*$C$16)+IF($S$16*$C$16*L$6&gt;$S$16,0,$S$16*$C$16)+IF($T$16*$C$16*K$6&gt;$T$16,0,$T$16*$C$16)+IF($U$16*$C$16*J$6&gt;$U$16,0,$U$16*$C$16)+IF($V$16*$C$16*I$6&gt;$V$16,0,$V$16*$C$16)+IF($W$16*$C$16*H$6&gt;$W$16,0,$W$16*$C$16)+IF($X$16*$C$16*G$6&gt;$X$16,0,$X$16*$C$16)+IF($Y$16*$C$16*F$6&gt;$Y$16,0,$Y$16*$C$16)))</f>
        <v>0.3</v>
      </c>
      <c r="AA132" s="126">
        <f>IF(Z74&gt;Z16,0,IF(AND(Z74=Z16,Z132=0),0,IF($E$16*$C$16*AA$6&gt;$E$16,0,$E$16*$C$16)+IF($F$16*$C$16*Z$6&gt;$F$16,0,$F$16*$C$16)+IF($G$16*$C$16*Y$6&gt;$G$16,0,$G$16*$C$16)+IF($H$16*$C$16*X$6&gt;$H$16,0,$H$16*$C$16)+IF($I$16*$C$16*W$6&gt;$I$16,0,$I$16*$C$16)+IF($J$16*$C$16*V$6&gt;$J$16,0,$J$16*$C$16)+IF($K$16*$C$16*U$6&gt;$K$16,0,$K$16*$C$16)+IF($L$16*$C$16*T$6&gt;$L$16,0,$L$16*$C$16)+IF($M$16*$C$16*S$6&gt;$M$16,0,$M$16*$C$16)+IF($N$16*$C$16*R$6&gt;$N$16,0,$N$16*$C$16)+IF($O$16*$C$16*Q$6&gt;$O$16,0,$O$16*$C$16)+IF($P$16*$C$16*P$6&gt;$P$16,0,$P$16*$C$16)+IF($Q$16*$C$16*O$6&gt;$Q$16,0,$Q$16*$C$16)+IF($R$16*$C$16*N$6&gt;$R$16,0,$R$16*$C$16)+IF($S$16*$C$16*M$6&gt;$S$16,0,$S$16*$C$16)+IF($T$16*$C$16*L$6&gt;$T$16,0,$T$16*$C$16)+IF($U$16*$C$16*K$6&gt;$U$16,0,$U$16*$C$16)+IF($V$16*$C$16*J$6&gt;$V$16,0,$V$16*$C$16)+IF($W$16*$C$16*I$6&gt;$W$16,0,$W$16*$C$16)+IF($X$16*$C$16*H$6&gt;$X$16,0,$X$16*$C$16)+IF($Y$16*$C$16*G$6&gt;$Y$16,0,$Y$16*$C$16)+IF($Z$16*$C$16*F$6&gt;$Z$16,0,$Z$16*$C$16)))</f>
        <v>0.3</v>
      </c>
      <c r="AB132" s="126">
        <f>IF(AA74&gt;AA16,0,IF(AND(AA74=AA16,AA132=0),0,IF($E$16*$C$16*AB$6&gt;$E$16,0,$E$16*$C$16)+IF($F$16*$C$16*AA$6&gt;$F$16,0,$F$16*$C$16)+IF($G$16*$C$16*Z$6&gt;$G$16,0,$G$16*$C$16)+IF($H$16*$C$16*Y$6&gt;$H$16,0,$H$16*$C$16)+IF($I$16*$C$16*X$6&gt;$I$16,0,$I$16*$C$16)+IF($J$16*$C$16*W$6&gt;$J$16,0,$J$16*$C$16)+IF($K$16*$C$16*V$6&gt;$K$16,0,$K$16*$C$16)+IF($L$16*$C$16*U$6&gt;$L$16,0,$L$16*$C$16)+IF($M$16*$C$16*T$6&gt;$M$16,0,$M$16*$C$16)+IF($N$16*$C$16*S$6&gt;$N$16,0,$N$16*$C$16)+IF($O$16*$C$16*R$6&gt;$O$16,0,$O$16*$C$16)+IF($P$16*$C$16*Q$6&gt;$P$16,0,$P$16*$C$16)+IF($Q$16*$C$16*P$6&gt;$Q$16,0,$Q$16*$C$16)+IF($R$16*$C$16*O$6&gt;$R$16,0,$R$16*$C$16)+IF($S$16*$C$16*N$6&gt;$S$16,0,$S$16*$C$16)+IF($T$16*$C$16*M$6&gt;$T$16,0,$T$16*$C$16)+IF($U$16*$C$16*L$6&gt;$U$16,0,$U$16*$C$16)+IF($V$16*$C$16*K$6&gt;$V$16,0,$V$16*$C$16)+IF($W$16*$C$16*J$6&gt;$W$16,0,$W$16*$C$16)+IF($X$16*$C$16*I$6&gt;$X$16,0,$X$16*$C$16)+IF($Y$16*$C$16*H$6&gt;$Y$16,0,$Y$16*$C$16)+IF($Z$16*$C$16*G$6&gt;$Z$16,0,$Z$16*$C$16)+IF($AA$16*$C$16*F$6&gt;$AA$16,0,$AA$16*$C$16)))</f>
        <v>0.3</v>
      </c>
      <c r="AC132" s="126">
        <f>IF(AB74&gt;AB16,0,IF(AND(AB74=AB16,AB132=0),0,IF($E$16*$C$16*AC$6&gt;$E$16,0,$E$16*$C$16)+IF($F$16*$C$16*AB$6&gt;$F$16,0,$F$16*$C$16)+IF($G$16*$C$16*AA$6&gt;$G$16,0,$G$16*$C$16)+IF($H$16*$C$16*Z$6&gt;$H$16,0,$H$16*$C$16)+IF($I$16*$C$16*Y$6&gt;$I$16,0,$I$16*$C$16)+IF($J$16*$C$16*X$6&gt;$J$16,0,$J$16*$C$16)+IF($K$16*$C$16*W$6&gt;$K$16,0,$K$16*$C$16)+IF($L$16*$C$16*V$6&gt;$L$16,0,$L$16*$C$16)+IF($M$16*$C$16*U$6&gt;$M$16,0,$M$16*$C$16)+IF($N$16*$C$16*T$6&gt;$N$16,0,$N$16*$C$16)+IF($O$16*$C$16*S$6&gt;$O$16,0,$O$16*$C$16)+IF($P$16*$C$16*R$6&gt;$P$16,0,$P$16*$C$16)+IF($Q$16*$C$16*Q$6&gt;$Q$16,0,$Q$16*$C$16)+IF($R$16*$C$16*P$6&gt;$R$16,0,$R$16*$C$16)+IF($S$16*$C$16*O$6&gt;$S$16,0,$S$16*$C$16)+IF($T$16*$C$16*N$6&gt;$T$16,0,$T$16*$C$16)+IF($U$16*$C$16*M$6&gt;$U$16,0,$U$16*$C$16)+IF($V$16*$C$16*L$6&gt;$V$16,0,$V$16*$C$16)+IF($W$16*$C$16*K$6&gt;$W$16,0,$W$16*$C$16)+IF($X$16*$C$16*J$6&gt;$X$16,0,$X$16*$C$16)+IF($Y$16*$C$16*I$6&gt;$Y$16,0,$Y$16*$C$16)+IF($Z$16*$C$16*H$6&gt;$Z$16,0,$Z$16*$C$16)+IF($AA$16*$C$16*G$6&gt;$AA$16,0,$AA$16*$C$16)+IF($AB$16*$C$16*F$6&gt;$AB$16,0,$AB$16*$C$16)))</f>
        <v>0.3</v>
      </c>
      <c r="AD132" s="126">
        <f>IF(AC74&gt;AC16,0,IF(AND(AC74=AC16,AC132=0),0,IF($E$16*$C$16*AD$6&gt;$E$16,0,$E$16*$C$16)+IF($F$16*$C$16*AC$6&gt;$F$16,0,$F$16*$C$16)+IF($G$16*$C$16*AB$6&gt;$G$16,0,$G$16*$C$16)+IF($H$16*$C$16*AA$6&gt;$H$16,0,$H$16*$C$16)+IF($I$16*$C$16*Z$6&gt;$I$16,0,$I$16*$C$16)+IF($J$16*$C$16*Y$6&gt;$J$16,0,$J$16*$C$16)+IF($K$16*$C$16*X$6&gt;$K$16,0,$K$16*$C$16)+IF($L$16*$C$16*W$6&gt;$L$16,0,$L$16*$C$16)+IF($M$16*$C$16*V$6&gt;$M$16,0,$M$16*$C$16)+IF($N$16*$C$16*U$6&gt;$N$16,0,$N$16*$C$16)+IF($O$16*$C$16*T$6&gt;$O$16,0,$O$16*$C$16)+IF($P$16*$C$16*S$6&gt;$P$16,0,$P$16*$C$16)+IF($Q$16*$C$16*R$6&gt;$Q$16,0,$Q$16*$C$16)+IF($R$16*$C$16*Q$6&gt;$R$16,0,$R$16*$C$16)+IF($S$16*$C$16*P$6&gt;$S$16,0,$S$16*$C$16)+IF($T$16*$C$16*O$6&gt;$T$16,0,$T$16*$C$16)+IF($U$16*$C$16*N$6&gt;$U$16,0,$U$16*$C$16)+IF($V$16*$C$16*M$6&gt;$V$16,0,$V$16*$C$16)+IF($W$16*$C$16*L$6&gt;$W$16,0,$W$16*$C$16)+IF($X$16*$C$16*K$6&gt;$X$16,0,$X$16*$C$16)+IF($Y$16*$C$16*J$6&gt;$Y$16,0,$Y$16*$C$16)+IF($Z$16*$C$16*I$6&gt;$Z$16,0,$Z$16*$C$16)+IF($AA$16*$C$16*H$6&gt;$AA$16,0,$AA$16*$C$16)+IF($AB$16*$C$16*G$6&gt;$AB$16,0,$AB$16*$C$16)+IF($AC$16*$C$16*F$6&gt;$AC$16,0,$AC$16*$C$16)))</f>
        <v>0.3</v>
      </c>
      <c r="AE132" s="126">
        <f>IF(AD74&gt;AD16,0,IF(AND(AD74=AD16,AD132=0),0,IF($E$16*$C$16*AE$6&gt;$E$16,0,$E$16*$C$16)+IF($F$16*$C$16*AD$6&gt;$F$16,0,$F$16*$C$16)+IF($G$16*$C$16*AC$6&gt;$G$16,0,$G$16*$C$16)+IF($H$16*$C$16*AB$6&gt;$H$16,0,$H$16*$C$16)+IF($I$16*$C$16*AA$6&gt;$I$16,0,$I$16*$C$16)+IF($J$16*$C$16*Z$6&gt;$J$16,0,$J$16*$C$16)+IF($K$16*$C$16*Y$6&gt;$K$16,0,$K$16*$C$16)+IF($L$16*$C$16*X$6&gt;$L$16,0,$L$16*$C$16)+IF($M$16*$C$16*W$6&gt;$M$16,0,$M$16*$C$16)+IF($N$16*$C$16*V$6&gt;$N$16,0,$N$16*$C$16)+IF($O$16*$C$16*U$6&gt;$O$16,0,$O$16*$C$16)+IF($P$16*$C$16*T$6&gt;$P$16,0,$P$16*$C$16)+IF($Q$16*$C$16*S$6&gt;$Q$16,0,$Q$16*$C$16)+IF($R$16*$C$16*R$6&gt;$R$16,0,$R$16*$C$16)+IF($S$16*$C$16*Q$6&gt;$S$16,0,$S$16*$C$16)+IF($T$16*$C$16*P$6&gt;$T$16,0,$T$16*$C$16)+IF($U$16*$C$16*O$6&gt;$U$16,0,$U$16*$C$16)+IF($V$16*$C$16*N$6&gt;$V$16,0,$V$16*$C$16)+IF($W$16*$C$16*M$6&gt;$W$16,0,$W$16*$C$16)+IF($X$16*$C$16*L$6&gt;$X$16,0,$X$16*$C$16)+IF($Y$16*$C$16*K$6&gt;$Y$16,0,$Y$16*$C$16)+IF($Z$16*$C$16*J$6&gt;$Z$16,0,$Z$16*$C$16)+IF($AA$16*$C$16*I$6&gt;$AA$16,0,$AA$16*$C$16)+IF($AB$16*$C$16*H$6&gt;$AB$16,0,$AB$16*$C$16)+IF($AC$16*$C$16*G$6&gt;$AC$16,0,$AC$16*$C$16)+IF($AD$16*$C$16*F$6&gt;$AD$16,0,$AD$16*$C$16)))</f>
        <v>0.3</v>
      </c>
      <c r="AF132" s="126">
        <f>IF(AE74&gt;AE16,0,IF(AND(AE74=AE16,AE132=0),0,IF($E$16*$C$16*AF$6&gt;$E$16,0,$E$16*$C$16)+IF($F$16*$C$16*AE$6&gt;$F$16,0,$F$16*$C$16)+IF($G$16*$C$16*AD$6&gt;$G$16,0,$G$16*$C$16)+IF($H$16*$C$16*AC$6&gt;$H$16,0,$H$16*$C$16)+IF($I$16*$C$16*AB$6&gt;$I$16,0,$I$16*$C$16)+IF($J$16*$C$16*AA$6&gt;$J$16,0,$J$16*$C$16)+IF($K$16*$C$16*Z$6&gt;$K$16,0,$K$16*$C$16)+IF($L$16*$C$16*Y$6&gt;$L$16,0,$L$16*$C$16)+IF($M$16*$C$16*X$6&gt;$M$16,0,$M$16*$C$16)+IF($N$16*$C$16*W$6&gt;$N$16,0,$N$16*$C$16)+IF($O$16*$C$16*V$6&gt;$O$16,0,$O$16*$C$16)+IF($P$16*$C$16*U$6&gt;$P$16,0,$P$16*$C$16)+IF($Q$16*$C$16*T$6&gt;$Q$16,0,$Q$16*$C$16)+IF($R$16*$C$16*S$6&gt;$R$16,0,$R$16*$C$16)+IF($S$16*$C$16*R$6&gt;$S$16,0,$S$16*$C$16)+IF($T$16*$C$16*Q$6&gt;$T$16,0,$T$16*$C$16)+IF($U$16*$C$16*P$6&gt;$U$16,0,$U$16*$C$16)+IF($V$16*$C$16*O$6&gt;$V$16,0,$V$16*$C$16)+IF($W$16*$C$16*N$6&gt;$W$16,0,$W$16*$C$16)+IF($X$16*$C$16*M$6&gt;$X$16,0,$X$16*$C$16)+IF($Y$16*$C$16*L$6&gt;$Y$16,0,$Y$16*$C$16)+IF($Z$16*$C$16*K$6&gt;$Z$16,0,$Z$16*$C$16)+IF($AA$16*$C$16*J$6&gt;$AA$16,0,$AA$16*$C$16)+IF($AB$16*$C$16*I$6&gt;$AB$16,0,$AB$16*$C$16)+IF($AC$16*$C$16*H$6&gt;$AC$16,0,$AC$16*$C$16)+IF($AD$16*$C$16*G$6&gt;$AD$16,0,$AD$16*$C$16)+IF($AE$16*$C$16*F$6&gt;$AE$16,0,$AE$16*$C$16)))</f>
        <v>0.3</v>
      </c>
      <c r="AG132" s="126">
        <f>IF(AF74&gt;AF16,0,IF(AND(AF74=AF16,AF132=0),0,IF($E$16*$C$16*AG$6&gt;$E$16,0,$E$16*$C$16)+IF($F$16*$C$16*AF$6&gt;$F$16,0,$F$16*$C$16)+IF($G$16*$C$16*AE$6&gt;$G$16,0,$G$16*$C$16)+IF($H$16*$C$16*AD$6&gt;$H$16,0,$H$16*$C$16)+IF($I$16*$C$16*AC$6&gt;$I$16,0,$I$16*$C$16)+IF($J$16*$C$16*AB$6&gt;$J$16,0,$J$16*$C$16)+IF($K$16*$C$16*AA$6&gt;$K$16,0,$K$16*$C$16)+IF($L$16*$C$16*Z$6&gt;$L$16,0,$L$16*$C$16)+IF($M$16*$C$16*Y$6&gt;$M$16,0,$M$16*$C$16)+IF($N$16*$C$16*X$6&gt;$N$16,0,$N$16*$C$16)+IF($O$16*$C$16*W$6&gt;$O$16,0,$O$16*$C$16)+IF($P$16*$C$16*V$6&gt;$P$16,0,$P$16*$C$16)+IF($Q$16*$C$16*U$6&gt;$Q$16,0,$Q$16*$C$16)+IF($R$16*$C$16*T$6&gt;$R$16,0,$R$16*$C$16)+IF($S$16*$C$16*S$6&gt;$S$16,0,$S$16*$C$16)+IF($T$16*$C$16*R$6&gt;$T$16,0,$T$16*$C$16)+IF($U$16*$C$16*Q$6&gt;$U$16,0,$U$16*$C$16)+IF($V$16*$C$16*P$6&gt;$V$16,0,$V$16*$C$16)+IF($W$16*$C$16*O$6&gt;$W$16,0,$W$16*$C$16)+IF($X$16*$C$16*N$6&gt;$X$16,0,$X$16*$C$16)+IF($Y$16*$C$16*M$6&gt;$Y$16,0,$Y$16*$C$16)+IF($Z$16*$C$16*L$6&gt;$Z$16,0,$Z$16*$C$16)+IF($AA$16*$C$16*K$6&gt;$AA$16,0,$AA$16*$C$16)+IF($AB$16*$C$16*J$6&gt;$AB$16,0,$AB$16*$C$16)+IF($AC$16*$C$16*I$6&gt;$AC$16,0,$AC$16*$C$16)+IF($AD$16*$C$16*H$6&gt;$AD$16,0,$AD$16*$C$16)+IF($AE$16*$C$16*G$6&gt;$AE$16,0,$AE$16*$C$16)+IF($AF$16*$C$16*F$6&gt;$AF$16,0,$AF$16*$C$16)))</f>
        <v>0.3</v>
      </c>
      <c r="AH132" s="126">
        <f>IF(AG74&gt;AG16,0,IF(AND(AG74=AG16,AG132=0),0,IF($E$16*$C$16*AH$6&gt;$E$16,0,$E$16*$C$16)+IF($F$16*$C$16*AG$6&gt;$F$16,0,$F$16*$C$16)+IF($G$16*$C$16*AF$6&gt;$G$16,0,$G$16*$C$16)+IF($H$16*$C$16*AE$6&gt;$H$16,0,$H$16*$C$16)+IF($I$16*$C$16*AD$6&gt;$I$16,0,$I$16*$C$16)+IF($J$16*$C$16*AC$6&gt;$J$16,0,$J$16*$C$16)+IF($K$16*$C$16*AB$6&gt;$K$16,0,$K$16*$C$16)+IF($L$16*$C$16*AA$6&gt;$L$16,0,$L$16*$C$16)+IF($M$16*$C$16*Z$6&gt;$M$16,0,$M$16*$C$16)+IF($N$16*$C$16*Y$6&gt;$N$16,0,$N$16*$C$16)+IF($O$16*$C$16*X$6&gt;$O$16,0,$O$16*$C$16)+IF($P$16*$C$16*W$6&gt;$P$16,0,$P$16*$C$16)+IF($Q$16*$C$16*V$6&gt;$Q$16,0,$Q$16*$C$16)+IF($R$16*$C$16*U$6&gt;$R$16,0,$R$16*$C$16)+IF($S$16*$C$16*T$6&gt;$S$16,0,$S$16*$C$16)+IF($T$16*$C$16*S$6&gt;$T$16,0,$T$16*$C$16)+IF($U$16*$C$16*R$6&gt;$U$16,0,$U$16*$C$16)+IF($V$16*$C$16*Q$6&gt;$V$16,0,$V$16*$C$16)+IF($W$16*$C$16*P$6&gt;$W$16,0,$W$16*$C$16)+IF($X$16*$C$16*O$6&gt;$X$16,0,$X$16*$C$16)+IF($Y$16*$C$16*N$6&gt;$Y$16,0,$Y$16*$C$16)+IF($Z$16*$C$16*M$6&gt;$Z$16,0,$Z$16*$C$16)+IF($AA$16*$C$16*L$6&gt;$AA$16,0,$AA$16*$C$16)+IF($AB$16*$C$16*K$6&gt;$AB$16,0,$AB$16*$C$16)+IF($AC$16*$C$16*J$6&gt;$AC$16,0,$AC$16*$C$16)+IF($AD$16*$C$16*I$6&gt;$AD$16,0,$AD$16*$C$16)+IF($AE$16*$C$16*H$6&gt;$AE$16,0,$AE$16*$C$16)+IF($AF$16*$C$16*G$6&gt;$AF$16,0,$AF$16*$C$16)+IF($AG$16*$C$16*F$6&gt;$AG$16,0,$AG$16*$C$16)))</f>
        <v>0.3</v>
      </c>
      <c r="AI132" s="126">
        <f>IF(AH74&gt;AH16,0,IF(AND(AH74=AH16,AH132=0),0,IF($E$16*$C$16*AI$6&gt;$E$16,0,$E$16*$C$16)+IF($F$16*$C$16*AH$6&gt;$F$16,0,$F$16*$C$16)+IF($G$16*$C$16*AG$6&gt;$G$16,0,$G$16*$C$16)+IF($H$16*$C$16*AF$6&gt;$H$16,0,$H$16*$C$16)+IF($I$16*$C$16*AE$6&gt;$I$16,0,$I$16*$C$16)+IF($J$16*$C$16*AD$6&gt;$J$16,0,$J$16*$C$16)+IF($K$16*$C$16*AC$6&gt;$K$16,0,$K$16*$C$16)+IF($L$16*$C$16*AB$6&gt;$L$16,0,$L$16*$C$16)+IF($M$16*$C$16*AA$6&gt;$M$16,0,$M$16*$C$16)+IF($N$16*$C$16*Z$6&gt;$N$16,0,$N$16*$C$16)+IF($O$16*$C$16*Y$6&gt;$O$16,0,$O$16*$C$16)+IF($P$16*$C$16*X$6&gt;$P$16,0,$P$16*$C$16)+IF($Q$16*$C$16*W$6&gt;$Q$16,0,$Q$16*$C$16)+IF($R$16*$C$16*V$6&gt;$R$16,0,$R$16*$C$16)+IF($S$16*$C$16*U$6&gt;$S$16,0,$S$16*$C$16)+IF($T$16*$C$16*T$6&gt;$T$16,0,$T$16*$C$16)+IF($U$16*$C$16*S$6&gt;$U$16,0,$U$16*$C$16)+IF($V$16*$C$16*R$6&gt;$V$16,0,$V$16*$C$16)+IF($W$16*$C$16*Q$6&gt;$W$16,0,$W$16*$C$16)+IF($X$16*$C$16*P$6&gt;$X$16,0,$X$16*$C$16)+IF($Y$16*$C$16*O$6&gt;$Y$16,0,$Y$16*$C$16)+IF($Z$16*$C$16*N$6&gt;$Z$16,0,$Z$16*$C$16)+IF($AA$16*$C$16*M$6&gt;$AA$16,0,$AA$16*$C$16)+IF($AB$16*$C$16*L$6&gt;$AB$16,0,$AB$16*$C$16)+IF($AC$16*$C$16*K$6&gt;$AC$16,0,$AC$16*$C$16)+IF($AD$16*$C$16*J$6&gt;$AD$16,0,$AD$16*$C$16)+IF($AE$16*$C$16*I$6&gt;$AE$16,0,$AE$16*$C$16)+IF($AF$16*$C$16*H$6&gt;$AF$16,0,$AF$16*$C$16)+IF($AG$16*$C$16*G$6&gt;$AG$16,0,$AG$16*$C$16)+IF($AH$16*$C$16*F$6&gt;$AH$16,0,$AH$16*$C$16)))</f>
        <v>0.3</v>
      </c>
    </row>
    <row r="133" spans="2:35" x14ac:dyDescent="0.3">
      <c r="B133" s="6" t="str">
        <f t="shared" si="72"/>
        <v>Reservoirs</v>
      </c>
      <c r="C133" s="287"/>
      <c r="D133" s="151">
        <f t="shared" si="73"/>
        <v>30</v>
      </c>
      <c r="E133" s="126">
        <v>0</v>
      </c>
      <c r="F133" s="126">
        <f>IF(E75&gt;E17,0,IF(AND(E75=E17,E133=0),0,IF($E$17*$C$17*F$6&gt;$E$17,0,$E$17*$C$17)))</f>
        <v>1</v>
      </c>
      <c r="G133" s="126">
        <f>IF(F75&gt;F17,0,IF(AND(F75=F17,F133=0),0,IF($E$17*$C$17*G$6&gt;$E$17,0,$E$17*$C$17)+IF($F$17*$C$17*F$6&gt;$F$17,0,$F$17*$C$17)))</f>
        <v>1</v>
      </c>
      <c r="H133" s="126">
        <f>IF(G75&gt;G17,0,IF(AND(G75=G17,G133=0),0,IF($E$17*$C$17*H$6&gt;$E$17,0,$E$17*$C$17)+IF($F$17*$C$17*G$6&gt;$F$17,0,$F$17*$C$17)+IF($G$17*$C$17*F$6&gt;$G$17,0,$G$17*$C$17)))</f>
        <v>1</v>
      </c>
      <c r="I133" s="126">
        <f>IF(H75&gt;H17,0,IF(AND(H75=H17,H133=0),0,IF($E$17*$C$17*I$6&gt;$E$17,0,$E$17*$C$17)+IF($F$17*$C$17*H$6&gt;$F$17,0,$F$17*$C$17)+IF($G$17*$C$17*G$6&gt;$G$17,0,$G$17*$C$17)+IF($H$17*$C$17*F$6&gt;$H$17,0,$H$17*$C$17)))</f>
        <v>1</v>
      </c>
      <c r="J133" s="126">
        <f>IF(I75&gt;I17,0,IF(AND(I75=I17,I133=0),0,IF($E$17*$C$17*J$6&gt;$E$17,0,$E$17*$C$17)+IF($F$17*$C$17*I$6&gt;$F$17,0,$F$17*$C$17)+IF($G$17*$C$17*H$6&gt;$G$17,0,$G$17*$C$17)+IF($H$17*$C$17*G$6&gt;$H$17,0,$H$17*$C$17)+IF($I$17*$C$17*F$6&gt;$I$17,0,$I$17*$C$17)))</f>
        <v>1</v>
      </c>
      <c r="K133" s="126">
        <f>IF(J75&gt;J17,0,IF(AND(J75=J17,J133=0),0,IF($E$17*$C$17*K$6&gt;$E$17,0,$E$17*$C$17)+IF($F$17*$C$17*J$6&gt;$F$17,0,$F$17*$C$17)+IF($G$17*$C$17*I$6&gt;$G$17,0,$G$17*$C$17)+IF($H$17*$C$17*H$6&gt;$H$17,0,$H$17*$C$17)+IF($I$17*$C$17*G$6&gt;$I$17,0,$I$17*$C$17)+IF($J$17*$C$17*F$6&gt;$J$17,0,$J$17*$C$17)))</f>
        <v>1</v>
      </c>
      <c r="L133" s="126">
        <f>IF(K75&gt;K17,0,IF(AND(K75=K17,K133=0),0,IF($E$17*$C$17*L$6&gt;$E$17,0,$E$17*$C$17)+IF($F$17*$C$17*K$6&gt;$F$17,0,$F$17*$C$17)+IF($G$17*$C$17*J$6&gt;$G$17,0,$G$17*$C$17)+IF($H$17*$C$17*I$6&gt;$H$17,0,$H$17*$C$17)+IF($I$17*$C$17*H$6&gt;$I$17,0,$I$17*$C$17)+IF($J$17*$C$17*G$6&gt;$J$17,0,$J$17*$C$17)+IF($K$17*$C$17*F$6&gt;$K$17,0,$K$17*$C$17)))</f>
        <v>1</v>
      </c>
      <c r="M133" s="126">
        <f>IF(L75&gt;L17,0,IF(AND(L75=L17,L133=0),0,IF($E$17*$C$17*M$6&gt;$E$17,0,$E$17*$C$17)+IF($F$17*$C$17*L$6&gt;$F$17,0,$F$17*$C$17)+IF($G$17*$C$17*K$6&gt;$G$17,0,$G$17*$C$17)+IF($H$17*$C$17*J$6&gt;$H$17,0,$H$17*$C$17)+IF($I$17*$C$17*I$6&gt;$I$17,0,$I$17*$C$17)+IF($J$17*$C$17*H$6&gt;$J$17,0,$J$17*$C$17)+IF($K$17*$C$17*G$6&gt;$K$17,0,$K$17*$C$17)+IF($L$17*$C$17*F$6&gt;$L$17,0,$L$17*$C$17)))</f>
        <v>1</v>
      </c>
      <c r="N133" s="126">
        <f>IF(M75&gt;M17,0,IF(AND(M75=M17,M133=0),0,IF($E$17*$C$17*N$6&gt;$E$17,0,$E$17*$C$17)+IF($F$17*$C$17*M$6&gt;$F$17,0,$F$17*$C$17)+IF($G$17*$C$17*L$6&gt;$G$17,0,$G$17*$C$17)+IF($H$17*$C$17*K$6&gt;$H$17,0,$H$17*$C$17)+IF($I$17*$C$17*J$6&gt;$I$17,0,$I$17*$C$17)+IF($J$17*$C$17*I$6&gt;$J$17,0,$J$17*$C$17)+IF($K$17*$C$17*H$6&gt;$K$17,0,$K$17*$C$17)+IF($L$17*$C$17*G$6&gt;$L$17,0,$L$17*$C$17)+IF($M$17*$C$17*F$6&gt;$M$17,0,$M$17*$C$17)))</f>
        <v>1</v>
      </c>
      <c r="O133" s="126">
        <f>IF(N75&gt;N17,0,IF(AND(N75=N17,N133=0),0,IF($E$17*$C$17*O$6&gt;$E$17,0,$E$17*$C$17)+IF($F$17*$C$17*N$6&gt;$F$17,0,$F$17*$C$17)+IF($G$17*$C$17*M$6&gt;$G$17,0,$G$17*$C$17)+IF($H$17*$C$17*L$6&gt;$H$17,0,$H$17*$C$17)+IF($I$17*$C$17*K$6&gt;$I$17,0,$I$17*$C$17)+IF($J$17*$C$17*J$6&gt;$J$17,0,$J$17*$C$17)+IF($K$17*$C$17*I$6&gt;$K$17,0,$K$17*$C$17)+IF($L$17*$C$17*H$6&gt;$L$17,0,$L$17*$C$17)+IF($M$17*$C$17*G$6&gt;$M$17,0,$M$17*$C$17)+IF($N$17*$C$17*F$6&gt;$N$17,0,$N$17*$C$17)))</f>
        <v>1</v>
      </c>
      <c r="P133" s="126">
        <f>IF(O75&gt;O17,0,IF(AND(O75=O17,O133=0),0,IF($E$17*$C$17*P$6&gt;$E$17,0,$E$17*$C$17)+IF($F$17*$C$17*O$6&gt;$F$17,0,$F$17*$C$17)+IF($G$17*$C$17*N$6&gt;$G$17,0,$G$17*$C$17)+IF($H$17*$C$17*M$6&gt;$H$17,0,$H$17*$C$17)+IF($I$17*$C$17*L$6&gt;$I$17,0,$I$17*$C$17)+IF($J$17*$C$17*K$6&gt;$J$17,0,$J$17*$C$17)+IF($K$17*$C$17*J$6&gt;$K$17,0,$K$17*$C$17)+IF($L$17*$C$17*I$6&gt;$L$17,0,$L$17*$C$17)+IF($M$17*$C$17*H$6&gt;$M$17,0,$M$17*$C$17)+IF($N$17*$C$17*G$6&gt;$N$17,0,$N$17*$C$17)+IF($O$17*$C$17*F$6&gt;$O$17,0,$O$17*$C$17)))</f>
        <v>1</v>
      </c>
      <c r="Q133" s="126">
        <f>IF(P75&gt;P17,0,IF(AND(P75=P17,P133=0),0,IF($E$17*$C$17*Q$6&gt;$E$17,0,$E$17*$C$17)+IF($F$17*$C$17*P$6&gt;$F$17,0,$F$17*$C$17)+IF($G$17*$C$17*O$6&gt;$G$17,0,$G$17*$C$17)+IF($H$17*$C$17*N$6&gt;$H$17,0,$H$17*$C$17)+IF($I$17*$C$17*M$6&gt;$I$17,0,$I$17*$C$17)+IF($J$17*$C$17*L$6&gt;$J$17,0,$J$17*$C$17)+IF($K$17*$C$17*K$6&gt;$K$17,0,$K$17*$C$17)+IF($L$17*$C$17*J$6&gt;$L$17,0,$L$17*$C$17)+IF($M$17*$C$17*I$6&gt;$M$17,0,$M$17*$C$17)+IF($N$17*$C$17*H$6&gt;$N$17,0,$N$17*$C$17)+IF($O$17*$C$17*G$6&gt;$O$17,0,$O$17*$C$17)+IF($P$17*$C$17*F$6&gt;$P$17,0,$P$17*$C$17)))</f>
        <v>1</v>
      </c>
      <c r="R133" s="126">
        <f>IF(Q75&gt;Q17,0,IF(AND(Q75=Q17,Q133=0),0,IF($E$17*$C$17*R$6&gt;$E$17,0,$E$17*$C$17)+IF($F$17*$C$17*Q$6&gt;$F$17,0,$F$17*$C$17)+IF($G$17*$C$17*P$6&gt;$G$17,0,$G$17*$C$17)+IF($H$17*$C$17*O$6&gt;$H$17,0,$H$17*$C$17)+IF($I$17*$C$17*N$6&gt;$I$17,0,$I$17*$C$17)+IF($J$17*$C$17*M$6&gt;$J$17,0,$J$17*$C$17)+IF($K$17*$C$17*L$6&gt;$K$17,0,$K$17*$C$17)+IF($L$17*$C$17*K$6&gt;$L$17,0,$L$17*$C$17)+IF($M$17*$C$17*J$6&gt;$M$17,0,$M$17*$C$17)+IF($N$17*$C$17*I$6&gt;$N$17,0,$N$17*$C$17)+IF($O$17*$C$17*H$6&gt;$O$17,0,$O$17*$C$17)+IF($P$17*$C$17*G$6&gt;$P$17,0,$P$17*$C$17)+IF($Q$17*$C$17*F$6&gt;$Q$17,0,$Q$17*$C$17)))</f>
        <v>1</v>
      </c>
      <c r="S133" s="126">
        <f>IF(R75&gt;R17,0,IF(AND(R75=R17,R133=0),0,IF($E$17*$C$17*S$6&gt;$E$17,0,$E$17*$C$17)+IF($F$17*$C$17*R$6&gt;$F$17,0,$F$17*$C$17)+IF($G$17*$C$17*Q$6&gt;$G$17,0,$G$17*$C$17)+IF($H$17*$C$17*P$6&gt;$H$17,0,$H$17*$C$17)+IF($I$17*$C$17*O$6&gt;$I$17,0,$I$17*$C$17)+IF($J$17*$C$17*N$6&gt;$J$17,0,$J$17*$C$17)+IF($K$17*$C$17*M$6&gt;$K$17,0,$K$17*$C$17)+IF($L$17*$C$17*L$6&gt;$L$17,0,$L$17*$C$17)+IF($M$17*$C$17*K$6&gt;$M$17,0,$M$17*$C$17)+IF($N$17*$C$17*J$6&gt;$N$17,0,$N$17*$C$17)+IF($O$17*$C$17*I$6&gt;$O$17,0,$O$17*$C$17)+IF($P$17*$C$17*H$6&gt;$P$17,0,$P$17*$C$17)+IF($Q$17*$C$17*G$6&gt;$Q$17,0,$Q$17*$C$17)+IF($R$17*$C$17*F$6&gt;$R$17,0,$R$17*$C$17)))</f>
        <v>1</v>
      </c>
      <c r="T133" s="126">
        <f>IF(S75&gt;S17,0,IF(AND(S75=S17,S133=0),0,IF($E$17*$C$17*T$6&gt;$E$17,0,$E$17*$C$17)+IF($F$17*$C$17*S$6&gt;$F$17,0,$F$17*$C$17)+IF($G$17*$C$17*R$6&gt;$G$17,0,$G$17*$C$17)+IF($H$17*$C$17*Q$6&gt;$H$17,0,$H$17*$C$17)+IF($I$17*$C$17*P$6&gt;$I$17,0,$I$17*$C$17)+IF($J$17*$C$17*O$6&gt;$J$17,0,$J$17*$C$17)+IF($K$17*$C$17*N$6&gt;$K$17,0,$K$17*$C$17)+IF($L$17*$C$17*M$6&gt;$L$17,0,$L$17*$C$17)+IF($M$17*$C$17*L$6&gt;$M$17,0,$M$17*$C$17)+IF($N$17*$C$17*K$6&gt;$N$17,0,$N$17*$C$17)+IF($O$17*$C$17*J$6&gt;$O$17,0,$O$17*$C$17)+IF($P$17*$C$17*I$6&gt;$P$17,0,$P$17*$C$17)+IF($Q$17*$C$17*H$6&gt;$Q$17,0,$Q$17*$C$17)+IF($R$17*$C$17*G$6&gt;$R$17,0,$R$17*$C$17)+IF($S$17*$C$17*F$6&gt;$S$17,0,$S$17*$C$17)))</f>
        <v>1</v>
      </c>
      <c r="U133" s="126">
        <f>IF(T75&gt;T17,0,IF(AND(T75=T17,T133=0),0,IF($E$17*$C$17*U$6&gt;$E$17,0,$E$17*$C$17)+IF($F$17*$C$17*T$6&gt;$F$17,0,$F$17*$C$17)+IF($G$17*$C$17*S$6&gt;$G$17,0,$G$17*$C$17)+IF($H$17*$C$17*R$6&gt;$H$17,0,$H$17*$C$17)+IF($I$17*$C$17*Q$6&gt;$I$17,0,$I$17*$C$17)+IF($J$17*$C$17*P$6&gt;$J$17,0,$J$17*$C$17)+IF($K$17*$C$17*O$6&gt;$K$17,0,$K$17*$C$17)+IF($L$17*$C$17*N$6&gt;$L$17,0,$L$17*$C$17)+IF($M$17*$C$17*M$6&gt;$M$17,0,$M$17*$C$17)+IF($N$17*$C$17*L$6&gt;$N$17,0,$N$17*$C$17)+IF($O$17*$C$17*K$6&gt;$O$17,0,$O$17*$C$17)+IF($P$17*$C$17*J$6&gt;$P$17,0,$P$17*$C$17)+IF($Q$17*$C$17*I$6&gt;$Q$17,0,$Q$17*$C$17)+IF($R$17*$C$17*H$6&gt;$R$17,0,$R$17*$C$17)+IF($S$17*$C$17*G$6&gt;$S$17,0,$S$17*$C$17)+IF($T$17*$C$17*F$6&gt;$T$17,0,$T$17*$C$17)))</f>
        <v>1</v>
      </c>
      <c r="V133" s="126">
        <f>IF(U75&gt;U17,0,IF(AND(U75=U17,U133=0),0,IF($E$17*$C$17*V$6&gt;$E$17,0,$E$17*$C$17)+IF($F$17*$C$17*U$6&gt;$F$17,0,$F$17*$C$17)+IF($G$17*$C$17*T$6&gt;$G$17,0,$G$17*$C$17)+IF($H$17*$C$17*S$6&gt;$H$17,0,$H$17*$C$17)+IF($I$17*$C$17*R$6&gt;$I$17,0,$I$17*$C$17)+IF($J$17*$C$17*Q$6&gt;$J$17,0,$J$17*$C$17)+IF($K$17*$C$17*P$6&gt;$K$17,0,$K$17*$C$17)+IF($L$17*$C$17*O$6&gt;$L$17,0,$L$17*$C$17)+IF($M$17*$C$17*N$6&gt;$M$17,0,$M$17*$C$17)+IF($N$17*$C$17*M$6&gt;$N$17,0,$N$17*$C$17)+IF($O$17*$C$17*L$6&gt;$O$17,0,$O$17*$C$17)+IF($P$17*$C$17*K$6&gt;$P$17,0,$P$17*$C$17)+IF($Q$17*$C$17*J$6&gt;$Q$17,0,$Q$17*$C$17)+IF($R$17*$C$17*I$6&gt;$R$17,0,$R$17*$C$17)+IF($S$17*$C$17*H$6&gt;$S$17,0,$S$17*$C$17)+IF($T$17*$C$17*G$6&gt;$T$17,0,$T$17*$C$17)+IF($U$17*$C$17*F$6&gt;$U$17,0,$U$17*$C$17)))</f>
        <v>1</v>
      </c>
      <c r="W133" s="126">
        <f>IF(V75&gt;V17,0,IF(AND(V75=V17,V133=0),0,IF($E$17*$C$17*W$6&gt;$E$17,0,$E$17*$C$17)+IF($F$17*$C$17*V$6&gt;$F$17,0,$F$17*$C$17)+IF($G$17*$C$17*U$6&gt;$G$17,0,$G$17*$C$17)+IF($H$17*$C$17*T$6&gt;$H$17,0,$H$17*$C$17)+IF($I$17*$C$17*S$6&gt;$I$17,0,$I$17*$C$17)+IF($J$17*$C$17*R$6&gt;$J$17,0,$J$17*$C$17)+IF($K$17*$C$17*Q$6&gt;$K$17,0,$K$17*$C$17)+IF($L$17*$C$17*P$6&gt;$L$17,0,$L$17*$C$17)+IF($M$17*$C$17*O$6&gt;$M$17,0,$M$17*$C$17)+IF($N$17*$C$17*N$6&gt;$N$17,0,$N$17*$C$17)+IF($O$17*$C$17*M$6&gt;$O$17,0,$O$17*$C$17)+IF($P$17*$C$17*L$6&gt;$P$17,0,$P$17*$C$17)+IF($Q$17*$C$17*K$6&gt;$Q$17,0,$Q$17*$C$17)+IF($R$17*$C$17*J$6&gt;$R$17,0,$R$17*$C$17)+IF($S$17*$C$17*I$6&gt;$S$17,0,$S$17*$C$17)+IF($T$17*$C$17*H$6&gt;$T$17,0,$T$17*$C$17)+IF($U$17*$C$17*G$6&gt;$U$17,0,$U$17*$C$17)+IF($V$17*$C$17*F$6&gt;$V$17,0,$V$17*$C$17)))</f>
        <v>1</v>
      </c>
      <c r="X133" s="126">
        <f>IF(W75&gt;W17,0,IF(AND(W75=W17,W133=0),0,IF($E$17*$C$17*X$6&gt;$E$17,0,$E$17*$C$17)+IF($F$17*$C$17*W$6&gt;$F$17,0,$F$17*$C$17)+IF($G$17*$C$17*V$6&gt;$G$17,0,$G$17*$C$17)+IF($H$17*$C$17*U$6&gt;$H$17,0,$H$17*$C$17)+IF($I$17*$C$17*T$6&gt;$I$17,0,$I$17*$C$17)+IF($J$17*$C$17*S$6&gt;$J$17,0,$J$17*$C$17)+IF($K$17*$C$17*R$6&gt;$K$17,0,$K$17*$C$17)+IF($L$17*$C$17*Q$6&gt;$L$17,0,$L$17*$C$17)+IF($M$17*$C$17*P$6&gt;$M$17,0,$M$17*$C$17)+IF($N$17*$C$17*O$6&gt;$N$17,0,$N$17*$C$17)+IF($O$17*$C$17*N$6&gt;$O$17,0,$O$17*$C$17)+IF($P$17*$C$17*M$6&gt;$P$17,0,$P$17*$C$17)+IF($Q$17*$C$17*L$6&gt;$Q$17,0,$Q$17*$C$17)+IF($R$17*$C$17*K$6&gt;$R$17,0,$R$17*$C$17)+IF($S$17*$C$17*J$6&gt;$S$17,0,$S$17*$C$17)+IF($T$17*$C$17*I$6&gt;$T$17,0,$T$17*$C$17)+IF($U$17*$C$17*H$6&gt;$U$17,0,$U$17*$C$17)+IF($V$17*$C$17*G$6&gt;$V$17,0,$V$17*$C$17)+IF($W$17*$C$17*F$6&gt;$W$17,0,$W$17*$C$17)))</f>
        <v>1</v>
      </c>
      <c r="Y133" s="126">
        <f>IF(X75&gt;X17,0,IF(AND(X75=X17,X133=0),0,IF($E$17*$C$17*Y$6&gt;$E$17,0,$E$17*$C$17)+IF($F$17*$C$17*X$6&gt;$F$17,0,$F$17*$C$17)+IF($G$17*$C$17*W$6&gt;$G$17,0,$G$17*$C$17)+IF($H$17*$C$17*V$6&gt;$H$17,0,$H$17*$C$17)+IF($I$17*$C$17*U$6&gt;$I$17,0,$I$17*$C$17)+IF($J$17*$C$17*T$6&gt;$J$17,0,$J$17*$C$17)+IF($K$17*$C$17*S$6&gt;$K$17,0,$K$17*$C$17)+IF($L$17*$C$17*R$6&gt;$L$17,0,$L$17*$C$17)+IF($M$17*$C$17*Q$6&gt;$M$17,0,$M$17*$C$17)+IF($N$17*$C$17*P$6&gt;$N$17,0,$N$17*$C$17)+IF($O$17*$C$17*O$6&gt;$O$17,0,$O$17*$C$17)+IF($P$17*$C$17*N$6&gt;$P$17,0,$P$17*$C$17)+IF($Q$17*$C$17*M$6&gt;$Q$17,0,$Q$17*$C$17)+IF($R$17*$C$17*L$6&gt;$R$17,0,$R$17*$C$17)+IF($S$17*$C$17*K$6&gt;$S$17,0,$S$17*$C$17)+IF($T$17*$C$17*J$6&gt;$T$17,0,$T$17*$C$17)+IF($U$17*$C$17*I$6&gt;$U$17,0,$U$17*$C$17)+IF($V$17*$C$17*H$6&gt;$V$17,0,$V$17*$C$17)+IF($W$17*$C$17*G$6&gt;$W$17,0,$W$17*$C$17)+IF($X$17*$C$17*F$6&gt;$X$17,0,$X$17*$C$17)))</f>
        <v>1</v>
      </c>
      <c r="Z133" s="126">
        <f>IF(Y75&gt;Y17,0,IF(AND(Y75=Y17,Y133=0),0,IF($E$17*$C$17*Z$6&gt;$E$17,0,$E$17*$C$17)+IF($F$17*$C$17*Y$6&gt;$F$17,0,$F$17*$C$17)+IF($G$17*$C$17*X$6&gt;$G$17,0,$G$17*$C$17)+IF($H$17*$C$17*W$6&gt;$H$17,0,$H$17*$C$17)+IF($I$17*$C$17*V$6&gt;$I$17,0,$I$17*$C$17)+IF($J$17*$C$17*U$6&gt;$J$17,0,$J$17*$C$17)+IF($K$17*$C$17*T$6&gt;$K$17,0,$K$17*$C$17)+IF($L$17*$C$17*S$6&gt;$L$17,0,$L$17*$C$17)+IF($M$17*$C$17*R$6&gt;$M$17,0,$M$17*$C$17)+IF($N$17*$C$17*Q$6&gt;$N$17,0,$N$17*$C$17)+IF($O$17*$C$17*P$6&gt;$O$17,0,$O$17*$C$17)+IF($P$17*$C$17*O$6&gt;$P$17,0,$P$17*$C$17)+IF($Q$17*$C$17*N$6&gt;$Q$17,0,$Q$17*$C$17)+IF($R$17*$C$17*M$6&gt;$R$17,0,$R$17*$C$17)+IF($S$17*$C$17*L$6&gt;$S$17,0,$S$17*$C$17)+IF($T$17*$C$17*K$6&gt;$T$17,0,$T$17*$C$17)+IF($U$17*$C$17*J$6&gt;$U$17,0,$U$17*$C$17)+IF($V$17*$C$17*I$6&gt;$V$17,0,$V$17*$C$17)+IF($W$17*$C$17*H$6&gt;$W$17,0,$W$17*$C$17)+IF($X$17*$C$17*G$6&gt;$X$17,0,$X$17*$C$17)+IF($Y$17*$C$17*F$6&gt;$Y$17,0,$Y$17*$C$17)))</f>
        <v>1</v>
      </c>
      <c r="AA133" s="126">
        <f>IF(Z75&gt;Z17,0,IF(AND(Z75=Z17,Z133=0),0,IF($E$17*$C$17*AA$6&gt;$E$17,0,$E$17*$C$17)+IF($F$17*$C$17*Z$6&gt;$F$17,0,$F$17*$C$17)+IF($G$17*$C$17*Y$6&gt;$G$17,0,$G$17*$C$17)+IF($H$17*$C$17*X$6&gt;$H$17,0,$H$17*$C$17)+IF($I$17*$C$17*W$6&gt;$I$17,0,$I$17*$C$17)+IF($J$17*$C$17*V$6&gt;$J$17,0,$J$17*$C$17)+IF($K$17*$C$17*U$6&gt;$K$17,0,$K$17*$C$17)+IF($L$17*$C$17*T$6&gt;$L$17,0,$L$17*$C$17)+IF($M$17*$C$17*S$6&gt;$M$17,0,$M$17*$C$17)+IF($N$17*$C$17*R$6&gt;$N$17,0,$N$17*$C$17)+IF($O$17*$C$17*Q$6&gt;$O$17,0,$O$17*$C$17)+IF($P$17*$C$17*P$6&gt;$P$17,0,$P$17*$C$17)+IF($Q$17*$C$17*O$6&gt;$Q$17,0,$Q$17*$C$17)+IF($R$17*$C$17*N$6&gt;$R$17,0,$R$17*$C$17)+IF($S$17*$C$17*M$6&gt;$S$17,0,$S$17*$C$17)+IF($T$17*$C$17*L$6&gt;$T$17,0,$T$17*$C$17)+IF($U$17*$C$17*K$6&gt;$U$17,0,$U$17*$C$17)+IF($V$17*$C$17*J$6&gt;$V$17,0,$V$17*$C$17)+IF($W$17*$C$17*I$6&gt;$W$17,0,$W$17*$C$17)+IF($X$17*$C$17*H$6&gt;$X$17,0,$X$17*$C$17)+IF($Y$17*$C$17*G$6&gt;$Y$17,0,$Y$17*$C$17)+IF($Z$17*$C$17*F$6&gt;$Z$17,0,$Z$17*$C$17)))</f>
        <v>1</v>
      </c>
      <c r="AB133" s="126">
        <f>IF(AA75&gt;AA17,0,IF(AND(AA75=AA17,AA133=0),0,IF($E$17*$C$17*AB$6&gt;$E$17,0,$E$17*$C$17)+IF($F$17*$C$17*AA$6&gt;$F$17,0,$F$17*$C$17)+IF($G$17*$C$17*Z$6&gt;$G$17,0,$G$17*$C$17)+IF($H$17*$C$17*Y$6&gt;$H$17,0,$H$17*$C$17)+IF($I$17*$C$17*X$6&gt;$I$17,0,$I$17*$C$17)+IF($J$17*$C$17*W$6&gt;$J$17,0,$J$17*$C$17)+IF($K$17*$C$17*V$6&gt;$K$17,0,$K$17*$C$17)+IF($L$17*$C$17*U$6&gt;$L$17,0,$L$17*$C$17)+IF($M$17*$C$17*T$6&gt;$M$17,0,$M$17*$C$17)+IF($N$17*$C$17*S$6&gt;$N$17,0,$N$17*$C$17)+IF($O$17*$C$17*R$6&gt;$O$17,0,$O$17*$C$17)+IF($P$17*$C$17*Q$6&gt;$P$17,0,$P$17*$C$17)+IF($Q$17*$C$17*P$6&gt;$Q$17,0,$Q$17*$C$17)+IF($R$17*$C$17*O$6&gt;$R$17,0,$R$17*$C$17)+IF($S$17*$C$17*N$6&gt;$S$17,0,$S$17*$C$17)+IF($T$17*$C$17*M$6&gt;$T$17,0,$T$17*$C$17)+IF($U$17*$C$17*L$6&gt;$U$17,0,$U$17*$C$17)+IF($V$17*$C$17*K$6&gt;$V$17,0,$V$17*$C$17)+IF($W$17*$C$17*J$6&gt;$W$17,0,$W$17*$C$17)+IF($X$17*$C$17*I$6&gt;$X$17,0,$X$17*$C$17)+IF($Y$17*$C$17*H$6&gt;$Y$17,0,$Y$17*$C$17)+IF($Z$17*$C$17*G$6&gt;$Z$17,0,$Z$17*$C$17)+IF($AA$17*$C$17*F$6&gt;$AA$17,0,$AA$17*$C$17)))</f>
        <v>1</v>
      </c>
      <c r="AC133" s="126">
        <f>IF(AB75&gt;AB17,0,IF(AND(AB75=AB17,AB133=0),0,IF($E$17*$C$17*AC$6&gt;$E$17,0,$E$17*$C$17)+IF($F$17*$C$17*AB$6&gt;$F$17,0,$F$17*$C$17)+IF($G$17*$C$17*AA$6&gt;$G$17,0,$G$17*$C$17)+IF($H$17*$C$17*Z$6&gt;$H$17,0,$H$17*$C$17)+IF($I$17*$C$17*Y$6&gt;$I$17,0,$I$17*$C$17)+IF($J$17*$C$17*X$6&gt;$J$17,0,$J$17*$C$17)+IF($K$17*$C$17*W$6&gt;$K$17,0,$K$17*$C$17)+IF($L$17*$C$17*V$6&gt;$L$17,0,$L$17*$C$17)+IF($M$17*$C$17*U$6&gt;$M$17,0,$M$17*$C$17)+IF($N$17*$C$17*T$6&gt;$N$17,0,$N$17*$C$17)+IF($O$17*$C$17*S$6&gt;$O$17,0,$O$17*$C$17)+IF($P$17*$C$17*R$6&gt;$P$17,0,$P$17*$C$17)+IF($Q$17*$C$17*Q$6&gt;$Q$17,0,$Q$17*$C$17)+IF($R$17*$C$17*P$6&gt;$R$17,0,$R$17*$C$17)+IF($S$17*$C$17*O$6&gt;$S$17,0,$S$17*$C$17)+IF($T$17*$C$17*N$6&gt;$T$17,0,$T$17*$C$17)+IF($U$17*$C$17*M$6&gt;$U$17,0,$U$17*$C$17)+IF($V$17*$C$17*L$6&gt;$V$17,0,$V$17*$C$17)+IF($W$17*$C$17*K$6&gt;$W$17,0,$W$17*$C$17)+IF($X$17*$C$17*J$6&gt;$X$17,0,$X$17*$C$17)+IF($Y$17*$C$17*I$6&gt;$Y$17,0,$Y$17*$C$17)+IF($Z$17*$C$17*H$6&gt;$Z$17,0,$Z$17*$C$17)+IF($AA$17*$C$17*G$6&gt;$AA$17,0,$AA$17*$C$17)+IF($AB$17*$C$17*F$6&gt;$AB$17,0,$AB$17*$C$17)))</f>
        <v>1</v>
      </c>
      <c r="AD133" s="126">
        <f>IF(AC75&gt;AC17,0,IF(AND(AC75=AC17,AC133=0),0,IF($E$17*$C$17*AD$6&gt;$E$17,0,$E$17*$C$17)+IF($F$17*$C$17*AC$6&gt;$F$17,0,$F$17*$C$17)+IF($G$17*$C$17*AB$6&gt;$G$17,0,$G$17*$C$17)+IF($H$17*$C$17*AA$6&gt;$H$17,0,$H$17*$C$17)+IF($I$17*$C$17*Z$6&gt;$I$17,0,$I$17*$C$17)+IF($J$17*$C$17*Y$6&gt;$J$17,0,$J$17*$C$17)+IF($K$17*$C$17*X$6&gt;$K$17,0,$K$17*$C$17)+IF($L$17*$C$17*W$6&gt;$L$17,0,$L$17*$C$17)+IF($M$17*$C$17*V$6&gt;$M$17,0,$M$17*$C$17)+IF($N$17*$C$17*U$6&gt;$N$17,0,$N$17*$C$17)+IF($O$17*$C$17*T$6&gt;$O$17,0,$O$17*$C$17)+IF($P$17*$C$17*S$6&gt;$P$17,0,$P$17*$C$17)+IF($Q$17*$C$17*R$6&gt;$Q$17,0,$Q$17*$C$17)+IF($R$17*$C$17*Q$6&gt;$R$17,0,$R$17*$C$17)+IF($S$17*$C$17*P$6&gt;$S$17,0,$S$17*$C$17)+IF($T$17*$C$17*O$6&gt;$T$17,0,$T$17*$C$17)+IF($U$17*$C$17*N$6&gt;$U$17,0,$U$17*$C$17)+IF($V$17*$C$17*M$6&gt;$V$17,0,$V$17*$C$17)+IF($W$17*$C$17*L$6&gt;$W$17,0,$W$17*$C$17)+IF($X$17*$C$17*K$6&gt;$X$17,0,$X$17*$C$17)+IF($Y$17*$C$17*J$6&gt;$Y$17,0,$Y$17*$C$17)+IF($Z$17*$C$17*I$6&gt;$Z$17,0,$Z$17*$C$17)+IF($AA$17*$C$17*H$6&gt;$AA$17,0,$AA$17*$C$17)+IF($AB$17*$C$17*G$6&gt;$AB$17,0,$AB$17*$C$17)+IF($AC$17*$C$17*F$6&gt;$AC$17,0,$AC$17*$C$17)))</f>
        <v>1</v>
      </c>
      <c r="AE133" s="126">
        <f>IF(AD75&gt;AD17,0,IF(AND(AD75=AD17,AD133=0),0,IF($E$17*$C$17*AE$6&gt;$E$17,0,$E$17*$C$17)+IF($F$17*$C$17*AD$6&gt;$F$17,0,$F$17*$C$17)+IF($G$17*$C$17*AC$6&gt;$G$17,0,$G$17*$C$17)+IF($H$17*$C$17*AB$6&gt;$H$17,0,$H$17*$C$17)+IF($I$17*$C$17*AA$6&gt;$I$17,0,$I$17*$C$17)+IF($J$17*$C$17*Z$6&gt;$J$17,0,$J$17*$C$17)+IF($K$17*$C$17*Y$6&gt;$K$17,0,$K$17*$C$17)+IF($L$17*$C$17*X$6&gt;$L$17,0,$L$17*$C$17)+IF($M$17*$C$17*W$6&gt;$M$17,0,$M$17*$C$17)+IF($N$17*$C$17*V$6&gt;$N$17,0,$N$17*$C$17)+IF($O$17*$C$17*U$6&gt;$O$17,0,$O$17*$C$17)+IF($P$17*$C$17*T$6&gt;$P$17,0,$P$17*$C$17)+IF($Q$17*$C$17*S$6&gt;$Q$17,0,$Q$17*$C$17)+IF($R$17*$C$17*R$6&gt;$R$17,0,$R$17*$C$17)+IF($S$17*$C$17*Q$6&gt;$S$17,0,$S$17*$C$17)+IF($T$17*$C$17*P$6&gt;$T$17,0,$T$17*$C$17)+IF($U$17*$C$17*O$6&gt;$U$17,0,$U$17*$C$17)+IF($V$17*$C$17*N$6&gt;$V$17,0,$V$17*$C$17)+IF($W$17*$C$17*M$6&gt;$W$17,0,$W$17*$C$17)+IF($X$17*$C$17*L$6&gt;$X$17,0,$X$17*$C$17)+IF($Y$17*$C$17*K$6&gt;$Y$17,0,$Y$17*$C$17)+IF($Z$17*$C$17*J$6&gt;$Z$17,0,$Z$17*$C$17)+IF($AA$17*$C$17*I$6&gt;$AA$17,0,$AA$17*$C$17)+IF($AB$17*$C$17*H$6&gt;$AB$17,0,$AB$17*$C$17)+IF($AC$17*$C$17*G$6&gt;$AC$17,0,$AC$17*$C$17)+IF($AD$17*$C$17*F$6&gt;$AD$17,0,$AD$17*$C$17)))</f>
        <v>1</v>
      </c>
      <c r="AF133" s="126">
        <f>IF(AE75&gt;AE17,0,IF(AND(AE75=AE17,AE133=0),0,IF($E$17*$C$17*AF$6&gt;$E$17,0,$E$17*$C$17)+IF($F$17*$C$17*AE$6&gt;$F$17,0,$F$17*$C$17)+IF($G$17*$C$17*AD$6&gt;$G$17,0,$G$17*$C$17)+IF($H$17*$C$17*AC$6&gt;$H$17,0,$H$17*$C$17)+IF($I$17*$C$17*AB$6&gt;$I$17,0,$I$17*$C$17)+IF($J$17*$C$17*AA$6&gt;$J$17,0,$J$17*$C$17)+IF($K$17*$C$17*Z$6&gt;$K$17,0,$K$17*$C$17)+IF($L$17*$C$17*Y$6&gt;$L$17,0,$L$17*$C$17)+IF($M$17*$C$17*X$6&gt;$M$17,0,$M$17*$C$17)+IF($N$17*$C$17*W$6&gt;$N$17,0,$N$17*$C$17)+IF($O$17*$C$17*V$6&gt;$O$17,0,$O$17*$C$17)+IF($P$17*$C$17*U$6&gt;$P$17,0,$P$17*$C$17)+IF($Q$17*$C$17*T$6&gt;$Q$17,0,$Q$17*$C$17)+IF($R$17*$C$17*S$6&gt;$R$17,0,$R$17*$C$17)+IF($S$17*$C$17*R$6&gt;$S$17,0,$S$17*$C$17)+IF($T$17*$C$17*Q$6&gt;$T$17,0,$T$17*$C$17)+IF($U$17*$C$17*P$6&gt;$U$17,0,$U$17*$C$17)+IF($V$17*$C$17*O$6&gt;$V$17,0,$V$17*$C$17)+IF($W$17*$C$17*N$6&gt;$W$17,0,$W$17*$C$17)+IF($X$17*$C$17*M$6&gt;$X$17,0,$X$17*$C$17)+IF($Y$17*$C$17*L$6&gt;$Y$17,0,$Y$17*$C$17)+IF($Z$17*$C$17*K$6&gt;$Z$17,0,$Z$17*$C$17)+IF($AA$17*$C$17*J$6&gt;$AA$17,0,$AA$17*$C$17)+IF($AB$17*$C$17*I$6&gt;$AB$17,0,$AB$17*$C$17)+IF($AC$17*$C$17*H$6&gt;$AC$17,0,$AC$17*$C$17)+IF($AD$17*$C$17*G$6&gt;$AD$17,0,$AD$17*$C$17)+IF($AE$17*$C$17*F$6&gt;$AE$17,0,$AE$17*$C$17)))</f>
        <v>1</v>
      </c>
      <c r="AG133" s="126">
        <f>IF(AF75&gt;AF17,0,IF(AND(AF75=AF17,AF133=0),0,IF($E$17*$C$17*AG$6&gt;$E$17,0,$E$17*$C$17)+IF($F$17*$C$17*AF$6&gt;$F$17,0,$F$17*$C$17)+IF($G$17*$C$17*AE$6&gt;$G$17,0,$G$17*$C$17)+IF($H$17*$C$17*AD$6&gt;$H$17,0,$H$17*$C$17)+IF($I$17*$C$17*AC$6&gt;$I$17,0,$I$17*$C$17)+IF($J$17*$C$17*AB$6&gt;$J$17,0,$J$17*$C$17)+IF($K$17*$C$17*AA$6&gt;$K$17,0,$K$17*$C$17)+IF($L$17*$C$17*Z$6&gt;$L$17,0,$L$17*$C$17)+IF($M$17*$C$17*Y$6&gt;$M$17,0,$M$17*$C$17)+IF($N$17*$C$17*X$6&gt;$N$17,0,$N$17*$C$17)+IF($O$17*$C$17*W$6&gt;$O$17,0,$O$17*$C$17)+IF($P$17*$C$17*V$6&gt;$P$17,0,$P$17*$C$17)+IF($Q$17*$C$17*U$6&gt;$Q$17,0,$Q$17*$C$17)+IF($R$17*$C$17*T$6&gt;$R$17,0,$R$17*$C$17)+IF($S$17*$C$17*S$6&gt;$S$17,0,$S$17*$C$17)+IF($T$17*$C$17*R$6&gt;$T$17,0,$T$17*$C$17)+IF($U$17*$C$17*Q$6&gt;$U$17,0,$U$17*$C$17)+IF($V$17*$C$17*P$6&gt;$V$17,0,$V$17*$C$17)+IF($W$17*$C$17*O$6&gt;$W$17,0,$W$17*$C$17)+IF($X$17*$C$17*N$6&gt;$X$17,0,$X$17*$C$17)+IF($Y$17*$C$17*M$6&gt;$Y$17,0,$Y$17*$C$17)+IF($Z$17*$C$17*L$6&gt;$Z$17,0,$Z$17*$C$17)+IF($AA$17*$C$17*K$6&gt;$AA$17,0,$AA$17*$C$17)+IF($AB$17*$C$17*J$6&gt;$AB$17,0,$AB$17*$C$17)+IF($AC$17*$C$17*I$6&gt;$AC$17,0,$AC$17*$C$17)+IF($AD$17*$C$17*H$6&gt;$AD$17,0,$AD$17*$C$17)+IF($AE$17*$C$17*G$6&gt;$AE$17,0,$AE$17*$C$17)+IF($AF$17*$C$17*F$6&gt;$AF$17,0,$AF$17*$C$17)))</f>
        <v>1</v>
      </c>
      <c r="AH133" s="126">
        <f>IF(AG75&gt;AG17,0,IF(AND(AG75=AG17,AG133=0),0,IF($E$17*$C$17*AH$6&gt;$E$17,0,$E$17*$C$17)+IF($F$17*$C$17*AG$6&gt;$F$17,0,$F$17*$C$17)+IF($G$17*$C$17*AF$6&gt;$G$17,0,$G$17*$C$17)+IF($H$17*$C$17*AE$6&gt;$H$17,0,$H$17*$C$17)+IF($I$17*$C$17*AD$6&gt;$I$17,0,$I$17*$C$17)+IF($J$17*$C$17*AC$6&gt;$J$17,0,$J$17*$C$17)+IF($K$17*$C$17*AB$6&gt;$K$17,0,$K$17*$C$17)+IF($L$17*$C$17*AA$6&gt;$L$17,0,$L$17*$C$17)+IF($M$17*$C$17*Z$6&gt;$M$17,0,$M$17*$C$17)+IF($N$17*$C$17*Y$6&gt;$N$17,0,$N$17*$C$17)+IF($O$17*$C$17*X$6&gt;$O$17,0,$O$17*$C$17)+IF($P$17*$C$17*W$6&gt;$P$17,0,$P$17*$C$17)+IF($Q$17*$C$17*V$6&gt;$Q$17,0,$Q$17*$C$17)+IF($R$17*$C$17*U$6&gt;$R$17,0,$R$17*$C$17)+IF($S$17*$C$17*T$6&gt;$S$17,0,$S$17*$C$17)+IF($T$17*$C$17*S$6&gt;$T$17,0,$T$17*$C$17)+IF($U$17*$C$17*R$6&gt;$U$17,0,$U$17*$C$17)+IF($V$17*$C$17*Q$6&gt;$V$17,0,$V$17*$C$17)+IF($W$17*$C$17*P$6&gt;$W$17,0,$W$17*$C$17)+IF($X$17*$C$17*O$6&gt;$X$17,0,$X$17*$C$17)+IF($Y$17*$C$17*N$6&gt;$Y$17,0,$Y$17*$C$17)+IF($Z$17*$C$17*M$6&gt;$Z$17,0,$Z$17*$C$17)+IF($AA$17*$C$17*L$6&gt;$AA$17,0,$AA$17*$C$17)+IF($AB$17*$C$17*K$6&gt;$AB$17,0,$AB$17*$C$17)+IF($AC$17*$C$17*J$6&gt;$AC$17,0,$AC$17*$C$17)+IF($AD$17*$C$17*I$6&gt;$AD$17,0,$AD$17*$C$17)+IF($AE$17*$C$17*H$6&gt;$AE$17,0,$AE$17*$C$17)+IF($AF$17*$C$17*G$6&gt;$AF$17,0,$AF$17*$C$17)+IF($AG$17*$C$17*F$6&gt;$AG$17,0,$AG$17*$C$17)))</f>
        <v>1</v>
      </c>
      <c r="AI133" s="126">
        <f>IF(AH75&gt;AH17,0,IF(AND(AH75=AH17,AH133=0),0,IF($E$17*$C$17*AI$6&gt;$E$17,0,$E$17*$C$17)+IF($F$17*$C$17*AH$6&gt;$F$17,0,$F$17*$C$17)+IF($G$17*$C$17*AG$6&gt;$G$17,0,$G$17*$C$17)+IF($H$17*$C$17*AF$6&gt;$H$17,0,$H$17*$C$17)+IF($I$17*$C$17*AE$6&gt;$I$17,0,$I$17*$C$17)+IF($J$17*$C$17*AD$6&gt;$J$17,0,$J$17*$C$17)+IF($K$17*$C$17*AC$6&gt;$K$17,0,$K$17*$C$17)+IF($L$17*$C$17*AB$6&gt;$L$17,0,$L$17*$C$17)+IF($M$17*$C$17*AA$6&gt;$M$17,0,$M$17*$C$17)+IF($N$17*$C$17*Z$6&gt;$N$17,0,$N$17*$C$17)+IF($O$17*$C$17*Y$6&gt;$O$17,0,$O$17*$C$17)+IF($P$17*$C$17*X$6&gt;$P$17,0,$P$17*$C$17)+IF($Q$17*$C$17*W$6&gt;$Q$17,0,$Q$17*$C$17)+IF($R$17*$C$17*V$6&gt;$R$17,0,$R$17*$C$17)+IF($S$17*$C$17*U$6&gt;$S$17,0,$S$17*$C$17)+IF($T$17*$C$17*T$6&gt;$T$17,0,$T$17*$C$17)+IF($U$17*$C$17*S$6&gt;$U$17,0,$U$17*$C$17)+IF($V$17*$C$17*R$6&gt;$V$17,0,$V$17*$C$17)+IF($W$17*$C$17*Q$6&gt;$W$17,0,$W$17*$C$17)+IF($X$17*$C$17*P$6&gt;$X$17,0,$X$17*$C$17)+IF($Y$17*$C$17*O$6&gt;$Y$17,0,$Y$17*$C$17)+IF($Z$17*$C$17*N$6&gt;$Z$17,0,$Z$17*$C$17)+IF($AA$17*$C$17*M$6&gt;$AA$17,0,$AA$17*$C$17)+IF($AB$17*$C$17*L$6&gt;$AB$17,0,$AB$17*$C$17)+IF($AC$17*$C$17*K$6&gt;$AC$17,0,$AC$17*$C$17)+IF($AD$17*$C$17*J$6&gt;$AD$17,0,$AD$17*$C$17)+IF($AE$17*$C$17*I$6&gt;$AE$17,0,$AE$17*$C$17)+IF($AF$17*$C$17*H$6&gt;$AF$17,0,$AF$17*$C$17)+IF($AG$17*$C$17*G$6&gt;$AG$17,0,$AG$17*$C$17)+IF($AH$17*$C$17*F$6&gt;$AH$17,0,$AH$17*$C$17)))</f>
        <v>1</v>
      </c>
    </row>
    <row r="134" spans="2:35" x14ac:dyDescent="0.3">
      <c r="B134" s="6" t="str">
        <f t="shared" si="72"/>
        <v>Dams</v>
      </c>
      <c r="C134" s="287"/>
      <c r="D134" s="151">
        <f t="shared" si="73"/>
        <v>15</v>
      </c>
      <c r="E134" s="126">
        <v>0</v>
      </c>
      <c r="F134" s="126">
        <f>IF(E76&gt;E18,0,IF(AND(E76=E18,E134=0),0,IF($E$18*$C$18*F$6&gt;$E$18,0,$E$18*$C$18)))</f>
        <v>0.5</v>
      </c>
      <c r="G134" s="126">
        <f>IF(F76&gt;F18,0,IF(AND(F76=F18,F134=0),0,IF($E$18*$C$18*G$6&gt;$E$18,0,$E$18*$C$18)+IF($F$18*$C$18*F$6&gt;$F$18,0,$F$18*$C$18)))</f>
        <v>0.5</v>
      </c>
      <c r="H134" s="126">
        <f>IF(G76&gt;G18,0,IF(AND(G76=G18,G134=0),0,IF($E$18*$C$18*H$6&gt;$E$18,0,$E$18*$C$18)+IF($F$18*$C$18*G$6&gt;$F$18,0,$F$18*$C$18)+IF($G$18*$C$18*F$6&gt;$G$18,0,$G$18*$C$18)))</f>
        <v>0.5</v>
      </c>
      <c r="I134" s="126">
        <f>IF(H76&gt;H18,0,IF(AND(H76=H18,H134=0),0,IF($E$18*$C$18*I$6&gt;$E$18,0,$E$18*$C$18)+IF($F$18*$C$18*H$6&gt;$F$18,0,$F$18*$C$18)+IF($G$18*$C$18*G$6&gt;$G$18,0,$G$18*$C$18)+IF($H$18*$C$18*F$6&gt;$H$18,0,$H$18*$C$18)))</f>
        <v>0.5</v>
      </c>
      <c r="J134" s="126">
        <f>IF(I76&gt;I18,0,IF(AND(I76=I18,I134=0),0,IF($E$18*$C$18*J$6&gt;$E$18,0,$E$18*$C$18)+IF($F$18*$C$18*I$6&gt;$F$18,0,$F$18*$C$18)+IF($G$18*$C$18*H$6&gt;$G$18,0,$G$18*$C$18)+IF($H$18*$C$18*G$6&gt;$H$18,0,$H$18*$C$18)+IF($I$18*$C$18*F$6&gt;$I$18,0,$I$18*$C$18)))</f>
        <v>0.5</v>
      </c>
      <c r="K134" s="126">
        <f>IF(J76&gt;J18,0,IF(AND(J76=J18,J134=0),0,IF($E$18*$C$18*K$6&gt;$E$18,0,$E$18*$C$18)+IF($F$18*$C$18*J$6&gt;$F$18,0,$F$18*$C$18)+IF($G$18*$C$18*I$6&gt;$G$18,0,$G$18*$C$18)+IF($H$18*$C$18*H$6&gt;$H$18,0,$H$18*$C$18)+IF($I$18*$C$18*G$6&gt;$I$18,0,$I$18*$C$18)+IF($J$18*$C$18*F$6&gt;$J$18,0,$J$18*$C$18)))</f>
        <v>0.5</v>
      </c>
      <c r="L134" s="126">
        <f>IF(K76&gt;K18,0,IF(AND(K76=K18,K134=0),0,IF($E$18*$C$18*L$6&gt;$E$18,0,$E$18*$C$18)+IF($F$18*$C$18*K$6&gt;$F$18,0,$F$18*$C$18)+IF($G$18*$C$18*J$6&gt;$G$18,0,$G$18*$C$18)+IF($H$18*$C$18*I$6&gt;$H$18,0,$H$18*$C$18)+IF($I$18*$C$18*H$6&gt;$I$18,0,$I$18*$C$18)+IF($J$18*$C$18*G$6&gt;$J$18,0,$J$18*$C$18)+IF($K$18*$C$18*F$6&gt;$K$18,0,$K$18*$C$18)))</f>
        <v>0.5</v>
      </c>
      <c r="M134" s="126">
        <f>IF(L76&gt;L18,0,IF(AND(L76=L18,L134=0),0,IF($E$18*$C$18*M$6&gt;$E$18,0,$E$18*$C$18)+IF($F$18*$C$18*L$6&gt;$F$18,0,$F$18*$C$18)+IF($G$18*$C$18*K$6&gt;$G$18,0,$G$18*$C$18)+IF($H$18*$C$18*J$6&gt;$H$18,0,$H$18*$C$18)+IF($I$18*$C$18*I$6&gt;$I$18,0,$I$18*$C$18)+IF($J$18*$C$18*H$6&gt;$J$18,0,$J$18*$C$18)+IF($K$18*$C$18*G$6&gt;$K$18,0,$K$18*$C$18)+IF($L$18*$C$18*F$6&gt;$L$18,0,$L$18*$C$18)))</f>
        <v>0.5</v>
      </c>
      <c r="N134" s="126">
        <f>IF(M76&gt;M18,0,IF(AND(M76=M18,M134=0),0,IF($E$18*$C$18*N$6&gt;$E$18,0,$E$18*$C$18)+IF($F$18*$C$18*M$6&gt;$F$18,0,$F$18*$C$18)+IF($G$18*$C$18*L$6&gt;$G$18,0,$G$18*$C$18)+IF($H$18*$C$18*K$6&gt;$H$18,0,$H$18*$C$18)+IF($I$18*$C$18*J$6&gt;$I$18,0,$I$18*$C$18)+IF($J$18*$C$18*I$6&gt;$J$18,0,$J$18*$C$18)+IF($K$18*$C$18*H$6&gt;$K$18,0,$K$18*$C$18)+IF($L$18*$C$18*G$6&gt;$L$18,0,$L$18*$C$18)+IF($M$18*$C$18*F$6&gt;$M$18,0,$M$18*$C$18)))</f>
        <v>0.5</v>
      </c>
      <c r="O134" s="126">
        <f>IF(N76&gt;N18,0,IF(AND(N76=N18,N134=0),0,IF($E$18*$C$18*O$6&gt;$E$18,0,$E$18*$C$18)+IF($F$18*$C$18*N$6&gt;$F$18,0,$F$18*$C$18)+IF($G$18*$C$18*M$6&gt;$G$18,0,$G$18*$C$18)+IF($H$18*$C$18*L$6&gt;$H$18,0,$H$18*$C$18)+IF($I$18*$C$18*K$6&gt;$I$18,0,$I$18*$C$18)+IF($J$18*$C$18*J$6&gt;$J$18,0,$J$18*$C$18)+IF($K$18*$C$18*I$6&gt;$K$18,0,$K$18*$C$18)+IF($L$18*$C$18*H$6&gt;$L$18,0,$L$18*$C$18)+IF($M$18*$C$18*G$6&gt;$M$18,0,$M$18*$C$18)+IF($N$18*$C$18*F$6&gt;$N$18,0,$N$18*$C$18)))</f>
        <v>0.5</v>
      </c>
      <c r="P134" s="126">
        <f>IF(O76&gt;O18,0,IF(AND(O76=O18,O134=0),0,IF($E$18*$C$18*P$6&gt;$E$18,0,$E$18*$C$18)+IF($F$18*$C$18*O$6&gt;$F$18,0,$F$18*$C$18)+IF($G$18*$C$18*N$6&gt;$G$18,0,$G$18*$C$18)+IF($H$18*$C$18*M$6&gt;$H$18,0,$H$18*$C$18)+IF($I$18*$C$18*L$6&gt;$I$18,0,$I$18*$C$18)+IF($J$18*$C$18*K$6&gt;$J$18,0,$J$18*$C$18)+IF($K$18*$C$18*J$6&gt;$K$18,0,$K$18*$C$18)+IF($L$18*$C$18*I$6&gt;$L$18,0,$L$18*$C$18)+IF($M$18*$C$18*H$6&gt;$M$18,0,$M$18*$C$18)+IF($N$18*$C$18*G$6&gt;$N$18,0,$N$18*$C$18)+IF($O$18*$C$18*F$6&gt;$O$18,0,$O$18*$C$18)))</f>
        <v>0.5</v>
      </c>
      <c r="Q134" s="126">
        <f>IF(P76&gt;P18,0,IF(AND(P76=P18,P134=0),0,IF($E$18*$C$18*Q$6&gt;$E$18,0,$E$18*$C$18)+IF($F$18*$C$18*P$6&gt;$F$18,0,$F$18*$C$18)+IF($G$18*$C$18*O$6&gt;$G$18,0,$G$18*$C$18)+IF($H$18*$C$18*N$6&gt;$H$18,0,$H$18*$C$18)+IF($I$18*$C$18*M$6&gt;$I$18,0,$I$18*$C$18)+IF($J$18*$C$18*L$6&gt;$J$18,0,$J$18*$C$18)+IF($K$18*$C$18*K$6&gt;$K$18,0,$K$18*$C$18)+IF($L$18*$C$18*J$6&gt;$L$18,0,$L$18*$C$18)+IF($M$18*$C$18*I$6&gt;$M$18,0,$M$18*$C$18)+IF($N$18*$C$18*H$6&gt;$N$18,0,$N$18*$C$18)+IF($O$18*$C$18*G$6&gt;$O$18,0,$O$18*$C$18)+IF($P$18*$C$18*F$6&gt;$P$18,0,$P$18*$C$18)))</f>
        <v>0.5</v>
      </c>
      <c r="R134" s="126">
        <f>IF(Q76&gt;Q18,0,IF(AND(Q76=Q18,Q134=0),0,IF($E$18*$C$18*R$6&gt;$E$18,0,$E$18*$C$18)+IF($F$18*$C$18*Q$6&gt;$F$18,0,$F$18*$C$18)+IF($G$18*$C$18*P$6&gt;$G$18,0,$G$18*$C$18)+IF($H$18*$C$18*O$6&gt;$H$18,0,$H$18*$C$18)+IF($I$18*$C$18*N$6&gt;$I$18,0,$I$18*$C$18)+IF($J$18*$C$18*M$6&gt;$J$18,0,$J$18*$C$18)+IF($K$18*$C$18*L$6&gt;$K$18,0,$K$18*$C$18)+IF($L$18*$C$18*K$6&gt;$L$18,0,$L$18*$C$18)+IF($M$18*$C$18*J$6&gt;$M$18,0,$M$18*$C$18)+IF($N$18*$C$18*I$6&gt;$N$18,0,$N$18*$C$18)+IF($O$18*$C$18*H$6&gt;$O$18,0,$O$18*$C$18)+IF($P$18*$C$18*G$6&gt;$P$18,0,$P$18*$C$18)+IF($Q$18*$C$18*F$6&gt;$Q$18,0,$Q$18*$C$18)))</f>
        <v>0.5</v>
      </c>
      <c r="S134" s="126">
        <f>IF(R76&gt;R18,0,IF(AND(R76=R18,R134=0),0,IF($E$18*$C$18*S$6&gt;$E$18,0,$E$18*$C$18)+IF($F$18*$C$18*R$6&gt;$F$18,0,$F$18*$C$18)+IF($G$18*$C$18*Q$6&gt;$G$18,0,$G$18*$C$18)+IF($H$18*$C$18*P$6&gt;$H$18,0,$H$18*$C$18)+IF($I$18*$C$18*O$6&gt;$I$18,0,$I$18*$C$18)+IF($J$18*$C$18*N$6&gt;$J$18,0,$J$18*$C$18)+IF($K$18*$C$18*M$6&gt;$K$18,0,$K$18*$C$18)+IF($L$18*$C$18*L$6&gt;$L$18,0,$L$18*$C$18)+IF($M$18*$C$18*K$6&gt;$M$18,0,$M$18*$C$18)+IF($N$18*$C$18*J$6&gt;$N$18,0,$N$18*$C$18)+IF($O$18*$C$18*I$6&gt;$O$18,0,$O$18*$C$18)+IF($P$18*$C$18*H$6&gt;$P$18,0,$P$18*$C$18)+IF($Q$18*$C$18*G$6&gt;$Q$18,0,$Q$18*$C$18)+IF($R$18*$C$18*F$6&gt;$R$18,0,$R$18*$C$18)))</f>
        <v>0.5</v>
      </c>
      <c r="T134" s="126">
        <f>IF(S76&gt;S18,0,IF(AND(S76=S18,S134=0),0,IF($E$18*$C$18*T$6&gt;$E$18,0,$E$18*$C$18)+IF($F$18*$C$18*S$6&gt;$F$18,0,$F$18*$C$18)+IF($G$18*$C$18*R$6&gt;$G$18,0,$G$18*$C$18)+IF($H$18*$C$18*Q$6&gt;$H$18,0,$H$18*$C$18)+IF($I$18*$C$18*P$6&gt;$I$18,0,$I$18*$C$18)+IF($J$18*$C$18*O$6&gt;$J$18,0,$J$18*$C$18)+IF($K$18*$C$18*N$6&gt;$K$18,0,$K$18*$C$18)+IF($L$18*$C$18*M$6&gt;$L$18,0,$L$18*$C$18)+IF($M$18*$C$18*L$6&gt;$M$18,0,$M$18*$C$18)+IF($N$18*$C$18*K$6&gt;$N$18,0,$N$18*$C$18)+IF($O$18*$C$18*J$6&gt;$O$18,0,$O$18*$C$18)+IF($P$18*$C$18*I$6&gt;$P$18,0,$P$18*$C$18)+IF($Q$18*$C$18*H$6&gt;$Q$18,0,$Q$18*$C$18)+IF($R$18*$C$18*G$6&gt;$R$18,0,$R$18*$C$18)+IF($S$18*$C$18*F$6&gt;$S$18,0,$S$18*$C$18)))</f>
        <v>0.5</v>
      </c>
      <c r="U134" s="126">
        <f>IF(T76&gt;T18,0,IF(AND(T76=T18,T134=0),0,IF($E$18*$C$18*U$6&gt;$E$18,0,$E$18*$C$18)+IF($F$18*$C$18*T$6&gt;$F$18,0,$F$18*$C$18)+IF($G$18*$C$18*S$6&gt;$G$18,0,$G$18*$C$18)+IF($H$18*$C$18*R$6&gt;$H$18,0,$H$18*$C$18)+IF($I$18*$C$18*Q$6&gt;$I$18,0,$I$18*$C$18)+IF($J$18*$C$18*P$6&gt;$J$18,0,$J$18*$C$18)+IF($K$18*$C$18*O$6&gt;$K$18,0,$K$18*$C$18)+IF($L$18*$C$18*N$6&gt;$L$18,0,$L$18*$C$18)+IF($M$18*$C$18*M$6&gt;$M$18,0,$M$18*$C$18)+IF($N$18*$C$18*L$6&gt;$N$18,0,$N$18*$C$18)+IF($O$18*$C$18*K$6&gt;$O$18,0,$O$18*$C$18)+IF($P$18*$C$18*J$6&gt;$P$18,0,$P$18*$C$18)+IF($Q$18*$C$18*I$6&gt;$Q$18,0,$Q$18*$C$18)+IF($R$18*$C$18*H$6&gt;$R$18,0,$R$18*$C$18)+IF($S$18*$C$18*G$6&gt;$S$18,0,$S$18*$C$18)+IF($T$18*$C$18*F$6&gt;$T$18,0,$T$18*$C$18)))</f>
        <v>0.5</v>
      </c>
      <c r="V134" s="126">
        <f>IF(U76&gt;U18,0,IF(AND(U76=U18,U134=0),0,IF($E$18*$C$18*V$6&gt;$E$18,0,$E$18*$C$18)+IF($F$18*$C$18*U$6&gt;$F$18,0,$F$18*$C$18)+IF($G$18*$C$18*T$6&gt;$G$18,0,$G$18*$C$18)+IF($H$18*$C$18*S$6&gt;$H$18,0,$H$18*$C$18)+IF($I$18*$C$18*R$6&gt;$I$18,0,$I$18*$C$18)+IF($J$18*$C$18*Q$6&gt;$J$18,0,$J$18*$C$18)+IF($K$18*$C$18*P$6&gt;$K$18,0,$K$18*$C$18)+IF($L$18*$C$18*O$6&gt;$L$18,0,$L$18*$C$18)+IF($M$18*$C$18*N$6&gt;$M$18,0,$M$18*$C$18)+IF($N$18*$C$18*M$6&gt;$N$18,0,$N$18*$C$18)+IF($O$18*$C$18*L$6&gt;$O$18,0,$O$18*$C$18)+IF($P$18*$C$18*K$6&gt;$P$18,0,$P$18*$C$18)+IF($Q$18*$C$18*J$6&gt;$Q$18,0,$Q$18*$C$18)+IF($R$18*$C$18*I$6&gt;$R$18,0,$R$18*$C$18)+IF($S$18*$C$18*H$6&gt;$S$18,0,$S$18*$C$18)+IF($T$18*$C$18*G$6&gt;$T$18,0,$T$18*$C$18)+IF($U$18*$C$18*F$6&gt;$U$18,0,$U$18*$C$18)))</f>
        <v>0.5</v>
      </c>
      <c r="W134" s="126">
        <f>IF(V76&gt;V18,0,IF(AND(V76=V18,V134=0),0,IF($E$18*$C$18*W$6&gt;$E$18,0,$E$18*$C$18)+IF($F$18*$C$18*V$6&gt;$F$18,0,$F$18*$C$18)+IF($G$18*$C$18*U$6&gt;$G$18,0,$G$18*$C$18)+IF($H$18*$C$18*T$6&gt;$H$18,0,$H$18*$C$18)+IF($I$18*$C$18*S$6&gt;$I$18,0,$I$18*$C$18)+IF($J$18*$C$18*R$6&gt;$J$18,0,$J$18*$C$18)+IF($K$18*$C$18*Q$6&gt;$K$18,0,$K$18*$C$18)+IF($L$18*$C$18*P$6&gt;$L$18,0,$L$18*$C$18)+IF($M$18*$C$18*O$6&gt;$M$18,0,$M$18*$C$18)+IF($N$18*$C$18*N$6&gt;$N$18,0,$N$18*$C$18)+IF($O$18*$C$18*M$6&gt;$O$18,0,$O$18*$C$18)+IF($P$18*$C$18*L$6&gt;$P$18,0,$P$18*$C$18)+IF($Q$18*$C$18*K$6&gt;$Q$18,0,$Q$18*$C$18)+IF($R$18*$C$18*J$6&gt;$R$18,0,$R$18*$C$18)+IF($S$18*$C$18*I$6&gt;$S$18,0,$S$18*$C$18)+IF($T$18*$C$18*H$6&gt;$T$18,0,$T$18*$C$18)+IF($U$18*$C$18*G$6&gt;$U$18,0,$U$18*$C$18)+IF($V$18*$C$18*F$6&gt;$V$18,0,$V$18*$C$18)))</f>
        <v>0.5</v>
      </c>
      <c r="X134" s="126">
        <f>IF(W76&gt;W18,0,IF(AND(W76=W18,W134=0),0,IF($E$18*$C$18*X$6&gt;$E$18,0,$E$18*$C$18)+IF($F$18*$C$18*W$6&gt;$F$18,0,$F$18*$C$18)+IF($G$18*$C$18*V$6&gt;$G$18,0,$G$18*$C$18)+IF($H$18*$C$18*U$6&gt;$H$18,0,$H$18*$C$18)+IF($I$18*$C$18*T$6&gt;$I$18,0,$I$18*$C$18)+IF($J$18*$C$18*S$6&gt;$J$18,0,$J$18*$C$18)+IF($K$18*$C$18*R$6&gt;$K$18,0,$K$18*$C$18)+IF($L$18*$C$18*Q$6&gt;$L$18,0,$L$18*$C$18)+IF($M$18*$C$18*P$6&gt;$M$18,0,$M$18*$C$18)+IF($N$18*$C$18*O$6&gt;$N$18,0,$N$18*$C$18)+IF($O$18*$C$18*N$6&gt;$O$18,0,$O$18*$C$18)+IF($P$18*$C$18*M$6&gt;$P$18,0,$P$18*$C$18)+IF($Q$18*$C$18*L$6&gt;$Q$18,0,$Q$18*$C$18)+IF($R$18*$C$18*K$6&gt;$R$18,0,$R$18*$C$18)+IF($S$18*$C$18*J$6&gt;$S$18,0,$S$18*$C$18)+IF($T$18*$C$18*I$6&gt;$T$18,0,$T$18*$C$18)+IF($U$18*$C$18*H$6&gt;$U$18,0,$U$18*$C$18)+IF($V$18*$C$18*G$6&gt;$V$18,0,$V$18*$C$18)+IF($W$18*$C$18*F$6&gt;$W$18,0,$W$18*$C$18)))</f>
        <v>0.5</v>
      </c>
      <c r="Y134" s="126">
        <f>IF(X76&gt;X18,0,IF(AND(X76=X18,X134=0),0,IF($E$18*$C$18*Y$6&gt;$E$18,0,$E$18*$C$18)+IF($F$18*$C$18*X$6&gt;$F$18,0,$F$18*$C$18)+IF($G$18*$C$18*W$6&gt;$G$18,0,$G$18*$C$18)+IF($H$18*$C$18*V$6&gt;$H$18,0,$H$18*$C$18)+IF($I$18*$C$18*U$6&gt;$I$18,0,$I$18*$C$18)+IF($J$18*$C$18*T$6&gt;$J$18,0,$J$18*$C$18)+IF($K$18*$C$18*S$6&gt;$K$18,0,$K$18*$C$18)+IF($L$18*$C$18*R$6&gt;$L$18,0,$L$18*$C$18)+IF($M$18*$C$18*Q$6&gt;$M$18,0,$M$18*$C$18)+IF($N$18*$C$18*P$6&gt;$N$18,0,$N$18*$C$18)+IF($O$18*$C$18*O$6&gt;$O$18,0,$O$18*$C$18)+IF($P$18*$C$18*N$6&gt;$P$18,0,$P$18*$C$18)+IF($Q$18*$C$18*M$6&gt;$Q$18,0,$Q$18*$C$18)+IF($R$18*$C$18*L$6&gt;$R$18,0,$R$18*$C$18)+IF($S$18*$C$18*K$6&gt;$S$18,0,$S$18*$C$18)+IF($T$18*$C$18*J$6&gt;$T$18,0,$T$18*$C$18)+IF($U$18*$C$18*I$6&gt;$U$18,0,$U$18*$C$18)+IF($V$18*$C$18*H$6&gt;$V$18,0,$V$18*$C$18)+IF($W$18*$C$18*G$6&gt;$W$18,0,$W$18*$C$18)+IF($X$18*$C$18*F$6&gt;$X$18,0,$X$18*$C$18)))</f>
        <v>0.5</v>
      </c>
      <c r="Z134" s="126">
        <f>IF(Y76&gt;Y18,0,IF(AND(Y76=Y18,Y134=0),0,IF($E$18*$C$18*Z$6&gt;$E$18,0,$E$18*$C$18)+IF($F$18*$C$18*Y$6&gt;$F$18,0,$F$18*$C$18)+IF($G$18*$C$18*X$6&gt;$G$18,0,$G$18*$C$18)+IF($H$18*$C$18*W$6&gt;$H$18,0,$H$18*$C$18)+IF($I$18*$C$18*V$6&gt;$I$18,0,$I$18*$C$18)+IF($J$18*$C$18*U$6&gt;$J$18,0,$J$18*$C$18)+IF($K$18*$C$18*T$6&gt;$K$18,0,$K$18*$C$18)+IF($L$18*$C$18*S$6&gt;$L$18,0,$L$18*$C$18)+IF($M$18*$C$18*R$6&gt;$M$18,0,$M$18*$C$18)+IF($N$18*$C$18*Q$6&gt;$N$18,0,$N$18*$C$18)+IF($O$18*$C$18*P$6&gt;$O$18,0,$O$18*$C$18)+IF($P$18*$C$18*O$6&gt;$P$18,0,$P$18*$C$18)+IF($Q$18*$C$18*N$6&gt;$Q$18,0,$Q$18*$C$18)+IF($R$18*$C$18*M$6&gt;$R$18,0,$R$18*$C$18)+IF($S$18*$C$18*L$6&gt;$S$18,0,$S$18*$C$18)+IF($T$18*$C$18*K$6&gt;$T$18,0,$T$18*$C$18)+IF($U$18*$C$18*J$6&gt;$U$18,0,$U$18*$C$18)+IF($V$18*$C$18*I$6&gt;$V$18,0,$V$18*$C$18)+IF($W$18*$C$18*H$6&gt;$W$18,0,$W$18*$C$18)+IF($X$18*$C$18*G$6&gt;$X$18,0,$X$18*$C$18)+IF($Y$18*$C$18*F$6&gt;$Y$18,0,$Y$18*$C$18)))</f>
        <v>0.5</v>
      </c>
      <c r="AA134" s="126">
        <f>IF(Z76&gt;Z18,0,IF(AND(Z76=Z18,Z134=0),0,IF($E$18*$C$18*AA$6&gt;$E$18,0,$E$18*$C$18)+IF($F$18*$C$18*Z$6&gt;$F$18,0,$F$18*$C$18)+IF($G$18*$C$18*Y$6&gt;$G$18,0,$G$18*$C$18)+IF($H$18*$C$18*X$6&gt;$H$18,0,$H$18*$C$18)+IF($I$18*$C$18*W$6&gt;$I$18,0,$I$18*$C$18)+IF($J$18*$C$18*V$6&gt;$J$18,0,$J$18*$C$18)+IF($K$18*$C$18*U$6&gt;$K$18,0,$K$18*$C$18)+IF($L$18*$C$18*T$6&gt;$L$18,0,$L$18*$C$18)+IF($M$18*$C$18*S$6&gt;$M$18,0,$M$18*$C$18)+IF($N$18*$C$18*R$6&gt;$N$18,0,$N$18*$C$18)+IF($O$18*$C$18*Q$6&gt;$O$18,0,$O$18*$C$18)+IF($P$18*$C$18*P$6&gt;$P$18,0,$P$18*$C$18)+IF($Q$18*$C$18*O$6&gt;$Q$18,0,$Q$18*$C$18)+IF($R$18*$C$18*N$6&gt;$R$18,0,$R$18*$C$18)+IF($S$18*$C$18*M$6&gt;$S$18,0,$S$18*$C$18)+IF($T$18*$C$18*L$6&gt;$T$18,0,$T$18*$C$18)+IF($U$18*$C$18*K$6&gt;$U$18,0,$U$18*$C$18)+IF($V$18*$C$18*J$6&gt;$V$18,0,$V$18*$C$18)+IF($W$18*$C$18*I$6&gt;$W$18,0,$W$18*$C$18)+IF($X$18*$C$18*H$6&gt;$X$18,0,$X$18*$C$18)+IF($Y$18*$C$18*G$6&gt;$Y$18,0,$Y$18*$C$18)+IF($Z$18*$C$18*F$6&gt;$Z$18,0,$Z$18*$C$18)))</f>
        <v>0.5</v>
      </c>
      <c r="AB134" s="126">
        <f>IF(AA76&gt;AA18,0,IF(AND(AA76=AA18,AA134=0),0,IF($E$18*$C$18*AB$6&gt;$E$18,0,$E$18*$C$18)+IF($F$18*$C$18*AA$6&gt;$F$18,0,$F$18*$C$18)+IF($G$18*$C$18*Z$6&gt;$G$18,0,$G$18*$C$18)+IF($H$18*$C$18*Y$6&gt;$H$18,0,$H$18*$C$18)+IF($I$18*$C$18*X$6&gt;$I$18,0,$I$18*$C$18)+IF($J$18*$C$18*W$6&gt;$J$18,0,$J$18*$C$18)+IF($K$18*$C$18*V$6&gt;$K$18,0,$K$18*$C$18)+IF($L$18*$C$18*U$6&gt;$L$18,0,$L$18*$C$18)+IF($M$18*$C$18*T$6&gt;$M$18,0,$M$18*$C$18)+IF($N$18*$C$18*S$6&gt;$N$18,0,$N$18*$C$18)+IF($O$18*$C$18*R$6&gt;$O$18,0,$O$18*$C$18)+IF($P$18*$C$18*Q$6&gt;$P$18,0,$P$18*$C$18)+IF($Q$18*$C$18*P$6&gt;$Q$18,0,$Q$18*$C$18)+IF($R$18*$C$18*O$6&gt;$R$18,0,$R$18*$C$18)+IF($S$18*$C$18*N$6&gt;$S$18,0,$S$18*$C$18)+IF($T$18*$C$18*M$6&gt;$T$18,0,$T$18*$C$18)+IF($U$18*$C$18*L$6&gt;$U$18,0,$U$18*$C$18)+IF($V$18*$C$18*K$6&gt;$V$18,0,$V$18*$C$18)+IF($W$18*$C$18*J$6&gt;$W$18,0,$W$18*$C$18)+IF($X$18*$C$18*I$6&gt;$X$18,0,$X$18*$C$18)+IF($Y$18*$C$18*H$6&gt;$Y$18,0,$Y$18*$C$18)+IF($Z$18*$C$18*G$6&gt;$Z$18,0,$Z$18*$C$18)+IF($AA$18*$C$18*F$6&gt;$AA$18,0,$AA$18*$C$18)))</f>
        <v>0.5</v>
      </c>
      <c r="AC134" s="126">
        <f>IF(AB76&gt;AB18,0,IF(AND(AB76=AB18,AB134=0),0,IF($E$18*$C$18*AC$6&gt;$E$18,0,$E$18*$C$18)+IF($F$18*$C$18*AB$6&gt;$F$18,0,$F$18*$C$18)+IF($G$18*$C$18*AA$6&gt;$G$18,0,$G$18*$C$18)+IF($H$18*$C$18*Z$6&gt;$H$18,0,$H$18*$C$18)+IF($I$18*$C$18*Y$6&gt;$I$18,0,$I$18*$C$18)+IF($J$18*$C$18*X$6&gt;$J$18,0,$J$18*$C$18)+IF($K$18*$C$18*W$6&gt;$K$18,0,$K$18*$C$18)+IF($L$18*$C$18*V$6&gt;$L$18,0,$L$18*$C$18)+IF($M$18*$C$18*U$6&gt;$M$18,0,$M$18*$C$18)+IF($N$18*$C$18*T$6&gt;$N$18,0,$N$18*$C$18)+IF($O$18*$C$18*S$6&gt;$O$18,0,$O$18*$C$18)+IF($P$18*$C$18*R$6&gt;$P$18,0,$P$18*$C$18)+IF($Q$18*$C$18*Q$6&gt;$Q$18,0,$Q$18*$C$18)+IF($R$18*$C$18*P$6&gt;$R$18,0,$R$18*$C$18)+IF($S$18*$C$18*O$6&gt;$S$18,0,$S$18*$C$18)+IF($T$18*$C$18*N$6&gt;$T$18,0,$T$18*$C$18)+IF($U$18*$C$18*M$6&gt;$U$18,0,$U$18*$C$18)+IF($V$18*$C$18*L$6&gt;$V$18,0,$V$18*$C$18)+IF($W$18*$C$18*K$6&gt;$W$18,0,$W$18*$C$18)+IF($X$18*$C$18*J$6&gt;$X$18,0,$X$18*$C$18)+IF($Y$18*$C$18*I$6&gt;$Y$18,0,$Y$18*$C$18)+IF($Z$18*$C$18*H$6&gt;$Z$18,0,$Z$18*$C$18)+IF($AA$18*$C$18*G$6&gt;$AA$18,0,$AA$18*$C$18)+IF($AB$18*$C$18*F$6&gt;$AB$18,0,$AB$18*$C$18)))</f>
        <v>0.5</v>
      </c>
      <c r="AD134" s="126">
        <f>IF(AC76&gt;AC18,0,IF(AND(AC76=AC18,AC134=0),0,IF($E$18*$C$18*AD$6&gt;$E$18,0,$E$18*$C$18)+IF($F$18*$C$18*AC$6&gt;$F$18,0,$F$18*$C$18)+IF($G$18*$C$18*AB$6&gt;$G$18,0,$G$18*$C$18)+IF($H$18*$C$18*AA$6&gt;$H$18,0,$H$18*$C$18)+IF($I$18*$C$18*Z$6&gt;$I$18,0,$I$18*$C$18)+IF($J$18*$C$18*Y$6&gt;$J$18,0,$J$18*$C$18)+IF($K$18*$C$18*X$6&gt;$K$18,0,$K$18*$C$18)+IF($L$18*$C$18*W$6&gt;$L$18,0,$L$18*$C$18)+IF($M$18*$C$18*V$6&gt;$M$18,0,$M$18*$C$18)+IF($N$18*$C$18*U$6&gt;$N$18,0,$N$18*$C$18)+IF($O$18*$C$18*T$6&gt;$O$18,0,$O$18*$C$18)+IF($P$18*$C$18*S$6&gt;$P$18,0,$P$18*$C$18)+IF($Q$18*$C$18*R$6&gt;$Q$18,0,$Q$18*$C$18)+IF($R$18*$C$18*Q$6&gt;$R$18,0,$R$18*$C$18)+IF($S$18*$C$18*P$6&gt;$S$18,0,$S$18*$C$18)+IF($T$18*$C$18*O$6&gt;$T$18,0,$T$18*$C$18)+IF($U$18*$C$18*N$6&gt;$U$18,0,$U$18*$C$18)+IF($V$18*$C$18*M$6&gt;$V$18,0,$V$18*$C$18)+IF($W$18*$C$18*L$6&gt;$W$18,0,$W$18*$C$18)+IF($X$18*$C$18*K$6&gt;$X$18,0,$X$18*$C$18)+IF($Y$18*$C$18*J$6&gt;$Y$18,0,$Y$18*$C$18)+IF($Z$18*$C$18*I$6&gt;$Z$18,0,$Z$18*$C$18)+IF($AA$18*$C$18*H$6&gt;$AA$18,0,$AA$18*$C$18)+IF($AB$18*$C$18*G$6&gt;$AB$18,0,$AB$18*$C$18)+IF($AC$18*$C$18*F$6&gt;$AC$18,0,$AC$18*$C$18)))</f>
        <v>0.5</v>
      </c>
      <c r="AE134" s="126">
        <f>IF(AD76&gt;AD18,0,IF(AND(AD76=AD18,AD134=0),0,IF($E$18*$C$18*AE$6&gt;$E$18,0,$E$18*$C$18)+IF($F$18*$C$18*AD$6&gt;$F$18,0,$F$18*$C$18)+IF($G$18*$C$18*AC$6&gt;$G$18,0,$G$18*$C$18)+IF($H$18*$C$18*AB$6&gt;$H$18,0,$H$18*$C$18)+IF($I$18*$C$18*AA$6&gt;$I$18,0,$I$18*$C$18)+IF($J$18*$C$18*Z$6&gt;$J$18,0,$J$18*$C$18)+IF($K$18*$C$18*Y$6&gt;$K$18,0,$K$18*$C$18)+IF($L$18*$C$18*X$6&gt;$L$18,0,$L$18*$C$18)+IF($M$18*$C$18*W$6&gt;$M$18,0,$M$18*$C$18)+IF($N$18*$C$18*V$6&gt;$N$18,0,$N$18*$C$18)+IF($O$18*$C$18*U$6&gt;$O$18,0,$O$18*$C$18)+IF($P$18*$C$18*T$6&gt;$P$18,0,$P$18*$C$18)+IF($Q$18*$C$18*S$6&gt;$Q$18,0,$Q$18*$C$18)+IF($R$18*$C$18*R$6&gt;$R$18,0,$R$18*$C$18)+IF($S$18*$C$18*Q$6&gt;$S$18,0,$S$18*$C$18)+IF($T$18*$C$18*P$6&gt;$T$18,0,$T$18*$C$18)+IF($U$18*$C$18*O$6&gt;$U$18,0,$U$18*$C$18)+IF($V$18*$C$18*N$6&gt;$V$18,0,$V$18*$C$18)+IF($W$18*$C$18*M$6&gt;$W$18,0,$W$18*$C$18)+IF($X$18*$C$18*L$6&gt;$X$18,0,$X$18*$C$18)+IF($Y$18*$C$18*K$6&gt;$Y$18,0,$Y$18*$C$18)+IF($Z$18*$C$18*J$6&gt;$Z$18,0,$Z$18*$C$18)+IF($AA$18*$C$18*I$6&gt;$AA$18,0,$AA$18*$C$18)+IF($AB$18*$C$18*H$6&gt;$AB$18,0,$AB$18*$C$18)+IF($AC$18*$C$18*G$6&gt;$AC$18,0,$AC$18*$C$18)+IF($AD$18*$C$18*F$6&gt;$AD$18,0,$AD$18*$C$18)))</f>
        <v>0.5</v>
      </c>
      <c r="AF134" s="126">
        <f>IF(AE76&gt;AE18,0,IF(AND(AE76=AE18,AE134=0),0,IF($E$18*$C$18*AF$6&gt;$E$18,0,$E$18*$C$18)+IF($F$18*$C$18*AE$6&gt;$F$18,0,$F$18*$C$18)+IF($G$18*$C$18*AD$6&gt;$G$18,0,$G$18*$C$18)+IF($H$18*$C$18*AC$6&gt;$H$18,0,$H$18*$C$18)+IF($I$18*$C$18*AB$6&gt;$I$18,0,$I$18*$C$18)+IF($J$18*$C$18*AA$6&gt;$J$18,0,$J$18*$C$18)+IF($K$18*$C$18*Z$6&gt;$K$18,0,$K$18*$C$18)+IF($L$18*$C$18*Y$6&gt;$L$18,0,$L$18*$C$18)+IF($M$18*$C$18*X$6&gt;$M$18,0,$M$18*$C$18)+IF($N$18*$C$18*W$6&gt;$N$18,0,$N$18*$C$18)+IF($O$18*$C$18*V$6&gt;$O$18,0,$O$18*$C$18)+IF($P$18*$C$18*U$6&gt;$P$18,0,$P$18*$C$18)+IF($Q$18*$C$18*T$6&gt;$Q$18,0,$Q$18*$C$18)+IF($R$18*$C$18*S$6&gt;$R$18,0,$R$18*$C$18)+IF($S$18*$C$18*R$6&gt;$S$18,0,$S$18*$C$18)+IF($T$18*$C$18*Q$6&gt;$T$18,0,$T$18*$C$18)+IF($U$18*$C$18*P$6&gt;$U$18,0,$U$18*$C$18)+IF($V$18*$C$18*O$6&gt;$V$18,0,$V$18*$C$18)+IF($W$18*$C$18*N$6&gt;$W$18,0,$W$18*$C$18)+IF($X$18*$C$18*M$6&gt;$X$18,0,$X$18*$C$18)+IF($Y$18*$C$18*L$6&gt;$Y$18,0,$Y$18*$C$18)+IF($Z$18*$C$18*K$6&gt;$Z$18,0,$Z$18*$C$18)+IF($AA$18*$C$18*J$6&gt;$AA$18,0,$AA$18*$C$18)+IF($AB$18*$C$18*I$6&gt;$AB$18,0,$AB$18*$C$18)+IF($AC$18*$C$18*H$6&gt;$AC$18,0,$AC$18*$C$18)+IF($AD$18*$C$18*G$6&gt;$AD$18,0,$AD$18*$C$18)+IF($AE$18*$C$18*F$6&gt;$AE$18,0,$AE$18*$C$18)))</f>
        <v>0.5</v>
      </c>
      <c r="AG134" s="126">
        <f>IF(AF76&gt;AF18,0,IF(AND(AF76=AF18,AF134=0),0,IF($E$18*$C$18*AG$6&gt;$E$18,0,$E$18*$C$18)+IF($F$18*$C$18*AF$6&gt;$F$18,0,$F$18*$C$18)+IF($G$18*$C$18*AE$6&gt;$G$18,0,$G$18*$C$18)+IF($H$18*$C$18*AD$6&gt;$H$18,0,$H$18*$C$18)+IF($I$18*$C$18*AC$6&gt;$I$18,0,$I$18*$C$18)+IF($J$18*$C$18*AB$6&gt;$J$18,0,$J$18*$C$18)+IF($K$18*$C$18*AA$6&gt;$K$18,0,$K$18*$C$18)+IF($L$18*$C$18*Z$6&gt;$L$18,0,$L$18*$C$18)+IF($M$18*$C$18*Y$6&gt;$M$18,0,$M$18*$C$18)+IF($N$18*$C$18*X$6&gt;$N$18,0,$N$18*$C$18)+IF($O$18*$C$18*W$6&gt;$O$18,0,$O$18*$C$18)+IF($P$18*$C$18*V$6&gt;$P$18,0,$P$18*$C$18)+IF($Q$18*$C$18*U$6&gt;$Q$18,0,$Q$18*$C$18)+IF($R$18*$C$18*T$6&gt;$R$18,0,$R$18*$C$18)+IF($S$18*$C$18*S$6&gt;$S$18,0,$S$18*$C$18)+IF($T$18*$C$18*R$6&gt;$T$18,0,$T$18*$C$18)+IF($U$18*$C$18*Q$6&gt;$U$18,0,$U$18*$C$18)+IF($V$18*$C$18*P$6&gt;$V$18,0,$V$18*$C$18)+IF($W$18*$C$18*O$6&gt;$W$18,0,$W$18*$C$18)+IF($X$18*$C$18*N$6&gt;$X$18,0,$X$18*$C$18)+IF($Y$18*$C$18*M$6&gt;$Y$18,0,$Y$18*$C$18)+IF($Z$18*$C$18*L$6&gt;$Z$18,0,$Z$18*$C$18)+IF($AA$18*$C$18*K$6&gt;$AA$18,0,$AA$18*$C$18)+IF($AB$18*$C$18*J$6&gt;$AB$18,0,$AB$18*$C$18)+IF($AC$18*$C$18*I$6&gt;$AC$18,0,$AC$18*$C$18)+IF($AD$18*$C$18*H$6&gt;$AD$18,0,$AD$18*$C$18)+IF($AE$18*$C$18*G$6&gt;$AE$18,0,$AE$18*$C$18)+IF($AF$18*$C$18*F$6&gt;$AF$18,0,$AF$18*$C$18)))</f>
        <v>0.5</v>
      </c>
      <c r="AH134" s="126">
        <f>IF(AG76&gt;AG18,0,IF(AND(AG76=AG18,AG134=0),0,IF($E$18*$C$18*AH$6&gt;$E$18,0,$E$18*$C$18)+IF($F$18*$C$18*AG$6&gt;$F$18,0,$F$18*$C$18)+IF($G$18*$C$18*AF$6&gt;$G$18,0,$G$18*$C$18)+IF($H$18*$C$18*AE$6&gt;$H$18,0,$H$18*$C$18)+IF($I$18*$C$18*AD$6&gt;$I$18,0,$I$18*$C$18)+IF($J$18*$C$18*AC$6&gt;$J$18,0,$J$18*$C$18)+IF($K$18*$C$18*AB$6&gt;$K$18,0,$K$18*$C$18)+IF($L$18*$C$18*AA$6&gt;$L$18,0,$L$18*$C$18)+IF($M$18*$C$18*Z$6&gt;$M$18,0,$M$18*$C$18)+IF($N$18*$C$18*Y$6&gt;$N$18,0,$N$18*$C$18)+IF($O$18*$C$18*X$6&gt;$O$18,0,$O$18*$C$18)+IF($P$18*$C$18*W$6&gt;$P$18,0,$P$18*$C$18)+IF($Q$18*$C$18*V$6&gt;$Q$18,0,$Q$18*$C$18)+IF($R$18*$C$18*U$6&gt;$R$18,0,$R$18*$C$18)+IF($S$18*$C$18*T$6&gt;$S$18,0,$S$18*$C$18)+IF($T$18*$C$18*S$6&gt;$T$18,0,$T$18*$C$18)+IF($U$18*$C$18*R$6&gt;$U$18,0,$U$18*$C$18)+IF($V$18*$C$18*Q$6&gt;$V$18,0,$V$18*$C$18)+IF($W$18*$C$18*P$6&gt;$W$18,0,$W$18*$C$18)+IF($X$18*$C$18*O$6&gt;$X$18,0,$X$18*$C$18)+IF($Y$18*$C$18*N$6&gt;$Y$18,0,$Y$18*$C$18)+IF($Z$18*$C$18*M$6&gt;$Z$18,0,$Z$18*$C$18)+IF($AA$18*$C$18*L$6&gt;$AA$18,0,$AA$18*$C$18)+IF($AB$18*$C$18*K$6&gt;$AB$18,0,$AB$18*$C$18)+IF($AC$18*$C$18*J$6&gt;$AC$18,0,$AC$18*$C$18)+IF($AD$18*$C$18*I$6&gt;$AD$18,0,$AD$18*$C$18)+IF($AE$18*$C$18*H$6&gt;$AE$18,0,$AE$18*$C$18)+IF($AF$18*$C$18*G$6&gt;$AF$18,0,$AF$18*$C$18)+IF($AG$18*$C$18*F$6&gt;$AG$18,0,$AG$18*$C$18)))</f>
        <v>0.5</v>
      </c>
      <c r="AI134" s="126">
        <f>IF(AH76&gt;AH18,0,IF(AND(AH76=AH18,AH134=0),0,IF($E$18*$C$18*AI$6&gt;$E$18,0,$E$18*$C$18)+IF($F$18*$C$18*AH$6&gt;$F$18,0,$F$18*$C$18)+IF($G$18*$C$18*AG$6&gt;$G$18,0,$G$18*$C$18)+IF($H$18*$C$18*AF$6&gt;$H$18,0,$H$18*$C$18)+IF($I$18*$C$18*AE$6&gt;$I$18,0,$I$18*$C$18)+IF($J$18*$C$18*AD$6&gt;$J$18,0,$J$18*$C$18)+IF($K$18*$C$18*AC$6&gt;$K$18,0,$K$18*$C$18)+IF($L$18*$C$18*AB$6&gt;$L$18,0,$L$18*$C$18)+IF($M$18*$C$18*AA$6&gt;$M$18,0,$M$18*$C$18)+IF($N$18*$C$18*Z$6&gt;$N$18,0,$N$18*$C$18)+IF($O$18*$C$18*Y$6&gt;$O$18,0,$O$18*$C$18)+IF($P$18*$C$18*X$6&gt;$P$18,0,$P$18*$C$18)+IF($Q$18*$C$18*W$6&gt;$Q$18,0,$Q$18*$C$18)+IF($R$18*$C$18*V$6&gt;$R$18,0,$R$18*$C$18)+IF($S$18*$C$18*U$6&gt;$S$18,0,$S$18*$C$18)+IF($T$18*$C$18*T$6&gt;$T$18,0,$T$18*$C$18)+IF($U$18*$C$18*S$6&gt;$U$18,0,$U$18*$C$18)+IF($V$18*$C$18*R$6&gt;$V$18,0,$V$18*$C$18)+IF($W$18*$C$18*Q$6&gt;$W$18,0,$W$18*$C$18)+IF($X$18*$C$18*P$6&gt;$X$18,0,$X$18*$C$18)+IF($Y$18*$C$18*O$6&gt;$Y$18,0,$Y$18*$C$18)+IF($Z$18*$C$18*N$6&gt;$Z$18,0,$Z$18*$C$18)+IF($AA$18*$C$18*M$6&gt;$AA$18,0,$AA$18*$C$18)+IF($AB$18*$C$18*L$6&gt;$AB$18,0,$AB$18*$C$18)+IF($AC$18*$C$18*K$6&gt;$AC$18,0,$AC$18*$C$18)+IF($AD$18*$C$18*J$6&gt;$AD$18,0,$AD$18*$C$18)+IF($AE$18*$C$18*I$6&gt;$AE$18,0,$AE$18*$C$18)+IF($AF$18*$C$18*H$6&gt;$AF$18,0,$AF$18*$C$18)+IF($AG$18*$C$18*G$6&gt;$AG$18,0,$AG$18*$C$18)+IF($AH$18*$C$18*F$6&gt;$AH$18,0,$AH$18*$C$18)))</f>
        <v>0.5</v>
      </c>
    </row>
    <row r="135" spans="2:35" ht="28.8" x14ac:dyDescent="0.3">
      <c r="B135" s="6" t="str">
        <f t="shared" si="72"/>
        <v>Water conveyance (channel, pipeline, pressurized pipeline)</v>
      </c>
      <c r="C135" s="287"/>
      <c r="D135" s="151">
        <f t="shared" si="73"/>
        <v>20</v>
      </c>
      <c r="E135" s="126">
        <v>0</v>
      </c>
      <c r="F135" s="126">
        <f>IF(E77&gt;E19,0,IF(AND(E77=E19,E135=0),0,IF($E$19*$C$19*F$6&gt;$E$19,0,$E$19*$C$19)))</f>
        <v>0.5</v>
      </c>
      <c r="G135" s="126">
        <f>IF(F77&gt;F19,0,IF(AND(F77=F19,F135=0),0,IF($E$19*$C$19*G$6&gt;$E$19,0,$E$19*$C$19)+IF($F$19*$C$19*F$6&gt;$F$19,0,$F$19*$C$19)))</f>
        <v>0.5</v>
      </c>
      <c r="H135" s="126">
        <f>IF(G77&gt;G19,0,IF(AND(G77=G19,G135=0),0,IF($E$19*$C$19*H$6&gt;$E$19,0,$E$19*$C$19)+IF($F$19*$C$19*G$6&gt;$F$19,0,$F$19*$C$19)+IF($G$19*$C$19*F$6&gt;$G$19,0,$G$19*$C$19)))</f>
        <v>0.5</v>
      </c>
      <c r="I135" s="126">
        <f>IF(H77&gt;H19,0,IF(AND(H77=H19,H135=0),0,IF($E$19*$C$19*I$6&gt;$E$19,0,$E$19*$C$19)+IF($F$19*$C$19*H$6&gt;$F$19,0,$F$19*$C$19)+IF($G$19*$C$19*G$6&gt;$G$19,0,$G$19*$C$19)+IF($H$19*$C$19*F$6&gt;$H$19,0,$H$19*$C$19)))</f>
        <v>0.5</v>
      </c>
      <c r="J135" s="126">
        <f>IF(I77&gt;I19,0,IF(AND(I77=I19,I135=0),0,IF($E$19*$C$19*J$6&gt;$E$19,0,$E$19*$C$19)+IF($F$19*$C$19*I$6&gt;$F$19,0,$F$19*$C$19)+IF($G$19*$C$19*H$6&gt;$G$19,0,$G$19*$C$19)+IF($H$19*$C$19*G$6&gt;$H$19,0,$H$19*$C$19)+IF($I$19*$C$19*F$6&gt;$I$19,0,$I$19*$C$19)))</f>
        <v>0.5</v>
      </c>
      <c r="K135" s="126">
        <f>IF(J77&gt;J19,0,IF(AND(J77=J19,J135=0),0,IF($E$19*$C$19*K$6&gt;$E$19,0,$E$19*$C$19)+IF($F$19*$C$19*J$6&gt;$F$19,0,$F$19*$C$19)+IF($G$19*$C$19*I$6&gt;$G$19,0,$G$19*$C$19)+IF($H$19*$C$19*H$6&gt;$H$19,0,$H$19*$C$19)+IF($I$19*$C$19*G$6&gt;$I$19,0,$I$19*$C$19)+IF($J$19*$C$19*F$6&gt;$J$19,0,$J$19*$C$19)))</f>
        <v>0.5</v>
      </c>
      <c r="L135" s="126">
        <f>IF(K77&gt;K19,0,IF(AND(K77=K19,K135=0),0,IF($E$19*$C$19*L$6&gt;$E$19,0,$E$19*$C$19)+IF($F$19*$C$19*K$6&gt;$F$19,0,$F$19*$C$19)+IF($G$19*$C$19*J$6&gt;$G$19,0,$G$19*$C$19)+IF($H$19*$C$19*I$6&gt;$H$19,0,$H$19*$C$19)+IF($I$19*$C$19*H$6&gt;$I$19,0,$I$19*$C$19)+IF($J$19*$C$19*G$6&gt;$J$19,0,$J$19*$C$19)+IF($K$19*$C$19*F$6&gt;$K$19,0,$K$19*$C$19)))</f>
        <v>0.5</v>
      </c>
      <c r="M135" s="126">
        <f>IF(L77&gt;L19,0,IF(AND(L77=L19,L135=0),0,IF($E$19*$C$19*M$6&gt;$E$19,0,$E$19*$C$19)+IF($F$19*$C$19*L$6&gt;$F$19,0,$F$19*$C$19)+IF($G$19*$C$19*K$6&gt;$G$19,0,$G$19*$C$19)+IF($H$19*$C$19*J$6&gt;$H$19,0,$H$19*$C$19)+IF($I$19*$C$19*I$6&gt;$I$19,0,$I$19*$C$19)+IF($J$19*$C$19*H$6&gt;$J$19,0,$J$19*$C$19)+IF($K$19*$C$19*G$6&gt;$K$19,0,$K$19*$C$19)+IF($L$19*$C$19*F$6&gt;$L$19,0,$L$19*$C$19)))</f>
        <v>0.5</v>
      </c>
      <c r="N135" s="126">
        <f>IF(M77&gt;M19,0,IF(AND(M77=M19,M135=0),0,IF($E$19*$C$19*N$6&gt;$E$19,0,$E$19*$C$19)+IF($F$19*$C$19*M$6&gt;$F$19,0,$F$19*$C$19)+IF($G$19*$C$19*L$6&gt;$G$19,0,$G$19*$C$19)+IF($H$19*$C$19*K$6&gt;$H$19,0,$H$19*$C$19)+IF($I$19*$C$19*J$6&gt;$I$19,0,$I$19*$C$19)+IF($J$19*$C$19*I$6&gt;$J$19,0,$J$19*$C$19)+IF($K$19*$C$19*H$6&gt;$K$19,0,$K$19*$C$19)+IF($L$19*$C$19*G$6&gt;$L$19,0,$L$19*$C$19)+IF($M$19*$C$19*F$6&gt;$M$19,0,$M$19*$C$19)))</f>
        <v>0.5</v>
      </c>
      <c r="O135" s="126">
        <f>IF(N77&gt;N19,0,IF(AND(N77=N19,N135=0),0,IF($E$19*$C$19*O$6&gt;$E$19,0,$E$19*$C$19)+IF($F$19*$C$19*N$6&gt;$F$19,0,$F$19*$C$19)+IF($G$19*$C$19*M$6&gt;$G$19,0,$G$19*$C$19)+IF($H$19*$C$19*L$6&gt;$H$19,0,$H$19*$C$19)+IF($I$19*$C$19*K$6&gt;$I$19,0,$I$19*$C$19)+IF($J$19*$C$19*J$6&gt;$J$19,0,$J$19*$C$19)+IF($K$19*$C$19*I$6&gt;$K$19,0,$K$19*$C$19)+IF($L$19*$C$19*H$6&gt;$L$19,0,$L$19*$C$19)+IF($M$19*$C$19*G$6&gt;$M$19,0,$M$19*$C$19)+IF($N$19*$C$19*F$6&gt;$N$19,0,$N$19*$C$19)))</f>
        <v>0.5</v>
      </c>
      <c r="P135" s="126">
        <f>IF(O77&gt;O19,0,IF(AND(O77=O19,O135=0),0,IF($E$19*$C$19*P$6&gt;$E$19,0,$E$19*$C$19)+IF($F$19*$C$19*O$6&gt;$F$19,0,$F$19*$C$19)+IF($G$19*$C$19*N$6&gt;$G$19,0,$G$19*$C$19)+IF($H$19*$C$19*M$6&gt;$H$19,0,$H$19*$C$19)+IF($I$19*$C$19*L$6&gt;$I$19,0,$I$19*$C$19)+IF($J$19*$C$19*K$6&gt;$J$19,0,$J$19*$C$19)+IF($K$19*$C$19*J$6&gt;$K$19,0,$K$19*$C$19)+IF($L$19*$C$19*I$6&gt;$L$19,0,$L$19*$C$19)+IF($M$19*$C$19*H$6&gt;$M$19,0,$M$19*$C$19)+IF($N$19*$C$19*G$6&gt;$N$19,0,$N$19*$C$19)+IF($O$19*$C$19*F$6&gt;$O$19,0,$O$19*$C$19)))</f>
        <v>0.5</v>
      </c>
      <c r="Q135" s="126">
        <f>IF(P77&gt;P19,0,IF(AND(P77=P19,P135=0),0,IF($E$19*$C$19*Q$6&gt;$E$19,0,$E$19*$C$19)+IF($F$19*$C$19*P$6&gt;$F$19,0,$F$19*$C$19)+IF($G$19*$C$19*O$6&gt;$G$19,0,$G$19*$C$19)+IF($H$19*$C$19*N$6&gt;$H$19,0,$H$19*$C$19)+IF($I$19*$C$19*M$6&gt;$I$19,0,$I$19*$C$19)+IF($J$19*$C$19*L$6&gt;$J$19,0,$J$19*$C$19)+IF($K$19*$C$19*K$6&gt;$K$19,0,$K$19*$C$19)+IF($L$19*$C$19*J$6&gt;$L$19,0,$L$19*$C$19)+IF($M$19*$C$19*I$6&gt;$M$19,0,$M$19*$C$19)+IF($N$19*$C$19*H$6&gt;$N$19,0,$N$19*$C$19)+IF($O$19*$C$19*G$6&gt;$O$19,0,$O$19*$C$19)+IF($P$19*$C$19*F$6&gt;$P$19,0,$P$19*$C$19)))</f>
        <v>0.5</v>
      </c>
      <c r="R135" s="126">
        <f>IF(Q77&gt;Q19,0,IF(AND(Q77=Q19,Q135=0),0,IF($E$19*$C$19*R$6&gt;$E$19,0,$E$19*$C$19)+IF($F$19*$C$19*Q$6&gt;$F$19,0,$F$19*$C$19)+IF($G$19*$C$19*P$6&gt;$G$19,0,$G$19*$C$19)+IF($H$19*$C$19*O$6&gt;$H$19,0,$H$19*$C$19)+IF($I$19*$C$19*N$6&gt;$I$19,0,$I$19*$C$19)+IF($J$19*$C$19*M$6&gt;$J$19,0,$J$19*$C$19)+IF($K$19*$C$19*L$6&gt;$K$19,0,$K$19*$C$19)+IF($L$19*$C$19*K$6&gt;$L$19,0,$L$19*$C$19)+IF($M$19*$C$19*J$6&gt;$M$19,0,$M$19*$C$19)+IF($N$19*$C$19*I$6&gt;$N$19,0,$N$19*$C$19)+IF($O$19*$C$19*H$6&gt;$O$19,0,$O$19*$C$19)+IF($P$19*$C$19*G$6&gt;$P$19,0,$P$19*$C$19)+IF($Q$19*$C$19*F$6&gt;$Q$19,0,$Q$19*$C$19)))</f>
        <v>0.5</v>
      </c>
      <c r="S135" s="126">
        <f>IF(R77&gt;R19,0,IF(AND(R77=R19,R135=0),0,IF($E$19*$C$19*S$6&gt;$E$19,0,$E$19*$C$19)+IF($F$19*$C$19*R$6&gt;$F$19,0,$F$19*$C$19)+IF($G$19*$C$19*Q$6&gt;$G$19,0,$G$19*$C$19)+IF($H$19*$C$19*P$6&gt;$H$19,0,$H$19*$C$19)+IF($I$19*$C$19*O$6&gt;$I$19,0,$I$19*$C$19)+IF($J$19*$C$19*N$6&gt;$J$19,0,$J$19*$C$19)+IF($K$19*$C$19*M$6&gt;$K$19,0,$K$19*$C$19)+IF($L$19*$C$19*L$6&gt;$L$19,0,$L$19*$C$19)+IF($M$19*$C$19*K$6&gt;$M$19,0,$M$19*$C$19)+IF($N$19*$C$19*J$6&gt;$N$19,0,$N$19*$C$19)+IF($O$19*$C$19*I$6&gt;$O$19,0,$O$19*$C$19)+IF($P$19*$C$19*H$6&gt;$P$19,0,$P$19*$C$19)+IF($Q$19*$C$19*G$6&gt;$Q$19,0,$Q$19*$C$19)+IF($R$19*$C$19*F$6&gt;$R$19,0,$R$19*$C$19)))</f>
        <v>0.5</v>
      </c>
      <c r="T135" s="126">
        <f>IF(S77&gt;S19,0,IF(AND(S77=S19,S135=0),0,IF($E$19*$C$19*T$6&gt;$E$19,0,$E$19*$C$19)+IF($F$19*$C$19*S$6&gt;$F$19,0,$F$19*$C$19)+IF($G$19*$C$19*R$6&gt;$G$19,0,$G$19*$C$19)+IF($H$19*$C$19*Q$6&gt;$H$19,0,$H$19*$C$19)+IF($I$19*$C$19*P$6&gt;$I$19,0,$I$19*$C$19)+IF($J$19*$C$19*O$6&gt;$J$19,0,$J$19*$C$19)+IF($K$19*$C$19*N$6&gt;$K$19,0,$K$19*$C$19)+IF($L$19*$C$19*M$6&gt;$L$19,0,$L$19*$C$19)+IF($M$19*$C$19*L$6&gt;$M$19,0,$M$19*$C$19)+IF($N$19*$C$19*K$6&gt;$N$19,0,$N$19*$C$19)+IF($O$19*$C$19*J$6&gt;$O$19,0,$O$19*$C$19)+IF($P$19*$C$19*I$6&gt;$P$19,0,$P$19*$C$19)+IF($Q$19*$C$19*H$6&gt;$Q$19,0,$Q$19*$C$19)+IF($R$19*$C$19*G$6&gt;$R$19,0,$R$19*$C$19)+IF($S$19*$C$19*F$6&gt;$S$19,0,$S$19*$C$19)))</f>
        <v>0.5</v>
      </c>
      <c r="U135" s="126">
        <f>IF(T77&gt;T19,0,IF(AND(T77=T19,T135=0),0,IF($E$19*$C$19*U$6&gt;$E$19,0,$E$19*$C$19)+IF($F$19*$C$19*T$6&gt;$F$19,0,$F$19*$C$19)+IF($G$19*$C$19*S$6&gt;$G$19,0,$G$19*$C$19)+IF($H$19*$C$19*R$6&gt;$H$19,0,$H$19*$C$19)+IF($I$19*$C$19*Q$6&gt;$I$19,0,$I$19*$C$19)+IF($J$19*$C$19*P$6&gt;$J$19,0,$J$19*$C$19)+IF($K$19*$C$19*O$6&gt;$K$19,0,$K$19*$C$19)+IF($L$19*$C$19*N$6&gt;$L$19,0,$L$19*$C$19)+IF($M$19*$C$19*M$6&gt;$M$19,0,$M$19*$C$19)+IF($N$19*$C$19*L$6&gt;$N$19,0,$N$19*$C$19)+IF($O$19*$C$19*K$6&gt;$O$19,0,$O$19*$C$19)+IF($P$19*$C$19*J$6&gt;$P$19,0,$P$19*$C$19)+IF($Q$19*$C$19*I$6&gt;$Q$19,0,$Q$19*$C$19)+IF($R$19*$C$19*H$6&gt;$R$19,0,$R$19*$C$19)+IF($S$19*$C$19*G$6&gt;$S$19,0,$S$19*$C$19)+IF($T$19*$C$19*F$6&gt;$T$19,0,$T$19*$C$19)))</f>
        <v>0.5</v>
      </c>
      <c r="V135" s="126">
        <f>IF(U77&gt;U19,0,IF(AND(U77=U19,U135=0),0,IF($E$19*$C$19*V$6&gt;$E$19,0,$E$19*$C$19)+IF($F$19*$C$19*U$6&gt;$F$19,0,$F$19*$C$19)+IF($G$19*$C$19*T$6&gt;$G$19,0,$G$19*$C$19)+IF($H$19*$C$19*S$6&gt;$H$19,0,$H$19*$C$19)+IF($I$19*$C$19*R$6&gt;$I$19,0,$I$19*$C$19)+IF($J$19*$C$19*Q$6&gt;$J$19,0,$J$19*$C$19)+IF($K$19*$C$19*P$6&gt;$K$19,0,$K$19*$C$19)+IF($L$19*$C$19*O$6&gt;$L$19,0,$L$19*$C$19)+IF($M$19*$C$19*N$6&gt;$M$19,0,$M$19*$C$19)+IF($N$19*$C$19*M$6&gt;$N$19,0,$N$19*$C$19)+IF($O$19*$C$19*L$6&gt;$O$19,0,$O$19*$C$19)+IF($P$19*$C$19*K$6&gt;$P$19,0,$P$19*$C$19)+IF($Q$19*$C$19*J$6&gt;$Q$19,0,$Q$19*$C$19)+IF($R$19*$C$19*I$6&gt;$R$19,0,$R$19*$C$19)+IF($S$19*$C$19*H$6&gt;$S$19,0,$S$19*$C$19)+IF($T$19*$C$19*G$6&gt;$T$19,0,$T$19*$C$19)+IF($U$19*$C$19*F$6&gt;$U$19,0,$U$19*$C$19)))</f>
        <v>0.5</v>
      </c>
      <c r="W135" s="126">
        <f>IF(V77&gt;V19,0,IF(AND(V77=V19,V135=0),0,IF($E$19*$C$19*W$6&gt;$E$19,0,$E$19*$C$19)+IF($F$19*$C$19*V$6&gt;$F$19,0,$F$19*$C$19)+IF($G$19*$C$19*U$6&gt;$G$19,0,$G$19*$C$19)+IF($H$19*$C$19*T$6&gt;$H$19,0,$H$19*$C$19)+IF($I$19*$C$19*S$6&gt;$I$19,0,$I$19*$C$19)+IF($J$19*$C$19*R$6&gt;$J$19,0,$J$19*$C$19)+IF($K$19*$C$19*Q$6&gt;$K$19,0,$K$19*$C$19)+IF($L$19*$C$19*P$6&gt;$L$19,0,$L$19*$C$19)+IF($M$19*$C$19*O$6&gt;$M$19,0,$M$19*$C$19)+IF($N$19*$C$19*N$6&gt;$N$19,0,$N$19*$C$19)+IF($O$19*$C$19*M$6&gt;$O$19,0,$O$19*$C$19)+IF($P$19*$C$19*L$6&gt;$P$19,0,$P$19*$C$19)+IF($Q$19*$C$19*K$6&gt;$Q$19,0,$Q$19*$C$19)+IF($R$19*$C$19*J$6&gt;$R$19,0,$R$19*$C$19)+IF($S$19*$C$19*I$6&gt;$S$19,0,$S$19*$C$19)+IF($T$19*$C$19*H$6&gt;$T$19,0,$T$19*$C$19)+IF($U$19*$C$19*G$6&gt;$U$19,0,$U$19*$C$19)+IF($V$19*$C$19*F$6&gt;$V$19,0,$V$19*$C$19)))</f>
        <v>0.5</v>
      </c>
      <c r="X135" s="126">
        <f>IF(W77&gt;W19,0,IF(AND(W77=W19,W135=0),0,IF($E$19*$C$19*X$6&gt;$E$19,0,$E$19*$C$19)+IF($F$19*$C$19*W$6&gt;$F$19,0,$F$19*$C$19)+IF($G$19*$C$19*V$6&gt;$G$19,0,$G$19*$C$19)+IF($H$19*$C$19*U$6&gt;$H$19,0,$H$19*$C$19)+IF($I$19*$C$19*T$6&gt;$I$19,0,$I$19*$C$19)+IF($J$19*$C$19*S$6&gt;$J$19,0,$J$19*$C$19)+IF($K$19*$C$19*R$6&gt;$K$19,0,$K$19*$C$19)+IF($L$19*$C$19*Q$6&gt;$L$19,0,$L$19*$C$19)+IF($M$19*$C$19*P$6&gt;$M$19,0,$M$19*$C$19)+IF($N$19*$C$19*O$6&gt;$N$19,0,$N$19*$C$19)+IF($O$19*$C$19*N$6&gt;$O$19,0,$O$19*$C$19)+IF($P$19*$C$19*M$6&gt;$P$19,0,$P$19*$C$19)+IF($Q$19*$C$19*L$6&gt;$Q$19,0,$Q$19*$C$19)+IF($R$19*$C$19*K$6&gt;$R$19,0,$R$19*$C$19)+IF($S$19*$C$19*J$6&gt;$S$19,0,$S$19*$C$19)+IF($T$19*$C$19*I$6&gt;$T$19,0,$T$19*$C$19)+IF($U$19*$C$19*H$6&gt;$U$19,0,$U$19*$C$19)+IF($V$19*$C$19*G$6&gt;$V$19,0,$V$19*$C$19)+IF($W$19*$C$19*F$6&gt;$W$19,0,$W$19*$C$19)))</f>
        <v>0.5</v>
      </c>
      <c r="Y135" s="126">
        <f>IF(X77&gt;X19,0,IF(AND(X77=X19,X135=0),0,IF($E$19*$C$19*Y$6&gt;$E$19,0,$E$19*$C$19)+IF($F$19*$C$19*X$6&gt;$F$19,0,$F$19*$C$19)+IF($G$19*$C$19*W$6&gt;$G$19,0,$G$19*$C$19)+IF($H$19*$C$19*V$6&gt;$H$19,0,$H$19*$C$19)+IF($I$19*$C$19*U$6&gt;$I$19,0,$I$19*$C$19)+IF($J$19*$C$19*T$6&gt;$J$19,0,$J$19*$C$19)+IF($K$19*$C$19*S$6&gt;$K$19,0,$K$19*$C$19)+IF($L$19*$C$19*R$6&gt;$L$19,0,$L$19*$C$19)+IF($M$19*$C$19*Q$6&gt;$M$19,0,$M$19*$C$19)+IF($N$19*$C$19*P$6&gt;$N$19,0,$N$19*$C$19)+IF($O$19*$C$19*O$6&gt;$O$19,0,$O$19*$C$19)+IF($P$19*$C$19*N$6&gt;$P$19,0,$P$19*$C$19)+IF($Q$19*$C$19*M$6&gt;$Q$19,0,$Q$19*$C$19)+IF($R$19*$C$19*L$6&gt;$R$19,0,$R$19*$C$19)+IF($S$19*$C$19*K$6&gt;$S$19,0,$S$19*$C$19)+IF($T$19*$C$19*J$6&gt;$T$19,0,$T$19*$C$19)+IF($U$19*$C$19*I$6&gt;$U$19,0,$U$19*$C$19)+IF($V$19*$C$19*H$6&gt;$V$19,0,$V$19*$C$19)+IF($W$19*$C$19*G$6&gt;$W$19,0,$W$19*$C$19)+IF($X$19*$C$19*F$6&gt;$X$19,0,$X$19*$C$19)))</f>
        <v>0.5</v>
      </c>
      <c r="Z135" s="126">
        <f>IF(Y77&gt;Y19,0,IF(AND(Y77=Y19,Y135=0),0,IF($E$19*$C$19*Z$6&gt;$E$19,0,$E$19*$C$19)+IF($F$19*$C$19*Y$6&gt;$F$19,0,$F$19*$C$19)+IF($G$19*$C$19*X$6&gt;$G$19,0,$G$19*$C$19)+IF($H$19*$C$19*W$6&gt;$H$19,0,$H$19*$C$19)+IF($I$19*$C$19*V$6&gt;$I$19,0,$I$19*$C$19)+IF($J$19*$C$19*U$6&gt;$J$19,0,$J$19*$C$19)+IF($K$19*$C$19*T$6&gt;$K$19,0,$K$19*$C$19)+IF($L$19*$C$19*S$6&gt;$L$19,0,$L$19*$C$19)+IF($M$19*$C$19*R$6&gt;$M$19,0,$M$19*$C$19)+IF($N$19*$C$19*Q$6&gt;$N$19,0,$N$19*$C$19)+IF($O$19*$C$19*P$6&gt;$O$19,0,$O$19*$C$19)+IF($P$19*$C$19*O$6&gt;$P$19,0,$P$19*$C$19)+IF($Q$19*$C$19*N$6&gt;$Q$19,0,$Q$19*$C$19)+IF($R$19*$C$19*M$6&gt;$R$19,0,$R$19*$C$19)+IF($S$19*$C$19*L$6&gt;$S$19,0,$S$19*$C$19)+IF($T$19*$C$19*K$6&gt;$T$19,0,$T$19*$C$19)+IF($U$19*$C$19*J$6&gt;$U$19,0,$U$19*$C$19)+IF($V$19*$C$19*I$6&gt;$V$19,0,$V$19*$C$19)+IF($W$19*$C$19*H$6&gt;$W$19,0,$W$19*$C$19)+IF($X$19*$C$19*G$6&gt;$X$19,0,$X$19*$C$19)+IF($Y$19*$C$19*F$6&gt;$Y$19,0,$Y$19*$C$19)))</f>
        <v>1</v>
      </c>
      <c r="AA135" s="126">
        <f>IF(Z77&gt;Z19,0,IF(AND(Z77=Z19,Z135=0),0,IF($E$19*$C$19*AA$6&gt;$E$19,0,$E$19*$C$19)+IF($F$19*$C$19*Z$6&gt;$F$19,0,$F$19*$C$19)+IF($G$19*$C$19*Y$6&gt;$G$19,0,$G$19*$C$19)+IF($H$19*$C$19*X$6&gt;$H$19,0,$H$19*$C$19)+IF($I$19*$C$19*W$6&gt;$I$19,0,$I$19*$C$19)+IF($J$19*$C$19*V$6&gt;$J$19,0,$J$19*$C$19)+IF($K$19*$C$19*U$6&gt;$K$19,0,$K$19*$C$19)+IF($L$19*$C$19*T$6&gt;$L$19,0,$L$19*$C$19)+IF($M$19*$C$19*S$6&gt;$M$19,0,$M$19*$C$19)+IF($N$19*$C$19*R$6&gt;$N$19,0,$N$19*$C$19)+IF($O$19*$C$19*Q$6&gt;$O$19,0,$O$19*$C$19)+IF($P$19*$C$19*P$6&gt;$P$19,0,$P$19*$C$19)+IF($Q$19*$C$19*O$6&gt;$Q$19,0,$Q$19*$C$19)+IF($R$19*$C$19*N$6&gt;$R$19,0,$R$19*$C$19)+IF($S$19*$C$19*M$6&gt;$S$19,0,$S$19*$C$19)+IF($T$19*$C$19*L$6&gt;$T$19,0,$T$19*$C$19)+IF($U$19*$C$19*K$6&gt;$U$19,0,$U$19*$C$19)+IF($V$19*$C$19*J$6&gt;$V$19,0,$V$19*$C$19)+IF($W$19*$C$19*I$6&gt;$W$19,0,$W$19*$C$19)+IF($X$19*$C$19*H$6&gt;$X$19,0,$X$19*$C$19)+IF($Y$19*$C$19*G$6&gt;$Y$19,0,$Y$19*$C$19)+IF($Z$19*$C$19*F$6&gt;$Z$19,0,$Z$19*$C$19)))</f>
        <v>1</v>
      </c>
      <c r="AB135" s="126">
        <f>IF(AA77&gt;AA19,0,IF(AND(AA77=AA19,AA135=0),0,IF($E$19*$C$19*AB$6&gt;$E$19,0,$E$19*$C$19)+IF($F$19*$C$19*AA$6&gt;$F$19,0,$F$19*$C$19)+IF($G$19*$C$19*Z$6&gt;$G$19,0,$G$19*$C$19)+IF($H$19*$C$19*Y$6&gt;$H$19,0,$H$19*$C$19)+IF($I$19*$C$19*X$6&gt;$I$19,0,$I$19*$C$19)+IF($J$19*$C$19*W$6&gt;$J$19,0,$J$19*$C$19)+IF($K$19*$C$19*V$6&gt;$K$19,0,$K$19*$C$19)+IF($L$19*$C$19*U$6&gt;$L$19,0,$L$19*$C$19)+IF($M$19*$C$19*T$6&gt;$M$19,0,$M$19*$C$19)+IF($N$19*$C$19*S$6&gt;$N$19,0,$N$19*$C$19)+IF($O$19*$C$19*R$6&gt;$O$19,0,$O$19*$C$19)+IF($P$19*$C$19*Q$6&gt;$P$19,0,$P$19*$C$19)+IF($Q$19*$C$19*P$6&gt;$Q$19,0,$Q$19*$C$19)+IF($R$19*$C$19*O$6&gt;$R$19,0,$R$19*$C$19)+IF($S$19*$C$19*N$6&gt;$S$19,0,$S$19*$C$19)+IF($T$19*$C$19*M$6&gt;$T$19,0,$T$19*$C$19)+IF($U$19*$C$19*L$6&gt;$U$19,0,$U$19*$C$19)+IF($V$19*$C$19*K$6&gt;$V$19,0,$V$19*$C$19)+IF($W$19*$C$19*J$6&gt;$W$19,0,$W$19*$C$19)+IF($X$19*$C$19*I$6&gt;$X$19,0,$X$19*$C$19)+IF($Y$19*$C$19*H$6&gt;$Y$19,0,$Y$19*$C$19)+IF($Z$19*$C$19*G$6&gt;$Z$19,0,$Z$19*$C$19)+IF($AA$19*$C$19*F$6&gt;$AA$19,0,$AA$19*$C$19)))</f>
        <v>1</v>
      </c>
      <c r="AC135" s="126">
        <f>IF(AB77&gt;AB19,0,IF(AND(AB77=AB19,AB135=0),0,IF($E$19*$C$19*AC$6&gt;$E$19,0,$E$19*$C$19)+IF($F$19*$C$19*AB$6&gt;$F$19,0,$F$19*$C$19)+IF($G$19*$C$19*AA$6&gt;$G$19,0,$G$19*$C$19)+IF($H$19*$C$19*Z$6&gt;$H$19,0,$H$19*$C$19)+IF($I$19*$C$19*Y$6&gt;$I$19,0,$I$19*$C$19)+IF($J$19*$C$19*X$6&gt;$J$19,0,$J$19*$C$19)+IF($K$19*$C$19*W$6&gt;$K$19,0,$K$19*$C$19)+IF($L$19*$C$19*V$6&gt;$L$19,0,$L$19*$C$19)+IF($M$19*$C$19*U$6&gt;$M$19,0,$M$19*$C$19)+IF($N$19*$C$19*T$6&gt;$N$19,0,$N$19*$C$19)+IF($O$19*$C$19*S$6&gt;$O$19,0,$O$19*$C$19)+IF($P$19*$C$19*R$6&gt;$P$19,0,$P$19*$C$19)+IF($Q$19*$C$19*Q$6&gt;$Q$19,0,$Q$19*$C$19)+IF($R$19*$C$19*P$6&gt;$R$19,0,$R$19*$C$19)+IF($S$19*$C$19*O$6&gt;$S$19,0,$S$19*$C$19)+IF($T$19*$C$19*N$6&gt;$T$19,0,$T$19*$C$19)+IF($U$19*$C$19*M$6&gt;$U$19,0,$U$19*$C$19)+IF($V$19*$C$19*L$6&gt;$V$19,0,$V$19*$C$19)+IF($W$19*$C$19*K$6&gt;$W$19,0,$W$19*$C$19)+IF($X$19*$C$19*J$6&gt;$X$19,0,$X$19*$C$19)+IF($Y$19*$C$19*I$6&gt;$Y$19,0,$Y$19*$C$19)+IF($Z$19*$C$19*H$6&gt;$Z$19,0,$Z$19*$C$19)+IF($AA$19*$C$19*G$6&gt;$AA$19,0,$AA$19*$C$19)+IF($AB$19*$C$19*F$6&gt;$AB$19,0,$AB$19*$C$19)))</f>
        <v>1</v>
      </c>
      <c r="AD135" s="126">
        <f>IF(AC77&gt;AC19,0,IF(AND(AC77=AC19,AC135=0),0,IF($E$19*$C$19*AD$6&gt;$E$19,0,$E$19*$C$19)+IF($F$19*$C$19*AC$6&gt;$F$19,0,$F$19*$C$19)+IF($G$19*$C$19*AB$6&gt;$G$19,0,$G$19*$C$19)+IF($H$19*$C$19*AA$6&gt;$H$19,0,$H$19*$C$19)+IF($I$19*$C$19*Z$6&gt;$I$19,0,$I$19*$C$19)+IF($J$19*$C$19*Y$6&gt;$J$19,0,$J$19*$C$19)+IF($K$19*$C$19*X$6&gt;$K$19,0,$K$19*$C$19)+IF($L$19*$C$19*W$6&gt;$L$19,0,$L$19*$C$19)+IF($M$19*$C$19*V$6&gt;$M$19,0,$M$19*$C$19)+IF($N$19*$C$19*U$6&gt;$N$19,0,$N$19*$C$19)+IF($O$19*$C$19*T$6&gt;$O$19,0,$O$19*$C$19)+IF($P$19*$C$19*S$6&gt;$P$19,0,$P$19*$C$19)+IF($Q$19*$C$19*R$6&gt;$Q$19,0,$Q$19*$C$19)+IF($R$19*$C$19*Q$6&gt;$R$19,0,$R$19*$C$19)+IF($S$19*$C$19*P$6&gt;$S$19,0,$S$19*$C$19)+IF($T$19*$C$19*O$6&gt;$T$19,0,$T$19*$C$19)+IF($U$19*$C$19*N$6&gt;$U$19,0,$U$19*$C$19)+IF($V$19*$C$19*M$6&gt;$V$19,0,$V$19*$C$19)+IF($W$19*$C$19*L$6&gt;$W$19,0,$W$19*$C$19)+IF($X$19*$C$19*K$6&gt;$X$19,0,$X$19*$C$19)+IF($Y$19*$C$19*J$6&gt;$Y$19,0,$Y$19*$C$19)+IF($Z$19*$C$19*I$6&gt;$Z$19,0,$Z$19*$C$19)+IF($AA$19*$C$19*H$6&gt;$AA$19,0,$AA$19*$C$19)+IF($AB$19*$C$19*G$6&gt;$AB$19,0,$AB$19*$C$19)+IF($AC$19*$C$19*F$6&gt;$AC$19,0,$AC$19*$C$19)))</f>
        <v>1</v>
      </c>
      <c r="AE135" s="126">
        <f>IF(AD77&gt;AD19,0,IF(AND(AD77=AD19,AD135=0),0,IF($E$19*$C$19*AE$6&gt;$E$19,0,$E$19*$C$19)+IF($F$19*$C$19*AD$6&gt;$F$19,0,$F$19*$C$19)+IF($G$19*$C$19*AC$6&gt;$G$19,0,$G$19*$C$19)+IF($H$19*$C$19*AB$6&gt;$H$19,0,$H$19*$C$19)+IF($I$19*$C$19*AA$6&gt;$I$19,0,$I$19*$C$19)+IF($J$19*$C$19*Z$6&gt;$J$19,0,$J$19*$C$19)+IF($K$19*$C$19*Y$6&gt;$K$19,0,$K$19*$C$19)+IF($L$19*$C$19*X$6&gt;$L$19,0,$L$19*$C$19)+IF($M$19*$C$19*W$6&gt;$M$19,0,$M$19*$C$19)+IF($N$19*$C$19*V$6&gt;$N$19,0,$N$19*$C$19)+IF($O$19*$C$19*U$6&gt;$O$19,0,$O$19*$C$19)+IF($P$19*$C$19*T$6&gt;$P$19,0,$P$19*$C$19)+IF($Q$19*$C$19*S$6&gt;$Q$19,0,$Q$19*$C$19)+IF($R$19*$C$19*R$6&gt;$R$19,0,$R$19*$C$19)+IF($S$19*$C$19*Q$6&gt;$S$19,0,$S$19*$C$19)+IF($T$19*$C$19*P$6&gt;$T$19,0,$T$19*$C$19)+IF($U$19*$C$19*O$6&gt;$U$19,0,$U$19*$C$19)+IF($V$19*$C$19*N$6&gt;$V$19,0,$V$19*$C$19)+IF($W$19*$C$19*M$6&gt;$W$19,0,$W$19*$C$19)+IF($X$19*$C$19*L$6&gt;$X$19,0,$X$19*$C$19)+IF($Y$19*$C$19*K$6&gt;$Y$19,0,$Y$19*$C$19)+IF($Z$19*$C$19*J$6&gt;$Z$19,0,$Z$19*$C$19)+IF($AA$19*$C$19*I$6&gt;$AA$19,0,$AA$19*$C$19)+IF($AB$19*$C$19*H$6&gt;$AB$19,0,$AB$19*$C$19)+IF($AC$19*$C$19*G$6&gt;$AC$19,0,$AC$19*$C$19)+IF($AD$19*$C$19*F$6&gt;$AD$19,0,$AD$19*$C$19)))</f>
        <v>1</v>
      </c>
      <c r="AF135" s="126">
        <f>IF(AE77&gt;AE19,0,IF(AND(AE77=AE19,AE135=0),0,IF($E$19*$C$19*AF$6&gt;$E$19,0,$E$19*$C$19)+IF($F$19*$C$19*AE$6&gt;$F$19,0,$F$19*$C$19)+IF($G$19*$C$19*AD$6&gt;$G$19,0,$G$19*$C$19)+IF($H$19*$C$19*AC$6&gt;$H$19,0,$H$19*$C$19)+IF($I$19*$C$19*AB$6&gt;$I$19,0,$I$19*$C$19)+IF($J$19*$C$19*AA$6&gt;$J$19,0,$J$19*$C$19)+IF($K$19*$C$19*Z$6&gt;$K$19,0,$K$19*$C$19)+IF($L$19*$C$19*Y$6&gt;$L$19,0,$L$19*$C$19)+IF($M$19*$C$19*X$6&gt;$M$19,0,$M$19*$C$19)+IF($N$19*$C$19*W$6&gt;$N$19,0,$N$19*$C$19)+IF($O$19*$C$19*V$6&gt;$O$19,0,$O$19*$C$19)+IF($P$19*$C$19*U$6&gt;$P$19,0,$P$19*$C$19)+IF($Q$19*$C$19*T$6&gt;$Q$19,0,$Q$19*$C$19)+IF($R$19*$C$19*S$6&gt;$R$19,0,$R$19*$C$19)+IF($S$19*$C$19*R$6&gt;$S$19,0,$S$19*$C$19)+IF($T$19*$C$19*Q$6&gt;$T$19,0,$T$19*$C$19)+IF($U$19*$C$19*P$6&gt;$U$19,0,$U$19*$C$19)+IF($V$19*$C$19*O$6&gt;$V$19,0,$V$19*$C$19)+IF($W$19*$C$19*N$6&gt;$W$19,0,$W$19*$C$19)+IF($X$19*$C$19*M$6&gt;$X$19,0,$X$19*$C$19)+IF($Y$19*$C$19*L$6&gt;$Y$19,0,$Y$19*$C$19)+IF($Z$19*$C$19*K$6&gt;$Z$19,0,$Z$19*$C$19)+IF($AA$19*$C$19*J$6&gt;$AA$19,0,$AA$19*$C$19)+IF($AB$19*$C$19*I$6&gt;$AB$19,0,$AB$19*$C$19)+IF($AC$19*$C$19*H$6&gt;$AC$19,0,$AC$19*$C$19)+IF($AD$19*$C$19*G$6&gt;$AD$19,0,$AD$19*$C$19)+IF($AE$19*$C$19*F$6&gt;$AE$19,0,$AE$19*$C$19)))</f>
        <v>1</v>
      </c>
      <c r="AG135" s="126">
        <f>IF(AF77&gt;AF19,0,IF(AND(AF77=AF19,AF135=0),0,IF($E$19*$C$19*AG$6&gt;$E$19,0,$E$19*$C$19)+IF($F$19*$C$19*AF$6&gt;$F$19,0,$F$19*$C$19)+IF($G$19*$C$19*AE$6&gt;$G$19,0,$G$19*$C$19)+IF($H$19*$C$19*AD$6&gt;$H$19,0,$H$19*$C$19)+IF($I$19*$C$19*AC$6&gt;$I$19,0,$I$19*$C$19)+IF($J$19*$C$19*AB$6&gt;$J$19,0,$J$19*$C$19)+IF($K$19*$C$19*AA$6&gt;$K$19,0,$K$19*$C$19)+IF($L$19*$C$19*Z$6&gt;$L$19,0,$L$19*$C$19)+IF($M$19*$C$19*Y$6&gt;$M$19,0,$M$19*$C$19)+IF($N$19*$C$19*X$6&gt;$N$19,0,$N$19*$C$19)+IF($O$19*$C$19*W$6&gt;$O$19,0,$O$19*$C$19)+IF($P$19*$C$19*V$6&gt;$P$19,0,$P$19*$C$19)+IF($Q$19*$C$19*U$6&gt;$Q$19,0,$Q$19*$C$19)+IF($R$19*$C$19*T$6&gt;$R$19,0,$R$19*$C$19)+IF($S$19*$C$19*S$6&gt;$S$19,0,$S$19*$C$19)+IF($T$19*$C$19*R$6&gt;$T$19,0,$T$19*$C$19)+IF($U$19*$C$19*Q$6&gt;$U$19,0,$U$19*$C$19)+IF($V$19*$C$19*P$6&gt;$V$19,0,$V$19*$C$19)+IF($W$19*$C$19*O$6&gt;$W$19,0,$W$19*$C$19)+IF($X$19*$C$19*N$6&gt;$X$19,0,$X$19*$C$19)+IF($Y$19*$C$19*M$6&gt;$Y$19,0,$Y$19*$C$19)+IF($Z$19*$C$19*L$6&gt;$Z$19,0,$Z$19*$C$19)+IF($AA$19*$C$19*K$6&gt;$AA$19,0,$AA$19*$C$19)+IF($AB$19*$C$19*J$6&gt;$AB$19,0,$AB$19*$C$19)+IF($AC$19*$C$19*I$6&gt;$AC$19,0,$AC$19*$C$19)+IF($AD$19*$C$19*H$6&gt;$AD$19,0,$AD$19*$C$19)+IF($AE$19*$C$19*G$6&gt;$AE$19,0,$AE$19*$C$19)+IF($AF$19*$C$19*F$6&gt;$AF$19,0,$AF$19*$C$19)))</f>
        <v>1</v>
      </c>
      <c r="AH135" s="126">
        <f>IF(AG77&gt;AG19,0,IF(AND(AG77=AG19,AG135=0),0,IF($E$19*$C$19*AH$6&gt;$E$19,0,$E$19*$C$19)+IF($F$19*$C$19*AG$6&gt;$F$19,0,$F$19*$C$19)+IF($G$19*$C$19*AF$6&gt;$G$19,0,$G$19*$C$19)+IF($H$19*$C$19*AE$6&gt;$H$19,0,$H$19*$C$19)+IF($I$19*$C$19*AD$6&gt;$I$19,0,$I$19*$C$19)+IF($J$19*$C$19*AC$6&gt;$J$19,0,$J$19*$C$19)+IF($K$19*$C$19*AB$6&gt;$K$19,0,$K$19*$C$19)+IF($L$19*$C$19*AA$6&gt;$L$19,0,$L$19*$C$19)+IF($M$19*$C$19*Z$6&gt;$M$19,0,$M$19*$C$19)+IF($N$19*$C$19*Y$6&gt;$N$19,0,$N$19*$C$19)+IF($O$19*$C$19*X$6&gt;$O$19,0,$O$19*$C$19)+IF($P$19*$C$19*W$6&gt;$P$19,0,$P$19*$C$19)+IF($Q$19*$C$19*V$6&gt;$Q$19,0,$Q$19*$C$19)+IF($R$19*$C$19*U$6&gt;$R$19,0,$R$19*$C$19)+IF($S$19*$C$19*T$6&gt;$S$19,0,$S$19*$C$19)+IF($T$19*$C$19*S$6&gt;$T$19,0,$T$19*$C$19)+IF($U$19*$C$19*R$6&gt;$U$19,0,$U$19*$C$19)+IF($V$19*$C$19*Q$6&gt;$V$19,0,$V$19*$C$19)+IF($W$19*$C$19*P$6&gt;$W$19,0,$W$19*$C$19)+IF($X$19*$C$19*O$6&gt;$X$19,0,$X$19*$C$19)+IF($Y$19*$C$19*N$6&gt;$Y$19,0,$Y$19*$C$19)+IF($Z$19*$C$19*M$6&gt;$Z$19,0,$Z$19*$C$19)+IF($AA$19*$C$19*L$6&gt;$AA$19,0,$AA$19*$C$19)+IF($AB$19*$C$19*K$6&gt;$AB$19,0,$AB$19*$C$19)+IF($AC$19*$C$19*J$6&gt;$AC$19,0,$AC$19*$C$19)+IF($AD$19*$C$19*I$6&gt;$AD$19,0,$AD$19*$C$19)+IF($AE$19*$C$19*H$6&gt;$AE$19,0,$AE$19*$C$19)+IF($AF$19*$C$19*G$6&gt;$AF$19,0,$AF$19*$C$19)+IF($AG$19*$C$19*F$6&gt;$AG$19,0,$AG$19*$C$19)))</f>
        <v>1</v>
      </c>
      <c r="AI135" s="126">
        <f>IF(AH77&gt;AH19,0,IF(AND(AH77=AH19,AH135=0),0,IF($E$19*$C$19*AI$6&gt;$E$19,0,$E$19*$C$19)+IF($F$19*$C$19*AH$6&gt;$F$19,0,$F$19*$C$19)+IF($G$19*$C$19*AG$6&gt;$G$19,0,$G$19*$C$19)+IF($H$19*$C$19*AF$6&gt;$H$19,0,$H$19*$C$19)+IF($I$19*$C$19*AE$6&gt;$I$19,0,$I$19*$C$19)+IF($J$19*$C$19*AD$6&gt;$J$19,0,$J$19*$C$19)+IF($K$19*$C$19*AC$6&gt;$K$19,0,$K$19*$C$19)+IF($L$19*$C$19*AB$6&gt;$L$19,0,$L$19*$C$19)+IF($M$19*$C$19*AA$6&gt;$M$19,0,$M$19*$C$19)+IF($N$19*$C$19*Z$6&gt;$N$19,0,$N$19*$C$19)+IF($O$19*$C$19*Y$6&gt;$O$19,0,$O$19*$C$19)+IF($P$19*$C$19*X$6&gt;$P$19,0,$P$19*$C$19)+IF($Q$19*$C$19*W$6&gt;$Q$19,0,$Q$19*$C$19)+IF($R$19*$C$19*V$6&gt;$R$19,0,$R$19*$C$19)+IF($S$19*$C$19*U$6&gt;$S$19,0,$S$19*$C$19)+IF($T$19*$C$19*T$6&gt;$T$19,0,$T$19*$C$19)+IF($U$19*$C$19*S$6&gt;$U$19,0,$U$19*$C$19)+IF($V$19*$C$19*R$6&gt;$V$19,0,$V$19*$C$19)+IF($W$19*$C$19*Q$6&gt;$W$19,0,$W$19*$C$19)+IF($X$19*$C$19*P$6&gt;$X$19,0,$X$19*$C$19)+IF($Y$19*$C$19*O$6&gt;$Y$19,0,$Y$19*$C$19)+IF($Z$19*$C$19*N$6&gt;$Z$19,0,$Z$19*$C$19)+IF($AA$19*$C$19*M$6&gt;$AA$19,0,$AA$19*$C$19)+IF($AB$19*$C$19*L$6&gt;$AB$19,0,$AB$19*$C$19)+IF($AC$19*$C$19*K$6&gt;$AC$19,0,$AC$19*$C$19)+IF($AD$19*$C$19*J$6&gt;$AD$19,0,$AD$19*$C$19)+IF($AE$19*$C$19*I$6&gt;$AE$19,0,$AE$19*$C$19)+IF($AF$19*$C$19*H$6&gt;$AF$19,0,$AF$19*$C$19)+IF($AG$19*$C$19*G$6&gt;$AG$19,0,$AG$19*$C$19)+IF($AH$19*$C$19*F$6&gt;$AH$19,0,$AH$19*$C$19)))</f>
        <v>1</v>
      </c>
    </row>
    <row r="136" spans="2:35" x14ac:dyDescent="0.3">
      <c r="B136" s="6" t="str">
        <f t="shared" si="72"/>
        <v>Turbines or Waterwheels</v>
      </c>
      <c r="C136" s="287"/>
      <c r="D136" s="151">
        <f t="shared" si="73"/>
        <v>10.000000000000004</v>
      </c>
      <c r="E136" s="126">
        <v>0</v>
      </c>
      <c r="F136" s="126">
        <f>IF(E78&gt;E20,0,IF(AND(E78=E20,E136=0),0,IF($E$20*$C$20*F$6&gt;$E$20,0,$E$20*$C$20)))</f>
        <v>0.4</v>
      </c>
      <c r="G136" s="126">
        <f>IF(F78&gt;F20,0,IF(AND(F78=F20,F136=0),0,IF($E$20*$C$20*G$6&gt;$E$20,0,$E$20*$C$20)+IF($F$20*$C$20*F$6&gt;$F$20,0,$F$20*$C$20)))</f>
        <v>0.4</v>
      </c>
      <c r="H136" s="126">
        <f>IF(G78&gt;G20,0,IF(AND(G78=G20,G136=0),0,IF($E$20*$C$20*H$6&gt;$E$20,0,$E$20*$C$20)+IF($F$20*$C$20*G$6&gt;$F$20,0,$F$20*$C$20)+IF($G$20*$C$20*F$6&gt;$G$20,0,$G$20*$C$20)))</f>
        <v>0.4</v>
      </c>
      <c r="I136" s="126">
        <f>IF(H78&gt;H20,0,IF(AND(H78=H20,H136=0),0,IF($E$20*$C$20*I$6&gt;$E$20,0,$E$20*$C$20)+IF($F$20*$C$20*H$6&gt;$F$20,0,$F$20*$C$20)+IF($G$20*$C$20*G$6&gt;$G$20,0,$G$20*$C$20)+IF($H$20*$C$20*F$6&gt;$H$20,0,$H$20*$C$20)))</f>
        <v>0.4</v>
      </c>
      <c r="J136" s="126">
        <f>IF(I78&gt;I20,0,IF(AND(I78=I20,I136=0),0,IF($E$20*$C$20*J$6&gt;$E$20,0,$E$20*$C$20)+IF($F$20*$C$20*I$6&gt;$F$20,0,$F$20*$C$20)+IF($G$20*$C$20*H$6&gt;$G$20,0,$G$20*$C$20)+IF($H$20*$C$20*G$6&gt;$H$20,0,$H$20*$C$20)+IF($I$20*$C$20*F$6&gt;$I$20,0,$I$20*$C$20)))</f>
        <v>0.4</v>
      </c>
      <c r="K136" s="126">
        <f>IF(J78&gt;J20,0,IF(AND(J78=J20,J136=0),0,IF($E$20*$C$20*K$6&gt;$E$20,0,$E$20*$C$20)+IF($F$20*$C$20*J$6&gt;$F$20,0,$F$20*$C$20)+IF($G$20*$C$20*I$6&gt;$G$20,0,$G$20*$C$20)+IF($H$20*$C$20*H$6&gt;$H$20,0,$H$20*$C$20)+IF($I$20*$C$20*G$6&gt;$I$20,0,$I$20*$C$20)+IF($J$20*$C$20*F$6&gt;$J$20,0,$J$20*$C$20)))</f>
        <v>0.4</v>
      </c>
      <c r="L136" s="126">
        <f>IF(K78&gt;K20,0,IF(AND(K78=K20,K136=0),0,IF($E$20*$C$20*L$6&gt;$E$20,0,$E$20*$C$20)+IF($F$20*$C$20*K$6&gt;$F$20,0,$F$20*$C$20)+IF($G$20*$C$20*J$6&gt;$G$20,0,$G$20*$C$20)+IF($H$20*$C$20*I$6&gt;$H$20,0,$H$20*$C$20)+IF($I$20*$C$20*H$6&gt;$I$20,0,$I$20*$C$20)+IF($J$20*$C$20*G$6&gt;$J$20,0,$J$20*$C$20)+IF($K$20*$C$20*F$6&gt;$K$20,0,$K$20*$C$20)))</f>
        <v>0.4</v>
      </c>
      <c r="M136" s="126">
        <f>IF(L78&gt;L20,0,IF(AND(L78=L20,L136=0),0,IF($E$20*$C$20*M$6&gt;$E$20,0,$E$20*$C$20)+IF($F$20*$C$20*L$6&gt;$F$20,0,$F$20*$C$20)+IF($G$20*$C$20*K$6&gt;$G$20,0,$G$20*$C$20)+IF($H$20*$C$20*J$6&gt;$H$20,0,$H$20*$C$20)+IF($I$20*$C$20*I$6&gt;$I$20,0,$I$20*$C$20)+IF($J$20*$C$20*H$6&gt;$J$20,0,$J$20*$C$20)+IF($K$20*$C$20*G$6&gt;$K$20,0,$K$20*$C$20)+IF($L$20*$C$20*F$6&gt;$L$20,0,$L$20*$C$20)))</f>
        <v>0.4</v>
      </c>
      <c r="N136" s="126">
        <f>IF(M78&gt;M20,0,IF(AND(M78=M20,M136=0),0,IF($E$20*$C$20*N$6&gt;$E$20,0,$E$20*$C$20)+IF($F$20*$C$20*M$6&gt;$F$20,0,$F$20*$C$20)+IF($G$20*$C$20*L$6&gt;$G$20,0,$G$20*$C$20)+IF($H$20*$C$20*K$6&gt;$H$20,0,$H$20*$C$20)+IF($I$20*$C$20*J$6&gt;$I$20,0,$I$20*$C$20)+IF($J$20*$C$20*I$6&gt;$J$20,0,$J$20*$C$20)+IF($K$20*$C$20*H$6&gt;$K$20,0,$K$20*$C$20)+IF($L$20*$C$20*G$6&gt;$L$20,0,$L$20*$C$20)+IF($M$20*$C$20*F$6&gt;$M$20,0,$M$20*$C$20)))</f>
        <v>0.4</v>
      </c>
      <c r="O136" s="126">
        <f>IF(N78&gt;N20,0,IF(AND(N78=N20,N136=0),0,IF($E$20*$C$20*O$6&gt;$E$20,0,$E$20*$C$20)+IF($F$20*$C$20*N$6&gt;$F$20,0,$F$20*$C$20)+IF($G$20*$C$20*M$6&gt;$G$20,0,$G$20*$C$20)+IF($H$20*$C$20*L$6&gt;$H$20,0,$H$20*$C$20)+IF($I$20*$C$20*K$6&gt;$I$20,0,$I$20*$C$20)+IF($J$20*$C$20*J$6&gt;$J$20,0,$J$20*$C$20)+IF($K$20*$C$20*I$6&gt;$K$20,0,$K$20*$C$20)+IF($L$20*$C$20*H$6&gt;$L$20,0,$L$20*$C$20)+IF($M$20*$C$20*G$6&gt;$M$20,0,$M$20*$C$20)+IF($N$20*$C$20*F$6&gt;$N$20,0,$N$20*$C$20)))</f>
        <v>0.4</v>
      </c>
      <c r="P136" s="126">
        <f>IF(O78&gt;O20,0,IF(AND(O78=O20,O136=0),0,IF($E$20*$C$20*P$6&gt;$E$20,0,$E$20*$C$20)+IF($F$20*$C$20*O$6&gt;$F$20,0,$F$20*$C$20)+IF($G$20*$C$20*N$6&gt;$G$20,0,$G$20*$C$20)+IF($H$20*$C$20*M$6&gt;$H$20,0,$H$20*$C$20)+IF($I$20*$C$20*L$6&gt;$I$20,0,$I$20*$C$20)+IF($J$20*$C$20*K$6&gt;$J$20,0,$J$20*$C$20)+IF($K$20*$C$20*J$6&gt;$K$20,0,$K$20*$C$20)+IF($L$20*$C$20*I$6&gt;$L$20,0,$L$20*$C$20)+IF($M$20*$C$20*H$6&gt;$M$20,0,$M$20*$C$20)+IF($N$20*$C$20*G$6&gt;$N$20,0,$N$20*$C$20)+IF($O$20*$C$20*F$6&gt;$O$20,0,$O$20*$C$20)))</f>
        <v>0.4</v>
      </c>
      <c r="Q136" s="126">
        <f>IF(P78&gt;P20,0,IF(AND(P78=P20,P136=0),0,IF($E$20*$C$20*Q$6&gt;$E$20,0,$E$20*$C$20)+IF($F$20*$C$20*P$6&gt;$F$20,0,$F$20*$C$20)+IF($G$20*$C$20*O$6&gt;$G$20,0,$G$20*$C$20)+IF($H$20*$C$20*N$6&gt;$H$20,0,$H$20*$C$20)+IF($I$20*$C$20*M$6&gt;$I$20,0,$I$20*$C$20)+IF($J$20*$C$20*L$6&gt;$J$20,0,$J$20*$C$20)+IF($K$20*$C$20*K$6&gt;$K$20,0,$K$20*$C$20)+IF($L$20*$C$20*J$6&gt;$L$20,0,$L$20*$C$20)+IF($M$20*$C$20*I$6&gt;$M$20,0,$M$20*$C$20)+IF($N$20*$C$20*H$6&gt;$N$20,0,$N$20*$C$20)+IF($O$20*$C$20*G$6&gt;$O$20,0,$O$20*$C$20)+IF($P$20*$C$20*F$6&gt;$P$20,0,$P$20*$C$20)))</f>
        <v>0.4</v>
      </c>
      <c r="R136" s="126">
        <f>IF(Q78&gt;Q20,0,IF(AND(Q78=Q20,Q136=0),0,IF($E$20*$C$20*R$6&gt;$E$20,0,$E$20*$C$20)+IF($F$20*$C$20*Q$6&gt;$F$20,0,$F$20*$C$20)+IF($G$20*$C$20*P$6&gt;$G$20,0,$G$20*$C$20)+IF($H$20*$C$20*O$6&gt;$H$20,0,$H$20*$C$20)+IF($I$20*$C$20*N$6&gt;$I$20,0,$I$20*$C$20)+IF($J$20*$C$20*M$6&gt;$J$20,0,$J$20*$C$20)+IF($K$20*$C$20*L$6&gt;$K$20,0,$K$20*$C$20)+IF($L$20*$C$20*K$6&gt;$L$20,0,$L$20*$C$20)+IF($M$20*$C$20*J$6&gt;$M$20,0,$M$20*$C$20)+IF($N$20*$C$20*I$6&gt;$N$20,0,$N$20*$C$20)+IF($O$20*$C$20*H$6&gt;$O$20,0,$O$20*$C$20)+IF($P$20*$C$20*G$6&gt;$P$20,0,$P$20*$C$20)+IF($Q$20*$C$20*F$6&gt;$Q$20,0,$Q$20*$C$20)))</f>
        <v>0.4</v>
      </c>
      <c r="S136" s="126">
        <f>IF(R78&gt;R20,0,IF(AND(R78=R20,R136=0),0,IF($E$20*$C$20*S$6&gt;$E$20,0,$E$20*$C$20)+IF($F$20*$C$20*R$6&gt;$F$20,0,$F$20*$C$20)+IF($G$20*$C$20*Q$6&gt;$G$20,0,$G$20*$C$20)+IF($H$20*$C$20*P$6&gt;$H$20,0,$H$20*$C$20)+IF($I$20*$C$20*O$6&gt;$I$20,0,$I$20*$C$20)+IF($J$20*$C$20*N$6&gt;$J$20,0,$J$20*$C$20)+IF($K$20*$C$20*M$6&gt;$K$20,0,$K$20*$C$20)+IF($L$20*$C$20*L$6&gt;$L$20,0,$L$20*$C$20)+IF($M$20*$C$20*K$6&gt;$M$20,0,$M$20*$C$20)+IF($N$20*$C$20*J$6&gt;$N$20,0,$N$20*$C$20)+IF($O$20*$C$20*I$6&gt;$O$20,0,$O$20*$C$20)+IF($P$20*$C$20*H$6&gt;$P$20,0,$P$20*$C$20)+IF($Q$20*$C$20*G$6&gt;$Q$20,0,$Q$20*$C$20)+IF($R$20*$C$20*F$6&gt;$R$20,0,$R$20*$C$20)))</f>
        <v>0.4</v>
      </c>
      <c r="T136" s="126">
        <f>IF(S78&gt;S20,0,IF(AND(S78=S20,S136=0),0,IF($E$20*$C$20*T$6&gt;$E$20,0,$E$20*$C$20)+IF($F$20*$C$20*S$6&gt;$F$20,0,$F$20*$C$20)+IF($G$20*$C$20*R$6&gt;$G$20,0,$G$20*$C$20)+IF($H$20*$C$20*Q$6&gt;$H$20,0,$H$20*$C$20)+IF($I$20*$C$20*P$6&gt;$I$20,0,$I$20*$C$20)+IF($J$20*$C$20*O$6&gt;$J$20,0,$J$20*$C$20)+IF($K$20*$C$20*N$6&gt;$K$20,0,$K$20*$C$20)+IF($L$20*$C$20*M$6&gt;$L$20,0,$L$20*$C$20)+IF($M$20*$C$20*L$6&gt;$M$20,0,$M$20*$C$20)+IF($N$20*$C$20*K$6&gt;$N$20,0,$N$20*$C$20)+IF($O$20*$C$20*J$6&gt;$O$20,0,$O$20*$C$20)+IF($P$20*$C$20*I$6&gt;$P$20,0,$P$20*$C$20)+IF($Q$20*$C$20*H$6&gt;$Q$20,0,$Q$20*$C$20)+IF($R$20*$C$20*G$6&gt;$R$20,0,$R$20*$C$20)+IF($S$20*$C$20*F$6&gt;$S$20,0,$S$20*$C$20)))</f>
        <v>0.4</v>
      </c>
      <c r="U136" s="126">
        <f>IF(T78&gt;T20,0,IF(AND(T78=T20,T136=0),0,IF($E$20*$C$20*U$6&gt;$E$20,0,$E$20*$C$20)+IF($F$20*$C$20*T$6&gt;$F$20,0,$F$20*$C$20)+IF($G$20*$C$20*S$6&gt;$G$20,0,$G$20*$C$20)+IF($H$20*$C$20*R$6&gt;$H$20,0,$H$20*$C$20)+IF($I$20*$C$20*Q$6&gt;$I$20,0,$I$20*$C$20)+IF($J$20*$C$20*P$6&gt;$J$20,0,$J$20*$C$20)+IF($K$20*$C$20*O$6&gt;$K$20,0,$K$20*$C$20)+IF($L$20*$C$20*N$6&gt;$L$20,0,$L$20*$C$20)+IF($M$20*$C$20*M$6&gt;$M$20,0,$M$20*$C$20)+IF($N$20*$C$20*L$6&gt;$N$20,0,$N$20*$C$20)+IF($O$20*$C$20*K$6&gt;$O$20,0,$O$20*$C$20)+IF($P$20*$C$20*J$6&gt;$P$20,0,$P$20*$C$20)+IF($Q$20*$C$20*I$6&gt;$Q$20,0,$Q$20*$C$20)+IF($R$20*$C$20*H$6&gt;$R$20,0,$R$20*$C$20)+IF($S$20*$C$20*G$6&gt;$S$20,0,$S$20*$C$20)+IF($T$20*$C$20*F$6&gt;$T$20,0,$T$20*$C$20)))</f>
        <v>0.4</v>
      </c>
      <c r="V136" s="126">
        <f>IF(U78&gt;U20,0,IF(AND(U78=U20,U136=0),0,IF($E$20*$C$20*V$6&gt;$E$20,0,$E$20*$C$20)+IF($F$20*$C$20*U$6&gt;$F$20,0,$F$20*$C$20)+IF($G$20*$C$20*T$6&gt;$G$20,0,$G$20*$C$20)+IF($H$20*$C$20*S$6&gt;$H$20,0,$H$20*$C$20)+IF($I$20*$C$20*R$6&gt;$I$20,0,$I$20*$C$20)+IF($J$20*$C$20*Q$6&gt;$J$20,0,$J$20*$C$20)+IF($K$20*$C$20*P$6&gt;$K$20,0,$K$20*$C$20)+IF($L$20*$C$20*O$6&gt;$L$20,0,$L$20*$C$20)+IF($M$20*$C$20*N$6&gt;$M$20,0,$M$20*$C$20)+IF($N$20*$C$20*M$6&gt;$N$20,0,$N$20*$C$20)+IF($O$20*$C$20*L$6&gt;$O$20,0,$O$20*$C$20)+IF($P$20*$C$20*K$6&gt;$P$20,0,$P$20*$C$20)+IF($Q$20*$C$20*J$6&gt;$Q$20,0,$Q$20*$C$20)+IF($R$20*$C$20*I$6&gt;$R$20,0,$R$20*$C$20)+IF($S$20*$C$20*H$6&gt;$S$20,0,$S$20*$C$20)+IF($T$20*$C$20*G$6&gt;$T$20,0,$T$20*$C$20)+IF($U$20*$C$20*F$6&gt;$U$20,0,$U$20*$C$20)))</f>
        <v>0.4</v>
      </c>
      <c r="W136" s="126">
        <f>IF(V78&gt;V20,0,IF(AND(V78=V20,V136=0),0,IF($E$20*$C$20*W$6&gt;$E$20,0,$E$20*$C$20)+IF($F$20*$C$20*V$6&gt;$F$20,0,$F$20*$C$20)+IF($G$20*$C$20*U$6&gt;$G$20,0,$G$20*$C$20)+IF($H$20*$C$20*T$6&gt;$H$20,0,$H$20*$C$20)+IF($I$20*$C$20*S$6&gt;$I$20,0,$I$20*$C$20)+IF($J$20*$C$20*R$6&gt;$J$20,0,$J$20*$C$20)+IF($K$20*$C$20*Q$6&gt;$K$20,0,$K$20*$C$20)+IF($L$20*$C$20*P$6&gt;$L$20,0,$L$20*$C$20)+IF($M$20*$C$20*O$6&gt;$M$20,0,$M$20*$C$20)+IF($N$20*$C$20*N$6&gt;$N$20,0,$N$20*$C$20)+IF($O$20*$C$20*M$6&gt;$O$20,0,$O$20*$C$20)+IF($P$20*$C$20*L$6&gt;$P$20,0,$P$20*$C$20)+IF($Q$20*$C$20*K$6&gt;$Q$20,0,$Q$20*$C$20)+IF($R$20*$C$20*J$6&gt;$R$20,0,$R$20*$C$20)+IF($S$20*$C$20*I$6&gt;$S$20,0,$S$20*$C$20)+IF($T$20*$C$20*H$6&gt;$T$20,0,$T$20*$C$20)+IF($U$20*$C$20*G$6&gt;$U$20,0,$U$20*$C$20)+IF($V$20*$C$20*F$6&gt;$V$20,0,$V$20*$C$20)))</f>
        <v>0.4</v>
      </c>
      <c r="X136" s="126">
        <f>IF(W78&gt;W20,0,IF(AND(W78=W20,W136=0),0,IF($E$20*$C$20*X$6&gt;$E$20,0,$E$20*$C$20)+IF($F$20*$C$20*W$6&gt;$F$20,0,$F$20*$C$20)+IF($G$20*$C$20*V$6&gt;$G$20,0,$G$20*$C$20)+IF($H$20*$C$20*U$6&gt;$H$20,0,$H$20*$C$20)+IF($I$20*$C$20*T$6&gt;$I$20,0,$I$20*$C$20)+IF($J$20*$C$20*S$6&gt;$J$20,0,$J$20*$C$20)+IF($K$20*$C$20*R$6&gt;$K$20,0,$K$20*$C$20)+IF($L$20*$C$20*Q$6&gt;$L$20,0,$L$20*$C$20)+IF($M$20*$C$20*P$6&gt;$M$20,0,$M$20*$C$20)+IF($N$20*$C$20*O$6&gt;$N$20,0,$N$20*$C$20)+IF($O$20*$C$20*N$6&gt;$O$20,0,$O$20*$C$20)+IF($P$20*$C$20*M$6&gt;$P$20,0,$P$20*$C$20)+IF($Q$20*$C$20*L$6&gt;$Q$20,0,$Q$20*$C$20)+IF($R$20*$C$20*K$6&gt;$R$20,0,$R$20*$C$20)+IF($S$20*$C$20*J$6&gt;$S$20,0,$S$20*$C$20)+IF($T$20*$C$20*I$6&gt;$T$20,0,$T$20*$C$20)+IF($U$20*$C$20*H$6&gt;$U$20,0,$U$20*$C$20)+IF($V$20*$C$20*G$6&gt;$V$20,0,$V$20*$C$20)+IF($W$20*$C$20*F$6&gt;$W$20,0,$W$20*$C$20)))</f>
        <v>0.4</v>
      </c>
      <c r="Y136" s="126">
        <f>IF(X78&gt;X20,0,IF(AND(X78=X20,X136=0),0,IF($E$20*$C$20*Y$6&gt;$E$20,0,$E$20*$C$20)+IF($F$20*$C$20*X$6&gt;$F$20,0,$F$20*$C$20)+IF($G$20*$C$20*W$6&gt;$G$20,0,$G$20*$C$20)+IF($H$20*$C$20*V$6&gt;$H$20,0,$H$20*$C$20)+IF($I$20*$C$20*U$6&gt;$I$20,0,$I$20*$C$20)+IF($J$20*$C$20*T$6&gt;$J$20,0,$J$20*$C$20)+IF($K$20*$C$20*S$6&gt;$K$20,0,$K$20*$C$20)+IF($L$20*$C$20*R$6&gt;$L$20,0,$L$20*$C$20)+IF($M$20*$C$20*Q$6&gt;$M$20,0,$M$20*$C$20)+IF($N$20*$C$20*P$6&gt;$N$20,0,$N$20*$C$20)+IF($O$20*$C$20*O$6&gt;$O$20,0,$O$20*$C$20)+IF($P$20*$C$20*N$6&gt;$P$20,0,$P$20*$C$20)+IF($Q$20*$C$20*M$6&gt;$Q$20,0,$Q$20*$C$20)+IF($R$20*$C$20*L$6&gt;$R$20,0,$R$20*$C$20)+IF($S$20*$C$20*K$6&gt;$S$20,0,$S$20*$C$20)+IF($T$20*$C$20*J$6&gt;$T$20,0,$T$20*$C$20)+IF($U$20*$C$20*I$6&gt;$U$20,0,$U$20*$C$20)+IF($V$20*$C$20*H$6&gt;$V$20,0,$V$20*$C$20)+IF($W$20*$C$20*G$6&gt;$W$20,0,$W$20*$C$20)+IF($X$20*$C$20*F$6&gt;$X$20,0,$X$20*$C$20)))</f>
        <v>0.4</v>
      </c>
      <c r="Z136" s="126">
        <f>IF(Y78&gt;Y20,0,IF(AND(Y78=Y20,Y136=0),0,IF($E$20*$C$20*Z$6&gt;$E$20,0,$E$20*$C$20)+IF($F$20*$C$20*Y$6&gt;$F$20,0,$F$20*$C$20)+IF($G$20*$C$20*X$6&gt;$G$20,0,$G$20*$C$20)+IF($H$20*$C$20*W$6&gt;$H$20,0,$H$20*$C$20)+IF($I$20*$C$20*V$6&gt;$I$20,0,$I$20*$C$20)+IF($J$20*$C$20*U$6&gt;$J$20,0,$J$20*$C$20)+IF($K$20*$C$20*T$6&gt;$K$20,0,$K$20*$C$20)+IF($L$20*$C$20*S$6&gt;$L$20,0,$L$20*$C$20)+IF($M$20*$C$20*R$6&gt;$M$20,0,$M$20*$C$20)+IF($N$20*$C$20*Q$6&gt;$N$20,0,$N$20*$C$20)+IF($O$20*$C$20*P$6&gt;$O$20,0,$O$20*$C$20)+IF($P$20*$C$20*O$6&gt;$P$20,0,$P$20*$C$20)+IF($Q$20*$C$20*N$6&gt;$Q$20,0,$Q$20*$C$20)+IF($R$20*$C$20*M$6&gt;$R$20,0,$R$20*$C$20)+IF($S$20*$C$20*L$6&gt;$S$20,0,$S$20*$C$20)+IF($T$20*$C$20*K$6&gt;$T$20,0,$T$20*$C$20)+IF($U$20*$C$20*J$6&gt;$U$20,0,$U$20*$C$20)+IF($V$20*$C$20*I$6&gt;$V$20,0,$V$20*$C$20)+IF($W$20*$C$20*H$6&gt;$W$20,0,$W$20*$C$20)+IF($X$20*$C$20*G$6&gt;$X$20,0,$X$20*$C$20)+IF($Y$20*$C$20*F$6&gt;$Y$20,0,$Y$20*$C$20)))</f>
        <v>0.4</v>
      </c>
      <c r="AA136" s="126">
        <f>IF(Z78&gt;Z20,0,IF(AND(Z78=Z20,Z136=0),0,IF($E$20*$C$20*AA$6&gt;$E$20,0,$E$20*$C$20)+IF($F$20*$C$20*Z$6&gt;$F$20,0,$F$20*$C$20)+IF($G$20*$C$20*Y$6&gt;$G$20,0,$G$20*$C$20)+IF($H$20*$C$20*X$6&gt;$H$20,0,$H$20*$C$20)+IF($I$20*$C$20*W$6&gt;$I$20,0,$I$20*$C$20)+IF($J$20*$C$20*V$6&gt;$J$20,0,$J$20*$C$20)+IF($K$20*$C$20*U$6&gt;$K$20,0,$K$20*$C$20)+IF($L$20*$C$20*T$6&gt;$L$20,0,$L$20*$C$20)+IF($M$20*$C$20*S$6&gt;$M$20,0,$M$20*$C$20)+IF($N$20*$C$20*R$6&gt;$N$20,0,$N$20*$C$20)+IF($O$20*$C$20*Q$6&gt;$O$20,0,$O$20*$C$20)+IF($P$20*$C$20*P$6&gt;$P$20,0,$P$20*$C$20)+IF($Q$20*$C$20*O$6&gt;$Q$20,0,$Q$20*$C$20)+IF($R$20*$C$20*N$6&gt;$R$20,0,$R$20*$C$20)+IF($S$20*$C$20*M$6&gt;$S$20,0,$S$20*$C$20)+IF($T$20*$C$20*L$6&gt;$T$20,0,$T$20*$C$20)+IF($U$20*$C$20*K$6&gt;$U$20,0,$U$20*$C$20)+IF($V$20*$C$20*J$6&gt;$V$20,0,$V$20*$C$20)+IF($W$20*$C$20*I$6&gt;$W$20,0,$W$20*$C$20)+IF($X$20*$C$20*H$6&gt;$X$20,0,$X$20*$C$20)+IF($Y$20*$C$20*G$6&gt;$Y$20,0,$Y$20*$C$20)+IF($Z$20*$C$20*F$6&gt;$Z$20,0,$Z$20*$C$20)))</f>
        <v>0.4</v>
      </c>
      <c r="AB136" s="126">
        <f>IF(AA78&gt;AA20,0,IF(AND(AA78=AA20,AA136=0),0,IF($E$20*$C$20*AB$6&gt;$E$20,0,$E$20*$C$20)+IF($F$20*$C$20*AA$6&gt;$F$20,0,$F$20*$C$20)+IF($G$20*$C$20*Z$6&gt;$G$20,0,$G$20*$C$20)+IF($H$20*$C$20*Y$6&gt;$H$20,0,$H$20*$C$20)+IF($I$20*$C$20*X$6&gt;$I$20,0,$I$20*$C$20)+IF($J$20*$C$20*W$6&gt;$J$20,0,$J$20*$C$20)+IF($K$20*$C$20*V$6&gt;$K$20,0,$K$20*$C$20)+IF($L$20*$C$20*U$6&gt;$L$20,0,$L$20*$C$20)+IF($M$20*$C$20*T$6&gt;$M$20,0,$M$20*$C$20)+IF($N$20*$C$20*S$6&gt;$N$20,0,$N$20*$C$20)+IF($O$20*$C$20*R$6&gt;$O$20,0,$O$20*$C$20)+IF($P$20*$C$20*Q$6&gt;$P$20,0,$P$20*$C$20)+IF($Q$20*$C$20*P$6&gt;$Q$20,0,$Q$20*$C$20)+IF($R$20*$C$20*O$6&gt;$R$20,0,$R$20*$C$20)+IF($S$20*$C$20*N$6&gt;$S$20,0,$S$20*$C$20)+IF($T$20*$C$20*M$6&gt;$T$20,0,$T$20*$C$20)+IF($U$20*$C$20*L$6&gt;$U$20,0,$U$20*$C$20)+IF($V$20*$C$20*K$6&gt;$V$20,0,$V$20*$C$20)+IF($W$20*$C$20*J$6&gt;$W$20,0,$W$20*$C$20)+IF($X$20*$C$20*I$6&gt;$X$20,0,$X$20*$C$20)+IF($Y$20*$C$20*H$6&gt;$Y$20,0,$Y$20*$C$20)+IF($Z$20*$C$20*G$6&gt;$Z$20,0,$Z$20*$C$20)+IF($AA$20*$C$20*F$6&gt;$AA$20,0,$AA$20*$C$20)))</f>
        <v>0.4</v>
      </c>
      <c r="AC136" s="126">
        <f>IF(AB78&gt;AB20,0,IF(AND(AB78=AB20,AB136=0),0,IF($E$20*$C$20*AC$6&gt;$E$20,0,$E$20*$C$20)+IF($F$20*$C$20*AB$6&gt;$F$20,0,$F$20*$C$20)+IF($G$20*$C$20*AA$6&gt;$G$20,0,$G$20*$C$20)+IF($H$20*$C$20*Z$6&gt;$H$20,0,$H$20*$C$20)+IF($I$20*$C$20*Y$6&gt;$I$20,0,$I$20*$C$20)+IF($J$20*$C$20*X$6&gt;$J$20,0,$J$20*$C$20)+IF($K$20*$C$20*W$6&gt;$K$20,0,$K$20*$C$20)+IF($L$20*$C$20*V$6&gt;$L$20,0,$L$20*$C$20)+IF($M$20*$C$20*U$6&gt;$M$20,0,$M$20*$C$20)+IF($N$20*$C$20*T$6&gt;$N$20,0,$N$20*$C$20)+IF($O$20*$C$20*S$6&gt;$O$20,0,$O$20*$C$20)+IF($P$20*$C$20*R$6&gt;$P$20,0,$P$20*$C$20)+IF($Q$20*$C$20*Q$6&gt;$Q$20,0,$Q$20*$C$20)+IF($R$20*$C$20*P$6&gt;$R$20,0,$R$20*$C$20)+IF($S$20*$C$20*O$6&gt;$S$20,0,$S$20*$C$20)+IF($T$20*$C$20*N$6&gt;$T$20,0,$T$20*$C$20)+IF($U$20*$C$20*M$6&gt;$U$20,0,$U$20*$C$20)+IF($V$20*$C$20*L$6&gt;$V$20,0,$V$20*$C$20)+IF($W$20*$C$20*K$6&gt;$W$20,0,$W$20*$C$20)+IF($X$20*$C$20*J$6&gt;$X$20,0,$X$20*$C$20)+IF($Y$20*$C$20*I$6&gt;$Y$20,0,$Y$20*$C$20)+IF($Z$20*$C$20*H$6&gt;$Z$20,0,$Z$20*$C$20)+IF($AA$20*$C$20*G$6&gt;$AA$20,0,$AA$20*$C$20)+IF($AB$20*$C$20*F$6&gt;$AB$20,0,$AB$20*$C$20)))</f>
        <v>0.4</v>
      </c>
      <c r="AD136" s="126">
        <f>IF(AC78&gt;AC20,0,IF(AND(AC78=AC20,AC136=0),0,IF($E$20*$C$20*AD$6&gt;$E$20,0,$E$20*$C$20)+IF($F$20*$C$20*AC$6&gt;$F$20,0,$F$20*$C$20)+IF($G$20*$C$20*AB$6&gt;$G$20,0,$G$20*$C$20)+IF($H$20*$C$20*AA$6&gt;$H$20,0,$H$20*$C$20)+IF($I$20*$C$20*Z$6&gt;$I$20,0,$I$20*$C$20)+IF($J$20*$C$20*Y$6&gt;$J$20,0,$J$20*$C$20)+IF($K$20*$C$20*X$6&gt;$K$20,0,$K$20*$C$20)+IF($L$20*$C$20*W$6&gt;$L$20,0,$L$20*$C$20)+IF($M$20*$C$20*V$6&gt;$M$20,0,$M$20*$C$20)+IF($N$20*$C$20*U$6&gt;$N$20,0,$N$20*$C$20)+IF($O$20*$C$20*T$6&gt;$O$20,0,$O$20*$C$20)+IF($P$20*$C$20*S$6&gt;$P$20,0,$P$20*$C$20)+IF($Q$20*$C$20*R$6&gt;$Q$20,0,$Q$20*$C$20)+IF($R$20*$C$20*Q$6&gt;$R$20,0,$R$20*$C$20)+IF($S$20*$C$20*P$6&gt;$S$20,0,$S$20*$C$20)+IF($T$20*$C$20*O$6&gt;$T$20,0,$T$20*$C$20)+IF($U$20*$C$20*N$6&gt;$U$20,0,$U$20*$C$20)+IF($V$20*$C$20*M$6&gt;$V$20,0,$V$20*$C$20)+IF($W$20*$C$20*L$6&gt;$W$20,0,$W$20*$C$20)+IF($X$20*$C$20*K$6&gt;$X$20,0,$X$20*$C$20)+IF($Y$20*$C$20*J$6&gt;$Y$20,0,$Y$20*$C$20)+IF($Z$20*$C$20*I$6&gt;$Z$20,0,$Z$20*$C$20)+IF($AA$20*$C$20*H$6&gt;$AA$20,0,$AA$20*$C$20)+IF($AB$20*$C$20*G$6&gt;$AB$20,0,$AB$20*$C$20)+IF($AC$20*$C$20*F$6&gt;$AC$20,0,$AC$20*$C$20)))</f>
        <v>0.4</v>
      </c>
      <c r="AE136" s="126">
        <f>IF(AD78&gt;AD20,0,IF(AND(AD78=AD20,AD136=0),0,IF($E$20*$C$20*AE$6&gt;$E$20,0,$E$20*$C$20)+IF($F$20*$C$20*AD$6&gt;$F$20,0,$F$20*$C$20)+IF($G$20*$C$20*AC$6&gt;$G$20,0,$G$20*$C$20)+IF($H$20*$C$20*AB$6&gt;$H$20,0,$H$20*$C$20)+IF($I$20*$C$20*AA$6&gt;$I$20,0,$I$20*$C$20)+IF($J$20*$C$20*Z$6&gt;$J$20,0,$J$20*$C$20)+IF($K$20*$C$20*Y$6&gt;$K$20,0,$K$20*$C$20)+IF($L$20*$C$20*X$6&gt;$L$20,0,$L$20*$C$20)+IF($M$20*$C$20*W$6&gt;$M$20,0,$M$20*$C$20)+IF($N$20*$C$20*V$6&gt;$N$20,0,$N$20*$C$20)+IF($O$20*$C$20*U$6&gt;$O$20,0,$O$20*$C$20)+IF($P$20*$C$20*T$6&gt;$P$20,0,$P$20*$C$20)+IF($Q$20*$C$20*S$6&gt;$Q$20,0,$Q$20*$C$20)+IF($R$20*$C$20*R$6&gt;$R$20,0,$R$20*$C$20)+IF($S$20*$C$20*Q$6&gt;$S$20,0,$S$20*$C$20)+IF($T$20*$C$20*P$6&gt;$T$20,0,$T$20*$C$20)+IF($U$20*$C$20*O$6&gt;$U$20,0,$U$20*$C$20)+IF($V$20*$C$20*N$6&gt;$V$20,0,$V$20*$C$20)+IF($W$20*$C$20*M$6&gt;$W$20,0,$W$20*$C$20)+IF($X$20*$C$20*L$6&gt;$X$20,0,$X$20*$C$20)+IF($Y$20*$C$20*K$6&gt;$Y$20,0,$Y$20*$C$20)+IF($Z$20*$C$20*J$6&gt;$Z$20,0,$Z$20*$C$20)+IF($AA$20*$C$20*I$6&gt;$AA$20,0,$AA$20*$C$20)+IF($AB$20*$C$20*H$6&gt;$AB$20,0,$AB$20*$C$20)+IF($AC$20*$C$20*G$6&gt;$AC$20,0,$AC$20*$C$20)+IF($AD$20*$C$20*F$6&gt;$AD$20,0,$AD$20*$C$20)))</f>
        <v>0</v>
      </c>
      <c r="AF136" s="126">
        <f>IF(AE78&gt;AE20,0,IF(AND(AE78=AE20,AE136=0),0,IF($E$20*$C$20*AF$6&gt;$E$20,0,$E$20*$C$20)+IF($F$20*$C$20*AE$6&gt;$F$20,0,$F$20*$C$20)+IF($G$20*$C$20*AD$6&gt;$G$20,0,$G$20*$C$20)+IF($H$20*$C$20*AC$6&gt;$H$20,0,$H$20*$C$20)+IF($I$20*$C$20*AB$6&gt;$I$20,0,$I$20*$C$20)+IF($J$20*$C$20*AA$6&gt;$J$20,0,$J$20*$C$20)+IF($K$20*$C$20*Z$6&gt;$K$20,0,$K$20*$C$20)+IF($L$20*$C$20*Y$6&gt;$L$20,0,$L$20*$C$20)+IF($M$20*$C$20*X$6&gt;$M$20,0,$M$20*$C$20)+IF($N$20*$C$20*W$6&gt;$N$20,0,$N$20*$C$20)+IF($O$20*$C$20*V$6&gt;$O$20,0,$O$20*$C$20)+IF($P$20*$C$20*U$6&gt;$P$20,0,$P$20*$C$20)+IF($Q$20*$C$20*T$6&gt;$Q$20,0,$Q$20*$C$20)+IF($R$20*$C$20*S$6&gt;$R$20,0,$R$20*$C$20)+IF($S$20*$C$20*R$6&gt;$S$20,0,$S$20*$C$20)+IF($T$20*$C$20*Q$6&gt;$T$20,0,$T$20*$C$20)+IF($U$20*$C$20*P$6&gt;$U$20,0,$U$20*$C$20)+IF($V$20*$C$20*O$6&gt;$V$20,0,$V$20*$C$20)+IF($W$20*$C$20*N$6&gt;$W$20,0,$W$20*$C$20)+IF($X$20*$C$20*M$6&gt;$X$20,0,$X$20*$C$20)+IF($Y$20*$C$20*L$6&gt;$Y$20,0,$Y$20*$C$20)+IF($Z$20*$C$20*K$6&gt;$Z$20,0,$Z$20*$C$20)+IF($AA$20*$C$20*J$6&gt;$AA$20,0,$AA$20*$C$20)+IF($AB$20*$C$20*I$6&gt;$AB$20,0,$AB$20*$C$20)+IF($AC$20*$C$20*H$6&gt;$AC$20,0,$AC$20*$C$20)+IF($AD$20*$C$20*G$6&gt;$AD$20,0,$AD$20*$C$20)+IF($AE$20*$C$20*F$6&gt;$AE$20,0,$AE$20*$C$20)))</f>
        <v>0</v>
      </c>
      <c r="AG136" s="126">
        <f>IF(AF78&gt;AF20,0,IF(AND(AF78=AF20,AF136=0),0,IF($E$20*$C$20*AG$6&gt;$E$20,0,$E$20*$C$20)+IF($F$20*$C$20*AF$6&gt;$F$20,0,$F$20*$C$20)+IF($G$20*$C$20*AE$6&gt;$G$20,0,$G$20*$C$20)+IF($H$20*$C$20*AD$6&gt;$H$20,0,$H$20*$C$20)+IF($I$20*$C$20*AC$6&gt;$I$20,0,$I$20*$C$20)+IF($J$20*$C$20*AB$6&gt;$J$20,0,$J$20*$C$20)+IF($K$20*$C$20*AA$6&gt;$K$20,0,$K$20*$C$20)+IF($L$20*$C$20*Z$6&gt;$L$20,0,$L$20*$C$20)+IF($M$20*$C$20*Y$6&gt;$M$20,0,$M$20*$C$20)+IF($N$20*$C$20*X$6&gt;$N$20,0,$N$20*$C$20)+IF($O$20*$C$20*W$6&gt;$O$20,0,$O$20*$C$20)+IF($P$20*$C$20*V$6&gt;$P$20,0,$P$20*$C$20)+IF($Q$20*$C$20*U$6&gt;$Q$20,0,$Q$20*$C$20)+IF($R$20*$C$20*T$6&gt;$R$20,0,$R$20*$C$20)+IF($S$20*$C$20*S$6&gt;$S$20,0,$S$20*$C$20)+IF($T$20*$C$20*R$6&gt;$T$20,0,$T$20*$C$20)+IF($U$20*$C$20*Q$6&gt;$U$20,0,$U$20*$C$20)+IF($V$20*$C$20*P$6&gt;$V$20,0,$V$20*$C$20)+IF($W$20*$C$20*O$6&gt;$W$20,0,$W$20*$C$20)+IF($X$20*$C$20*N$6&gt;$X$20,0,$X$20*$C$20)+IF($Y$20*$C$20*M$6&gt;$Y$20,0,$Y$20*$C$20)+IF($Z$20*$C$20*L$6&gt;$Z$20,0,$Z$20*$C$20)+IF($AA$20*$C$20*K$6&gt;$AA$20,0,$AA$20*$C$20)+IF($AB$20*$C$20*J$6&gt;$AB$20,0,$AB$20*$C$20)+IF($AC$20*$C$20*I$6&gt;$AC$20,0,$AC$20*$C$20)+IF($AD$20*$C$20*H$6&gt;$AD$20,0,$AD$20*$C$20)+IF($AE$20*$C$20*G$6&gt;$AE$20,0,$AE$20*$C$20)+IF($AF$20*$C$20*F$6&gt;$AF$20,0,$AF$20*$C$20)))</f>
        <v>0</v>
      </c>
      <c r="AH136" s="126">
        <f>IF(AG78&gt;AG20,0,IF(AND(AG78=AG20,AG136=0),0,IF($E$20*$C$20*AH$6&gt;$E$20,0,$E$20*$C$20)+IF($F$20*$C$20*AG$6&gt;$F$20,0,$F$20*$C$20)+IF($G$20*$C$20*AF$6&gt;$G$20,0,$G$20*$C$20)+IF($H$20*$C$20*AE$6&gt;$H$20,0,$H$20*$C$20)+IF($I$20*$C$20*AD$6&gt;$I$20,0,$I$20*$C$20)+IF($J$20*$C$20*AC$6&gt;$J$20,0,$J$20*$C$20)+IF($K$20*$C$20*AB$6&gt;$K$20,0,$K$20*$C$20)+IF($L$20*$C$20*AA$6&gt;$L$20,0,$L$20*$C$20)+IF($M$20*$C$20*Z$6&gt;$M$20,0,$M$20*$C$20)+IF($N$20*$C$20*Y$6&gt;$N$20,0,$N$20*$C$20)+IF($O$20*$C$20*X$6&gt;$O$20,0,$O$20*$C$20)+IF($P$20*$C$20*W$6&gt;$P$20,0,$P$20*$C$20)+IF($Q$20*$C$20*V$6&gt;$Q$20,0,$Q$20*$C$20)+IF($R$20*$C$20*U$6&gt;$R$20,0,$R$20*$C$20)+IF($S$20*$C$20*T$6&gt;$S$20,0,$S$20*$C$20)+IF($T$20*$C$20*S$6&gt;$T$20,0,$T$20*$C$20)+IF($U$20*$C$20*R$6&gt;$U$20,0,$U$20*$C$20)+IF($V$20*$C$20*Q$6&gt;$V$20,0,$V$20*$C$20)+IF($W$20*$C$20*P$6&gt;$W$20,0,$W$20*$C$20)+IF($X$20*$C$20*O$6&gt;$X$20,0,$X$20*$C$20)+IF($Y$20*$C$20*N$6&gt;$Y$20,0,$Y$20*$C$20)+IF($Z$20*$C$20*M$6&gt;$Z$20,0,$Z$20*$C$20)+IF($AA$20*$C$20*L$6&gt;$AA$20,0,$AA$20*$C$20)+IF($AB$20*$C$20*K$6&gt;$AB$20,0,$AB$20*$C$20)+IF($AC$20*$C$20*J$6&gt;$AC$20,0,$AC$20*$C$20)+IF($AD$20*$C$20*I$6&gt;$AD$20,0,$AD$20*$C$20)+IF($AE$20*$C$20*H$6&gt;$AE$20,0,$AE$20*$C$20)+IF($AF$20*$C$20*G$6&gt;$AF$20,0,$AF$20*$C$20)+IF($AG$20*$C$20*F$6&gt;$AG$20,0,$AG$20*$C$20)))</f>
        <v>0</v>
      </c>
      <c r="AI136" s="126">
        <f>IF(AH78&gt;AH20,0,IF(AND(AH78=AH20,AH136=0),0,IF($E$20*$C$20*AI$6&gt;$E$20,0,$E$20*$C$20)+IF($F$20*$C$20*AH$6&gt;$F$20,0,$F$20*$C$20)+IF($G$20*$C$20*AG$6&gt;$G$20,0,$G$20*$C$20)+IF($H$20*$C$20*AF$6&gt;$H$20,0,$H$20*$C$20)+IF($I$20*$C$20*AE$6&gt;$I$20,0,$I$20*$C$20)+IF($J$20*$C$20*AD$6&gt;$J$20,0,$J$20*$C$20)+IF($K$20*$C$20*AC$6&gt;$K$20,0,$K$20*$C$20)+IF($L$20*$C$20*AB$6&gt;$L$20,0,$L$20*$C$20)+IF($M$20*$C$20*AA$6&gt;$M$20,0,$M$20*$C$20)+IF($N$20*$C$20*Z$6&gt;$N$20,0,$N$20*$C$20)+IF($O$20*$C$20*Y$6&gt;$O$20,0,$O$20*$C$20)+IF($P$20*$C$20*X$6&gt;$P$20,0,$P$20*$C$20)+IF($Q$20*$C$20*W$6&gt;$Q$20,0,$Q$20*$C$20)+IF($R$20*$C$20*V$6&gt;$R$20,0,$R$20*$C$20)+IF($S$20*$C$20*U$6&gt;$S$20,0,$S$20*$C$20)+IF($T$20*$C$20*T$6&gt;$T$20,0,$T$20*$C$20)+IF($U$20*$C$20*S$6&gt;$U$20,0,$U$20*$C$20)+IF($V$20*$C$20*R$6&gt;$V$20,0,$V$20*$C$20)+IF($W$20*$C$20*Q$6&gt;$W$20,0,$W$20*$C$20)+IF($X$20*$C$20*P$6&gt;$X$20,0,$X$20*$C$20)+IF($Y$20*$C$20*O$6&gt;$Y$20,0,$Y$20*$C$20)+IF($Z$20*$C$20*N$6&gt;$Z$20,0,$Z$20*$C$20)+IF($AA$20*$C$20*M$6&gt;$AA$20,0,$AA$20*$C$20)+IF($AB$20*$C$20*L$6&gt;$AB$20,0,$AB$20*$C$20)+IF($AC$20*$C$20*K$6&gt;$AC$20,0,$AC$20*$C$20)+IF($AD$20*$C$20*J$6&gt;$AD$20,0,$AD$20*$C$20)+IF($AE$20*$C$20*I$6&gt;$AE$20,0,$AE$20*$C$20)+IF($AF$20*$C$20*H$6&gt;$AF$20,0,$AF$20*$C$20)+IF($AG$20*$C$20*G$6&gt;$AG$20,0,$AG$20*$C$20)+IF($AH$20*$C$20*F$6&gt;$AH$20,0,$AH$20*$C$20)))</f>
        <v>0</v>
      </c>
    </row>
    <row r="137" spans="2:35" x14ac:dyDescent="0.3">
      <c r="B137" s="6" t="str">
        <f t="shared" si="72"/>
        <v>Generators (alternator)</v>
      </c>
      <c r="C137" s="287"/>
      <c r="D137" s="151">
        <f t="shared" si="73"/>
        <v>15</v>
      </c>
      <c r="E137" s="126">
        <v>0</v>
      </c>
      <c r="F137" s="126">
        <f>IF(E79&gt;E21,0,IF(AND(E79=E21,E137=0),0,IF($E$21*$C$21*F$6&gt;$E$21,0,$E$21*$C$21)))</f>
        <v>0.5</v>
      </c>
      <c r="G137" s="126">
        <f>IF(F79&gt;F21,0,IF(AND(F79=F21,F137=0),0,IF($E$21*$C$21*G$6&gt;$E$21,0,$E$21*$C$21)+IF($F$21*$C$21*F$6&gt;$F$21,0,$F$21*$C$21)))</f>
        <v>0.5</v>
      </c>
      <c r="H137" s="126">
        <f>IF(G79&gt;G21,0,IF(AND(G79=G21,G137=0),0,IF($E$21*$C$21*H$6&gt;$E$21,0,$E$21*$C$21)+IF($F$21*$C$21*G$6&gt;$F$21,0,$F$21*$C$21)+IF($G$21*$C$21*F$6&gt;$G$21,0,$G$21*$C$21)))</f>
        <v>0.5</v>
      </c>
      <c r="I137" s="126">
        <f>IF(H79&gt;H21,0,IF(AND(H79=H21,H137=0),0,IF($E$21*$C$21*I$6&gt;$E$21,0,$E$21*$C$21)+IF($F$21*$C$21*H$6&gt;$F$21,0,$F$21*$C$21)+IF($G$21*$C$21*G$6&gt;$G$21,0,$G$21*$C$21)+IF($H$21*$C$21*F$6&gt;$H$21,0,$H$21*$C$21)))</f>
        <v>0.5</v>
      </c>
      <c r="J137" s="126">
        <f>IF(I79&gt;I21,0,IF(AND(I79=I21,I137=0),0,IF($E$21*$C$21*J$6&gt;$E$21,0,$E$21*$C$21)+IF($F$21*$C$21*I$6&gt;$F$21,0,$F$21*$C$21)+IF($G$21*$C$21*H$6&gt;$G$21,0,$G$21*$C$21)+IF($H$21*$C$21*G$6&gt;$H$21,0,$H$21*$C$21)+IF($I$21*$C$21*F$6&gt;$I$21,0,$I$21*$C$21)))</f>
        <v>0.5</v>
      </c>
      <c r="K137" s="126">
        <f>IF(J79&gt;J21,0,IF(AND(J79=J21,J137=0),0,IF($E$21*$C$21*K$6&gt;$E$21,0,$E$21*$C$21)+IF($F$21*$C$21*J$6&gt;$F$21,0,$F$21*$C$21)+IF($G$21*$C$21*I$6&gt;$G$21,0,$G$21*$C$21)+IF($H$21*$C$21*H$6&gt;$H$21,0,$H$21*$C$21)+IF($I$21*$C$21*G$6&gt;$I$21,0,$I$21*$C$21)+IF($J$21*$C$21*F$6&gt;$J$21,0,$J$21*$C$21)))</f>
        <v>0.5</v>
      </c>
      <c r="L137" s="126">
        <f>IF(K79&gt;K21,0,IF(AND(K79=K21,K137=0),0,IF($E$21*$C$21*L$6&gt;$E$21,0,$E$21*$C$21)+IF($F$21*$C$21*K$6&gt;$F$21,0,$F$21*$C$21)+IF($G$21*$C$21*J$6&gt;$G$21,0,$G$21*$C$21)+IF($H$21*$C$21*I$6&gt;$H$21,0,$H$21*$C$21)+IF($I$21*$C$21*H$6&gt;$I$21,0,$I$21*$C$21)+IF($J$21*$C$21*G$6&gt;$J$21,0,$J$21*$C$21)+IF($K$21*$C$21*F$6&gt;$K$21,0,$K$21*$C$21)))</f>
        <v>0.5</v>
      </c>
      <c r="M137" s="126">
        <f>IF(L79&gt;L21,0,IF(AND(L79=L21,L137=0),0,IF($E$21*$C$21*M$6&gt;$E$21,0,$E$21*$C$21)+IF($F$21*$C$21*L$6&gt;$F$21,0,$F$21*$C$21)+IF($G$21*$C$21*K$6&gt;$G$21,0,$G$21*$C$21)+IF($H$21*$C$21*J$6&gt;$H$21,0,$H$21*$C$21)+IF($I$21*$C$21*I$6&gt;$I$21,0,$I$21*$C$21)+IF($J$21*$C$21*H$6&gt;$J$21,0,$J$21*$C$21)+IF($K$21*$C$21*G$6&gt;$K$21,0,$K$21*$C$21)+IF($L$21*$C$21*F$6&gt;$L$21,0,$L$21*$C$21)))</f>
        <v>0.5</v>
      </c>
      <c r="N137" s="126">
        <f>IF(M79&gt;M21,0,IF(AND(M79=M21,M137=0),0,IF($E$21*$C$21*N$6&gt;$E$21,0,$E$21*$C$21)+IF($F$21*$C$21*M$6&gt;$F$21,0,$F$21*$C$21)+IF($G$21*$C$21*L$6&gt;$G$21,0,$G$21*$C$21)+IF($H$21*$C$21*K$6&gt;$H$21,0,$H$21*$C$21)+IF($I$21*$C$21*J$6&gt;$I$21,0,$I$21*$C$21)+IF($J$21*$C$21*I$6&gt;$J$21,0,$J$21*$C$21)+IF($K$21*$C$21*H$6&gt;$K$21,0,$K$21*$C$21)+IF($L$21*$C$21*G$6&gt;$L$21,0,$L$21*$C$21)+IF($M$21*$C$21*F$6&gt;$M$21,0,$M$21*$C$21)))</f>
        <v>0.5</v>
      </c>
      <c r="O137" s="126">
        <f>IF(N79&gt;N21,0,IF(AND(N79=N21,N137=0),0,IF($E$21*$C$21*O$6&gt;$E$21,0,$E$21*$C$21)+IF($F$21*$C$21*N$6&gt;$F$21,0,$F$21*$C$21)+IF($G$21*$C$21*M$6&gt;$G$21,0,$G$21*$C$21)+IF($H$21*$C$21*L$6&gt;$H$21,0,$H$21*$C$21)+IF($I$21*$C$21*K$6&gt;$I$21,0,$I$21*$C$21)+IF($J$21*$C$21*J$6&gt;$J$21,0,$J$21*$C$21)+IF($K$21*$C$21*I$6&gt;$K$21,0,$K$21*$C$21)+IF($L$21*$C$21*H$6&gt;$L$21,0,$L$21*$C$21)+IF($M$21*$C$21*G$6&gt;$M$21,0,$M$21*$C$21)+IF($N$21*$C$21*F$6&gt;$N$21,0,$N$21*$C$21)))</f>
        <v>0.5</v>
      </c>
      <c r="P137" s="126">
        <f>IF(O79&gt;O21,0,IF(AND(O79=O21,O137=0),0,IF($E$21*$C$21*P$6&gt;$E$21,0,$E$21*$C$21)+IF($F$21*$C$21*O$6&gt;$F$21,0,$F$21*$C$21)+IF($G$21*$C$21*N$6&gt;$G$21,0,$G$21*$C$21)+IF($H$21*$C$21*M$6&gt;$H$21,0,$H$21*$C$21)+IF($I$21*$C$21*L$6&gt;$I$21,0,$I$21*$C$21)+IF($J$21*$C$21*K$6&gt;$J$21,0,$J$21*$C$21)+IF($K$21*$C$21*J$6&gt;$K$21,0,$K$21*$C$21)+IF($L$21*$C$21*I$6&gt;$L$21,0,$L$21*$C$21)+IF($M$21*$C$21*H$6&gt;$M$21,0,$M$21*$C$21)+IF($N$21*$C$21*G$6&gt;$N$21,0,$N$21*$C$21)+IF($O$21*$C$21*F$6&gt;$O$21,0,$O$21*$C$21)))</f>
        <v>0.5</v>
      </c>
      <c r="Q137" s="126">
        <f>IF(P79&gt;P21,0,IF(AND(P79=P21,P137=0),0,IF($E$21*$C$21*Q$6&gt;$E$21,0,$E$21*$C$21)+IF($F$21*$C$21*P$6&gt;$F$21,0,$F$21*$C$21)+IF($G$21*$C$21*O$6&gt;$G$21,0,$G$21*$C$21)+IF($H$21*$C$21*N$6&gt;$H$21,0,$H$21*$C$21)+IF($I$21*$C$21*M$6&gt;$I$21,0,$I$21*$C$21)+IF($J$21*$C$21*L$6&gt;$J$21,0,$J$21*$C$21)+IF($K$21*$C$21*K$6&gt;$K$21,0,$K$21*$C$21)+IF($L$21*$C$21*J$6&gt;$L$21,0,$L$21*$C$21)+IF($M$21*$C$21*I$6&gt;$M$21,0,$M$21*$C$21)+IF($N$21*$C$21*H$6&gt;$N$21,0,$N$21*$C$21)+IF($O$21*$C$21*G$6&gt;$O$21,0,$O$21*$C$21)+IF($P$21*$C$21*F$6&gt;$P$21,0,$P$21*$C$21)))</f>
        <v>0.5</v>
      </c>
      <c r="R137" s="126">
        <f>IF(Q79&gt;Q21,0,IF(AND(Q79=Q21,Q137=0),0,IF($E$21*$C$21*R$6&gt;$E$21,0,$E$21*$C$21)+IF($F$21*$C$21*Q$6&gt;$F$21,0,$F$21*$C$21)+IF($G$21*$C$21*P$6&gt;$G$21,0,$G$21*$C$21)+IF($H$21*$C$21*O$6&gt;$H$21,0,$H$21*$C$21)+IF($I$21*$C$21*N$6&gt;$I$21,0,$I$21*$C$21)+IF($J$21*$C$21*M$6&gt;$J$21,0,$J$21*$C$21)+IF($K$21*$C$21*L$6&gt;$K$21,0,$K$21*$C$21)+IF($L$21*$C$21*K$6&gt;$L$21,0,$L$21*$C$21)+IF($M$21*$C$21*J$6&gt;$M$21,0,$M$21*$C$21)+IF($N$21*$C$21*I$6&gt;$N$21,0,$N$21*$C$21)+IF($O$21*$C$21*H$6&gt;$O$21,0,$O$21*$C$21)+IF($P$21*$C$21*G$6&gt;$P$21,0,$P$21*$C$21)+IF($Q$21*$C$21*F$6&gt;$Q$21,0,$Q$21*$C$21)))</f>
        <v>0.5</v>
      </c>
      <c r="S137" s="126">
        <f>IF(R79&gt;R21,0,IF(AND(R79=R21,R137=0),0,IF($E$21*$C$21*S$6&gt;$E$21,0,$E$21*$C$21)+IF($F$21*$C$21*R$6&gt;$F$21,0,$F$21*$C$21)+IF($G$21*$C$21*Q$6&gt;$G$21,0,$G$21*$C$21)+IF($H$21*$C$21*P$6&gt;$H$21,0,$H$21*$C$21)+IF($I$21*$C$21*O$6&gt;$I$21,0,$I$21*$C$21)+IF($J$21*$C$21*N$6&gt;$J$21,0,$J$21*$C$21)+IF($K$21*$C$21*M$6&gt;$K$21,0,$K$21*$C$21)+IF($L$21*$C$21*L$6&gt;$L$21,0,$L$21*$C$21)+IF($M$21*$C$21*K$6&gt;$M$21,0,$M$21*$C$21)+IF($N$21*$C$21*J$6&gt;$N$21,0,$N$21*$C$21)+IF($O$21*$C$21*I$6&gt;$O$21,0,$O$21*$C$21)+IF($P$21*$C$21*H$6&gt;$P$21,0,$P$21*$C$21)+IF($Q$21*$C$21*G$6&gt;$Q$21,0,$Q$21*$C$21)+IF($R$21*$C$21*F$6&gt;$R$21,0,$R$21*$C$21)))</f>
        <v>0.5</v>
      </c>
      <c r="T137" s="126">
        <f>IF(S79&gt;S21,0,IF(AND(S79=S21,S137=0),0,IF($E$21*$C$21*T$6&gt;$E$21,0,$E$21*$C$21)+IF($F$21*$C$21*S$6&gt;$F$21,0,$F$21*$C$21)+IF($G$21*$C$21*R$6&gt;$G$21,0,$G$21*$C$21)+IF($H$21*$C$21*Q$6&gt;$H$21,0,$H$21*$C$21)+IF($I$21*$C$21*P$6&gt;$I$21,0,$I$21*$C$21)+IF($J$21*$C$21*O$6&gt;$J$21,0,$J$21*$C$21)+IF($K$21*$C$21*N$6&gt;$K$21,0,$K$21*$C$21)+IF($L$21*$C$21*M$6&gt;$L$21,0,$L$21*$C$21)+IF($M$21*$C$21*L$6&gt;$M$21,0,$M$21*$C$21)+IF($N$21*$C$21*K$6&gt;$N$21,0,$N$21*$C$21)+IF($O$21*$C$21*J$6&gt;$O$21,0,$O$21*$C$21)+IF($P$21*$C$21*I$6&gt;$P$21,0,$P$21*$C$21)+IF($Q$21*$C$21*H$6&gt;$Q$21,0,$Q$21*$C$21)+IF($R$21*$C$21*G$6&gt;$R$21,0,$R$21*$C$21)+IF($S$21*$C$21*F$6&gt;$S$21,0,$S$21*$C$21)))</f>
        <v>0.5</v>
      </c>
      <c r="U137" s="126">
        <f>IF(T79&gt;T21,0,IF(AND(T79=T21,T137=0),0,IF($E$21*$C$21*U$6&gt;$E$21,0,$E$21*$C$21)+IF($F$21*$C$21*T$6&gt;$F$21,0,$F$21*$C$21)+IF($G$21*$C$21*S$6&gt;$G$21,0,$G$21*$C$21)+IF($H$21*$C$21*R$6&gt;$H$21,0,$H$21*$C$21)+IF($I$21*$C$21*Q$6&gt;$I$21,0,$I$21*$C$21)+IF($J$21*$C$21*P$6&gt;$J$21,0,$J$21*$C$21)+IF($K$21*$C$21*O$6&gt;$K$21,0,$K$21*$C$21)+IF($L$21*$C$21*N$6&gt;$L$21,0,$L$21*$C$21)+IF($M$21*$C$21*M$6&gt;$M$21,0,$M$21*$C$21)+IF($N$21*$C$21*L$6&gt;$N$21,0,$N$21*$C$21)+IF($O$21*$C$21*K$6&gt;$O$21,0,$O$21*$C$21)+IF($P$21*$C$21*J$6&gt;$P$21,0,$P$21*$C$21)+IF($Q$21*$C$21*I$6&gt;$Q$21,0,$Q$21*$C$21)+IF($R$21*$C$21*H$6&gt;$R$21,0,$R$21*$C$21)+IF($S$21*$C$21*G$6&gt;$S$21,0,$S$21*$C$21)+IF($T$21*$C$21*F$6&gt;$T$21,0,$T$21*$C$21)))</f>
        <v>0.5</v>
      </c>
      <c r="V137" s="126">
        <f>IF(U79&gt;U21,0,IF(AND(U79=U21,U137=0),0,IF($E$21*$C$21*V$6&gt;$E$21,0,$E$21*$C$21)+IF($F$21*$C$21*U$6&gt;$F$21,0,$F$21*$C$21)+IF($G$21*$C$21*T$6&gt;$G$21,0,$G$21*$C$21)+IF($H$21*$C$21*S$6&gt;$H$21,0,$H$21*$C$21)+IF($I$21*$C$21*R$6&gt;$I$21,0,$I$21*$C$21)+IF($J$21*$C$21*Q$6&gt;$J$21,0,$J$21*$C$21)+IF($K$21*$C$21*P$6&gt;$K$21,0,$K$21*$C$21)+IF($L$21*$C$21*O$6&gt;$L$21,0,$L$21*$C$21)+IF($M$21*$C$21*N$6&gt;$M$21,0,$M$21*$C$21)+IF($N$21*$C$21*M$6&gt;$N$21,0,$N$21*$C$21)+IF($O$21*$C$21*L$6&gt;$O$21,0,$O$21*$C$21)+IF($P$21*$C$21*K$6&gt;$P$21,0,$P$21*$C$21)+IF($Q$21*$C$21*J$6&gt;$Q$21,0,$Q$21*$C$21)+IF($R$21*$C$21*I$6&gt;$R$21,0,$R$21*$C$21)+IF($S$21*$C$21*H$6&gt;$S$21,0,$S$21*$C$21)+IF($T$21*$C$21*G$6&gt;$T$21,0,$T$21*$C$21)+IF($U$21*$C$21*F$6&gt;$U$21,0,$U$21*$C$21)))</f>
        <v>0.5</v>
      </c>
      <c r="W137" s="126">
        <f>IF(V79&gt;V21,0,IF(AND(V79=V21,V137=0),0,IF($E$21*$C$21*W$6&gt;$E$21,0,$E$21*$C$21)+IF($F$21*$C$21*V$6&gt;$F$21,0,$F$21*$C$21)+IF($G$21*$C$21*U$6&gt;$G$21,0,$G$21*$C$21)+IF($H$21*$C$21*T$6&gt;$H$21,0,$H$21*$C$21)+IF($I$21*$C$21*S$6&gt;$I$21,0,$I$21*$C$21)+IF($J$21*$C$21*R$6&gt;$J$21,0,$J$21*$C$21)+IF($K$21*$C$21*Q$6&gt;$K$21,0,$K$21*$C$21)+IF($L$21*$C$21*P$6&gt;$L$21,0,$L$21*$C$21)+IF($M$21*$C$21*O$6&gt;$M$21,0,$M$21*$C$21)+IF($N$21*$C$21*N$6&gt;$N$21,0,$N$21*$C$21)+IF($O$21*$C$21*M$6&gt;$O$21,0,$O$21*$C$21)+IF($P$21*$C$21*L$6&gt;$P$21,0,$P$21*$C$21)+IF($Q$21*$C$21*K$6&gt;$Q$21,0,$Q$21*$C$21)+IF($R$21*$C$21*J$6&gt;$R$21,0,$R$21*$C$21)+IF($S$21*$C$21*I$6&gt;$S$21,0,$S$21*$C$21)+IF($T$21*$C$21*H$6&gt;$T$21,0,$T$21*$C$21)+IF($U$21*$C$21*G$6&gt;$U$21,0,$U$21*$C$21)+IF($V$21*$C$21*F$6&gt;$V$21,0,$V$21*$C$21)))</f>
        <v>0.5</v>
      </c>
      <c r="X137" s="126">
        <f>IF(W79&gt;W21,0,IF(AND(W79=W21,W137=0),0,IF($E$21*$C$21*X$6&gt;$E$21,0,$E$21*$C$21)+IF($F$21*$C$21*W$6&gt;$F$21,0,$F$21*$C$21)+IF($G$21*$C$21*V$6&gt;$G$21,0,$G$21*$C$21)+IF($H$21*$C$21*U$6&gt;$H$21,0,$H$21*$C$21)+IF($I$21*$C$21*T$6&gt;$I$21,0,$I$21*$C$21)+IF($J$21*$C$21*S$6&gt;$J$21,0,$J$21*$C$21)+IF($K$21*$C$21*R$6&gt;$K$21,0,$K$21*$C$21)+IF($L$21*$C$21*Q$6&gt;$L$21,0,$L$21*$C$21)+IF($M$21*$C$21*P$6&gt;$M$21,0,$M$21*$C$21)+IF($N$21*$C$21*O$6&gt;$N$21,0,$N$21*$C$21)+IF($O$21*$C$21*N$6&gt;$O$21,0,$O$21*$C$21)+IF($P$21*$C$21*M$6&gt;$P$21,0,$P$21*$C$21)+IF($Q$21*$C$21*L$6&gt;$Q$21,0,$Q$21*$C$21)+IF($R$21*$C$21*K$6&gt;$R$21,0,$R$21*$C$21)+IF($S$21*$C$21*J$6&gt;$S$21,0,$S$21*$C$21)+IF($T$21*$C$21*I$6&gt;$T$21,0,$T$21*$C$21)+IF($U$21*$C$21*H$6&gt;$U$21,0,$U$21*$C$21)+IF($V$21*$C$21*G$6&gt;$V$21,0,$V$21*$C$21)+IF($W$21*$C$21*F$6&gt;$W$21,0,$W$21*$C$21)))</f>
        <v>0.5</v>
      </c>
      <c r="Y137" s="126">
        <f>IF(X79&gt;X21,0,IF(AND(X79=X21,X137=0),0,IF($E$21*$C$21*Y$6&gt;$E$21,0,$E$21*$C$21)+IF($F$21*$C$21*X$6&gt;$F$21,0,$F$21*$C$21)+IF($G$21*$C$21*W$6&gt;$G$21,0,$G$21*$C$21)+IF($H$21*$C$21*V$6&gt;$H$21,0,$H$21*$C$21)+IF($I$21*$C$21*U$6&gt;$I$21,0,$I$21*$C$21)+IF($J$21*$C$21*T$6&gt;$J$21,0,$J$21*$C$21)+IF($K$21*$C$21*S$6&gt;$K$21,0,$K$21*$C$21)+IF($L$21*$C$21*R$6&gt;$L$21,0,$L$21*$C$21)+IF($M$21*$C$21*Q$6&gt;$M$21,0,$M$21*$C$21)+IF($N$21*$C$21*P$6&gt;$N$21,0,$N$21*$C$21)+IF($O$21*$C$21*O$6&gt;$O$21,0,$O$21*$C$21)+IF($P$21*$C$21*N$6&gt;$P$21,0,$P$21*$C$21)+IF($Q$21*$C$21*M$6&gt;$Q$21,0,$Q$21*$C$21)+IF($R$21*$C$21*L$6&gt;$R$21,0,$R$21*$C$21)+IF($S$21*$C$21*K$6&gt;$S$21,0,$S$21*$C$21)+IF($T$21*$C$21*J$6&gt;$T$21,0,$T$21*$C$21)+IF($U$21*$C$21*I$6&gt;$U$21,0,$U$21*$C$21)+IF($V$21*$C$21*H$6&gt;$V$21,0,$V$21*$C$21)+IF($W$21*$C$21*G$6&gt;$W$21,0,$W$21*$C$21)+IF($X$21*$C$21*F$6&gt;$X$21,0,$X$21*$C$21)))</f>
        <v>0.5</v>
      </c>
      <c r="Z137" s="126">
        <f>IF(Y79&gt;Y21,0,IF(AND(Y79=Y21,Y137=0),0,IF($E$21*$C$21*Z$6&gt;$E$21,0,$E$21*$C$21)+IF($F$21*$C$21*Y$6&gt;$F$21,0,$F$21*$C$21)+IF($G$21*$C$21*X$6&gt;$G$21,0,$G$21*$C$21)+IF($H$21*$C$21*W$6&gt;$H$21,0,$H$21*$C$21)+IF($I$21*$C$21*V$6&gt;$I$21,0,$I$21*$C$21)+IF($J$21*$C$21*U$6&gt;$J$21,0,$J$21*$C$21)+IF($K$21*$C$21*T$6&gt;$K$21,0,$K$21*$C$21)+IF($L$21*$C$21*S$6&gt;$L$21,0,$L$21*$C$21)+IF($M$21*$C$21*R$6&gt;$M$21,0,$M$21*$C$21)+IF($N$21*$C$21*Q$6&gt;$N$21,0,$N$21*$C$21)+IF($O$21*$C$21*P$6&gt;$O$21,0,$O$21*$C$21)+IF($P$21*$C$21*O$6&gt;$P$21,0,$P$21*$C$21)+IF($Q$21*$C$21*N$6&gt;$Q$21,0,$Q$21*$C$21)+IF($R$21*$C$21*M$6&gt;$R$21,0,$R$21*$C$21)+IF($S$21*$C$21*L$6&gt;$S$21,0,$S$21*$C$21)+IF($T$21*$C$21*K$6&gt;$T$21,0,$T$21*$C$21)+IF($U$21*$C$21*J$6&gt;$U$21,0,$U$21*$C$21)+IF($V$21*$C$21*I$6&gt;$V$21,0,$V$21*$C$21)+IF($W$21*$C$21*H$6&gt;$W$21,0,$W$21*$C$21)+IF($X$21*$C$21*G$6&gt;$X$21,0,$X$21*$C$21)+IF($Y$21*$C$21*F$6&gt;$Y$21,0,$Y$21*$C$21)))</f>
        <v>0.5</v>
      </c>
      <c r="AA137" s="126">
        <f>IF(Z79&gt;Z21,0,IF(AND(Z79=Z21,Z137=0),0,IF($E$21*$C$21*AA$6&gt;$E$21,0,$E$21*$C$21)+IF($F$21*$C$21*Z$6&gt;$F$21,0,$F$21*$C$21)+IF($G$21*$C$21*Y$6&gt;$G$21,0,$G$21*$C$21)+IF($H$21*$C$21*X$6&gt;$H$21,0,$H$21*$C$21)+IF($I$21*$C$21*W$6&gt;$I$21,0,$I$21*$C$21)+IF($J$21*$C$21*V$6&gt;$J$21,0,$J$21*$C$21)+IF($K$21*$C$21*U$6&gt;$K$21,0,$K$21*$C$21)+IF($L$21*$C$21*T$6&gt;$L$21,0,$L$21*$C$21)+IF($M$21*$C$21*S$6&gt;$M$21,0,$M$21*$C$21)+IF($N$21*$C$21*R$6&gt;$N$21,0,$N$21*$C$21)+IF($O$21*$C$21*Q$6&gt;$O$21,0,$O$21*$C$21)+IF($P$21*$C$21*P$6&gt;$P$21,0,$P$21*$C$21)+IF($Q$21*$C$21*O$6&gt;$Q$21,0,$Q$21*$C$21)+IF($R$21*$C$21*N$6&gt;$R$21,0,$R$21*$C$21)+IF($S$21*$C$21*M$6&gt;$S$21,0,$S$21*$C$21)+IF($T$21*$C$21*L$6&gt;$T$21,0,$T$21*$C$21)+IF($U$21*$C$21*K$6&gt;$U$21,0,$U$21*$C$21)+IF($V$21*$C$21*J$6&gt;$V$21,0,$V$21*$C$21)+IF($W$21*$C$21*I$6&gt;$W$21,0,$W$21*$C$21)+IF($X$21*$C$21*H$6&gt;$X$21,0,$X$21*$C$21)+IF($Y$21*$C$21*G$6&gt;$Y$21,0,$Y$21*$C$21)+IF($Z$21*$C$21*F$6&gt;$Z$21,0,$Z$21*$C$21)))</f>
        <v>0.5</v>
      </c>
      <c r="AB137" s="126">
        <f>IF(AA79&gt;AA21,0,IF(AND(AA79=AA21,AA137=0),0,IF($E$21*$C$21*AB$6&gt;$E$21,0,$E$21*$C$21)+IF($F$21*$C$21*AA$6&gt;$F$21,0,$F$21*$C$21)+IF($G$21*$C$21*Z$6&gt;$G$21,0,$G$21*$C$21)+IF($H$21*$C$21*Y$6&gt;$H$21,0,$H$21*$C$21)+IF($I$21*$C$21*X$6&gt;$I$21,0,$I$21*$C$21)+IF($J$21*$C$21*W$6&gt;$J$21,0,$J$21*$C$21)+IF($K$21*$C$21*V$6&gt;$K$21,0,$K$21*$C$21)+IF($L$21*$C$21*U$6&gt;$L$21,0,$L$21*$C$21)+IF($M$21*$C$21*T$6&gt;$M$21,0,$M$21*$C$21)+IF($N$21*$C$21*S$6&gt;$N$21,0,$N$21*$C$21)+IF($O$21*$C$21*R$6&gt;$O$21,0,$O$21*$C$21)+IF($P$21*$C$21*Q$6&gt;$P$21,0,$P$21*$C$21)+IF($Q$21*$C$21*P$6&gt;$Q$21,0,$Q$21*$C$21)+IF($R$21*$C$21*O$6&gt;$R$21,0,$R$21*$C$21)+IF($S$21*$C$21*N$6&gt;$S$21,0,$S$21*$C$21)+IF($T$21*$C$21*M$6&gt;$T$21,0,$T$21*$C$21)+IF($U$21*$C$21*L$6&gt;$U$21,0,$U$21*$C$21)+IF($V$21*$C$21*K$6&gt;$V$21,0,$V$21*$C$21)+IF($W$21*$C$21*J$6&gt;$W$21,0,$W$21*$C$21)+IF($X$21*$C$21*I$6&gt;$X$21,0,$X$21*$C$21)+IF($Y$21*$C$21*H$6&gt;$Y$21,0,$Y$21*$C$21)+IF($Z$21*$C$21*G$6&gt;$Z$21,0,$Z$21*$C$21)+IF($AA$21*$C$21*F$6&gt;$AA$21,0,$AA$21*$C$21)))</f>
        <v>0.5</v>
      </c>
      <c r="AC137" s="126">
        <f>IF(AB79&gt;AB21,0,IF(AND(AB79=AB21,AB137=0),0,IF($E$21*$C$21*AC$6&gt;$E$21,0,$E$21*$C$21)+IF($F$21*$C$21*AB$6&gt;$F$21,0,$F$21*$C$21)+IF($G$21*$C$21*AA$6&gt;$G$21,0,$G$21*$C$21)+IF($H$21*$C$21*Z$6&gt;$H$21,0,$H$21*$C$21)+IF($I$21*$C$21*Y$6&gt;$I$21,0,$I$21*$C$21)+IF($J$21*$C$21*X$6&gt;$J$21,0,$J$21*$C$21)+IF($K$21*$C$21*W$6&gt;$K$21,0,$K$21*$C$21)+IF($L$21*$C$21*V$6&gt;$L$21,0,$L$21*$C$21)+IF($M$21*$C$21*U$6&gt;$M$21,0,$M$21*$C$21)+IF($N$21*$C$21*T$6&gt;$N$21,0,$N$21*$C$21)+IF($O$21*$C$21*S$6&gt;$O$21,0,$O$21*$C$21)+IF($P$21*$C$21*R$6&gt;$P$21,0,$P$21*$C$21)+IF($Q$21*$C$21*Q$6&gt;$Q$21,0,$Q$21*$C$21)+IF($R$21*$C$21*P$6&gt;$R$21,0,$R$21*$C$21)+IF($S$21*$C$21*O$6&gt;$S$21,0,$S$21*$C$21)+IF($T$21*$C$21*N$6&gt;$T$21,0,$T$21*$C$21)+IF($U$21*$C$21*M$6&gt;$U$21,0,$U$21*$C$21)+IF($V$21*$C$21*L$6&gt;$V$21,0,$V$21*$C$21)+IF($W$21*$C$21*K$6&gt;$W$21,0,$W$21*$C$21)+IF($X$21*$C$21*J$6&gt;$X$21,0,$X$21*$C$21)+IF($Y$21*$C$21*I$6&gt;$Y$21,0,$Y$21*$C$21)+IF($Z$21*$C$21*H$6&gt;$Z$21,0,$Z$21*$C$21)+IF($AA$21*$C$21*G$6&gt;$AA$21,0,$AA$21*$C$21)+IF($AB$21*$C$21*F$6&gt;$AB$21,0,$AB$21*$C$21)))</f>
        <v>0.5</v>
      </c>
      <c r="AD137" s="126">
        <f>IF(AC79&gt;AC21,0,IF(AND(AC79=AC21,AC137=0),0,IF($E$21*$C$21*AD$6&gt;$E$21,0,$E$21*$C$21)+IF($F$21*$C$21*AC$6&gt;$F$21,0,$F$21*$C$21)+IF($G$21*$C$21*AB$6&gt;$G$21,0,$G$21*$C$21)+IF($H$21*$C$21*AA$6&gt;$H$21,0,$H$21*$C$21)+IF($I$21*$C$21*Z$6&gt;$I$21,0,$I$21*$C$21)+IF($J$21*$C$21*Y$6&gt;$J$21,0,$J$21*$C$21)+IF($K$21*$C$21*X$6&gt;$K$21,0,$K$21*$C$21)+IF($L$21*$C$21*W$6&gt;$L$21,0,$L$21*$C$21)+IF($M$21*$C$21*V$6&gt;$M$21,0,$M$21*$C$21)+IF($N$21*$C$21*U$6&gt;$N$21,0,$N$21*$C$21)+IF($O$21*$C$21*T$6&gt;$O$21,0,$O$21*$C$21)+IF($P$21*$C$21*S$6&gt;$P$21,0,$P$21*$C$21)+IF($Q$21*$C$21*R$6&gt;$Q$21,0,$Q$21*$C$21)+IF($R$21*$C$21*Q$6&gt;$R$21,0,$R$21*$C$21)+IF($S$21*$C$21*P$6&gt;$S$21,0,$S$21*$C$21)+IF($T$21*$C$21*O$6&gt;$T$21,0,$T$21*$C$21)+IF($U$21*$C$21*N$6&gt;$U$21,0,$U$21*$C$21)+IF($V$21*$C$21*M$6&gt;$V$21,0,$V$21*$C$21)+IF($W$21*$C$21*L$6&gt;$W$21,0,$W$21*$C$21)+IF($X$21*$C$21*K$6&gt;$X$21,0,$X$21*$C$21)+IF($Y$21*$C$21*J$6&gt;$Y$21,0,$Y$21*$C$21)+IF($Z$21*$C$21*I$6&gt;$Z$21,0,$Z$21*$C$21)+IF($AA$21*$C$21*H$6&gt;$AA$21,0,$AA$21*$C$21)+IF($AB$21*$C$21*G$6&gt;$AB$21,0,$AB$21*$C$21)+IF($AC$21*$C$21*F$6&gt;$AC$21,0,$AC$21*$C$21)))</f>
        <v>0.5</v>
      </c>
      <c r="AE137" s="126">
        <f>IF(AD79&gt;AD21,0,IF(AND(AD79=AD21,AD137=0),0,IF($E$21*$C$21*AE$6&gt;$E$21,0,$E$21*$C$21)+IF($F$21*$C$21*AD$6&gt;$F$21,0,$F$21*$C$21)+IF($G$21*$C$21*AC$6&gt;$G$21,0,$G$21*$C$21)+IF($H$21*$C$21*AB$6&gt;$H$21,0,$H$21*$C$21)+IF($I$21*$C$21*AA$6&gt;$I$21,0,$I$21*$C$21)+IF($J$21*$C$21*Z$6&gt;$J$21,0,$J$21*$C$21)+IF($K$21*$C$21*Y$6&gt;$K$21,0,$K$21*$C$21)+IF($L$21*$C$21*X$6&gt;$L$21,0,$L$21*$C$21)+IF($M$21*$C$21*W$6&gt;$M$21,0,$M$21*$C$21)+IF($N$21*$C$21*V$6&gt;$N$21,0,$N$21*$C$21)+IF($O$21*$C$21*U$6&gt;$O$21,0,$O$21*$C$21)+IF($P$21*$C$21*T$6&gt;$P$21,0,$P$21*$C$21)+IF($Q$21*$C$21*S$6&gt;$Q$21,0,$Q$21*$C$21)+IF($R$21*$C$21*R$6&gt;$R$21,0,$R$21*$C$21)+IF($S$21*$C$21*Q$6&gt;$S$21,0,$S$21*$C$21)+IF($T$21*$C$21*P$6&gt;$T$21,0,$T$21*$C$21)+IF($U$21*$C$21*O$6&gt;$U$21,0,$U$21*$C$21)+IF($V$21*$C$21*N$6&gt;$V$21,0,$V$21*$C$21)+IF($W$21*$C$21*M$6&gt;$W$21,0,$W$21*$C$21)+IF($X$21*$C$21*L$6&gt;$X$21,0,$X$21*$C$21)+IF($Y$21*$C$21*K$6&gt;$Y$21,0,$Y$21*$C$21)+IF($Z$21*$C$21*J$6&gt;$Z$21,0,$Z$21*$C$21)+IF($AA$21*$C$21*I$6&gt;$AA$21,0,$AA$21*$C$21)+IF($AB$21*$C$21*H$6&gt;$AB$21,0,$AB$21*$C$21)+IF($AC$21*$C$21*G$6&gt;$AC$21,0,$AC$21*$C$21)+IF($AD$21*$C$21*F$6&gt;$AD$21,0,$AD$21*$C$21)))</f>
        <v>0.5</v>
      </c>
      <c r="AF137" s="126">
        <f>IF(AE79&gt;AE21,0,IF(AND(AE79=AE21,AE137=0),0,IF($E$21*$C$21*AF$6&gt;$E$21,0,$E$21*$C$21)+IF($F$21*$C$21*AE$6&gt;$F$21,0,$F$21*$C$21)+IF($G$21*$C$21*AD$6&gt;$G$21,0,$G$21*$C$21)+IF($H$21*$C$21*AC$6&gt;$H$21,0,$H$21*$C$21)+IF($I$21*$C$21*AB$6&gt;$I$21,0,$I$21*$C$21)+IF($J$21*$C$21*AA$6&gt;$J$21,0,$J$21*$C$21)+IF($K$21*$C$21*Z$6&gt;$K$21,0,$K$21*$C$21)+IF($L$21*$C$21*Y$6&gt;$L$21,0,$L$21*$C$21)+IF($M$21*$C$21*X$6&gt;$M$21,0,$M$21*$C$21)+IF($N$21*$C$21*W$6&gt;$N$21,0,$N$21*$C$21)+IF($O$21*$C$21*V$6&gt;$O$21,0,$O$21*$C$21)+IF($P$21*$C$21*U$6&gt;$P$21,0,$P$21*$C$21)+IF($Q$21*$C$21*T$6&gt;$Q$21,0,$Q$21*$C$21)+IF($R$21*$C$21*S$6&gt;$R$21,0,$R$21*$C$21)+IF($S$21*$C$21*R$6&gt;$S$21,0,$S$21*$C$21)+IF($T$21*$C$21*Q$6&gt;$T$21,0,$T$21*$C$21)+IF($U$21*$C$21*P$6&gt;$U$21,0,$U$21*$C$21)+IF($V$21*$C$21*O$6&gt;$V$21,0,$V$21*$C$21)+IF($W$21*$C$21*N$6&gt;$W$21,0,$W$21*$C$21)+IF($X$21*$C$21*M$6&gt;$X$21,0,$X$21*$C$21)+IF($Y$21*$C$21*L$6&gt;$Y$21,0,$Y$21*$C$21)+IF($Z$21*$C$21*K$6&gt;$Z$21,0,$Z$21*$C$21)+IF($AA$21*$C$21*J$6&gt;$AA$21,0,$AA$21*$C$21)+IF($AB$21*$C$21*I$6&gt;$AB$21,0,$AB$21*$C$21)+IF($AC$21*$C$21*H$6&gt;$AC$21,0,$AC$21*$C$21)+IF($AD$21*$C$21*G$6&gt;$AD$21,0,$AD$21*$C$21)+IF($AE$21*$C$21*F$6&gt;$AE$21,0,$AE$21*$C$21)))</f>
        <v>0.5</v>
      </c>
      <c r="AG137" s="126">
        <f>IF(AF79&gt;AF21,0,IF(AND(AF79=AF21,AF137=0),0,IF($E$21*$C$21*AG$6&gt;$E$21,0,$E$21*$C$21)+IF($F$21*$C$21*AF$6&gt;$F$21,0,$F$21*$C$21)+IF($G$21*$C$21*AE$6&gt;$G$21,0,$G$21*$C$21)+IF($H$21*$C$21*AD$6&gt;$H$21,0,$H$21*$C$21)+IF($I$21*$C$21*AC$6&gt;$I$21,0,$I$21*$C$21)+IF($J$21*$C$21*AB$6&gt;$J$21,0,$J$21*$C$21)+IF($K$21*$C$21*AA$6&gt;$K$21,0,$K$21*$C$21)+IF($L$21*$C$21*Z$6&gt;$L$21,0,$L$21*$C$21)+IF($M$21*$C$21*Y$6&gt;$M$21,0,$M$21*$C$21)+IF($N$21*$C$21*X$6&gt;$N$21,0,$N$21*$C$21)+IF($O$21*$C$21*W$6&gt;$O$21,0,$O$21*$C$21)+IF($P$21*$C$21*V$6&gt;$P$21,0,$P$21*$C$21)+IF($Q$21*$C$21*U$6&gt;$Q$21,0,$Q$21*$C$21)+IF($R$21*$C$21*T$6&gt;$R$21,0,$R$21*$C$21)+IF($S$21*$C$21*S$6&gt;$S$21,0,$S$21*$C$21)+IF($T$21*$C$21*R$6&gt;$T$21,0,$T$21*$C$21)+IF($U$21*$C$21*Q$6&gt;$U$21,0,$U$21*$C$21)+IF($V$21*$C$21*P$6&gt;$V$21,0,$V$21*$C$21)+IF($W$21*$C$21*O$6&gt;$W$21,0,$W$21*$C$21)+IF($X$21*$C$21*N$6&gt;$X$21,0,$X$21*$C$21)+IF($Y$21*$C$21*M$6&gt;$Y$21,0,$Y$21*$C$21)+IF($Z$21*$C$21*L$6&gt;$Z$21,0,$Z$21*$C$21)+IF($AA$21*$C$21*K$6&gt;$AA$21,0,$AA$21*$C$21)+IF($AB$21*$C$21*J$6&gt;$AB$21,0,$AB$21*$C$21)+IF($AC$21*$C$21*I$6&gt;$AC$21,0,$AC$21*$C$21)+IF($AD$21*$C$21*H$6&gt;$AD$21,0,$AD$21*$C$21)+IF($AE$21*$C$21*G$6&gt;$AE$21,0,$AE$21*$C$21)+IF($AF$21*$C$21*F$6&gt;$AF$21,0,$AF$21*$C$21)))</f>
        <v>0.5</v>
      </c>
      <c r="AH137" s="126">
        <f>IF(AG79&gt;AG21,0,IF(AND(AG79=AG21,AG137=0),0,IF($E$21*$C$21*AH$6&gt;$E$21,0,$E$21*$C$21)+IF($F$21*$C$21*AG$6&gt;$F$21,0,$F$21*$C$21)+IF($G$21*$C$21*AF$6&gt;$G$21,0,$G$21*$C$21)+IF($H$21*$C$21*AE$6&gt;$H$21,0,$H$21*$C$21)+IF($I$21*$C$21*AD$6&gt;$I$21,0,$I$21*$C$21)+IF($J$21*$C$21*AC$6&gt;$J$21,0,$J$21*$C$21)+IF($K$21*$C$21*AB$6&gt;$K$21,0,$K$21*$C$21)+IF($L$21*$C$21*AA$6&gt;$L$21,0,$L$21*$C$21)+IF($M$21*$C$21*Z$6&gt;$M$21,0,$M$21*$C$21)+IF($N$21*$C$21*Y$6&gt;$N$21,0,$N$21*$C$21)+IF($O$21*$C$21*X$6&gt;$O$21,0,$O$21*$C$21)+IF($P$21*$C$21*W$6&gt;$P$21,0,$P$21*$C$21)+IF($Q$21*$C$21*V$6&gt;$Q$21,0,$Q$21*$C$21)+IF($R$21*$C$21*U$6&gt;$R$21,0,$R$21*$C$21)+IF($S$21*$C$21*T$6&gt;$S$21,0,$S$21*$C$21)+IF($T$21*$C$21*S$6&gt;$T$21,0,$T$21*$C$21)+IF($U$21*$C$21*R$6&gt;$U$21,0,$U$21*$C$21)+IF($V$21*$C$21*Q$6&gt;$V$21,0,$V$21*$C$21)+IF($W$21*$C$21*P$6&gt;$W$21,0,$W$21*$C$21)+IF($X$21*$C$21*O$6&gt;$X$21,0,$X$21*$C$21)+IF($Y$21*$C$21*N$6&gt;$Y$21,0,$Y$21*$C$21)+IF($Z$21*$C$21*M$6&gt;$Z$21,0,$Z$21*$C$21)+IF($AA$21*$C$21*L$6&gt;$AA$21,0,$AA$21*$C$21)+IF($AB$21*$C$21*K$6&gt;$AB$21,0,$AB$21*$C$21)+IF($AC$21*$C$21*J$6&gt;$AC$21,0,$AC$21*$C$21)+IF($AD$21*$C$21*I$6&gt;$AD$21,0,$AD$21*$C$21)+IF($AE$21*$C$21*H$6&gt;$AE$21,0,$AE$21*$C$21)+IF($AF$21*$C$21*G$6&gt;$AF$21,0,$AF$21*$C$21)+IF($AG$21*$C$21*F$6&gt;$AG$21,0,$AG$21*$C$21)))</f>
        <v>0.5</v>
      </c>
      <c r="AI137" s="126">
        <f>IF(AH79&gt;AH21,0,IF(AND(AH79=AH21,AH137=0),0,IF($E$21*$C$21*AI$6&gt;$E$21,0,$E$21*$C$21)+IF($F$21*$C$21*AH$6&gt;$F$21,0,$F$21*$C$21)+IF($G$21*$C$21*AG$6&gt;$G$21,0,$G$21*$C$21)+IF($H$21*$C$21*AF$6&gt;$H$21,0,$H$21*$C$21)+IF($I$21*$C$21*AE$6&gt;$I$21,0,$I$21*$C$21)+IF($J$21*$C$21*AD$6&gt;$J$21,0,$J$21*$C$21)+IF($K$21*$C$21*AC$6&gt;$K$21,0,$K$21*$C$21)+IF($L$21*$C$21*AB$6&gt;$L$21,0,$L$21*$C$21)+IF($M$21*$C$21*AA$6&gt;$M$21,0,$M$21*$C$21)+IF($N$21*$C$21*Z$6&gt;$N$21,0,$N$21*$C$21)+IF($O$21*$C$21*Y$6&gt;$O$21,0,$O$21*$C$21)+IF($P$21*$C$21*X$6&gt;$P$21,0,$P$21*$C$21)+IF($Q$21*$C$21*W$6&gt;$Q$21,0,$Q$21*$C$21)+IF($R$21*$C$21*V$6&gt;$R$21,0,$R$21*$C$21)+IF($S$21*$C$21*U$6&gt;$S$21,0,$S$21*$C$21)+IF($T$21*$C$21*T$6&gt;$T$21,0,$T$21*$C$21)+IF($U$21*$C$21*S$6&gt;$U$21,0,$U$21*$C$21)+IF($V$21*$C$21*R$6&gt;$V$21,0,$V$21*$C$21)+IF($W$21*$C$21*Q$6&gt;$W$21,0,$W$21*$C$21)+IF($X$21*$C$21*P$6&gt;$X$21,0,$X$21*$C$21)+IF($Y$21*$C$21*O$6&gt;$Y$21,0,$Y$21*$C$21)+IF($Z$21*$C$21*N$6&gt;$Z$21,0,$Z$21*$C$21)+IF($AA$21*$C$21*M$6&gt;$AA$21,0,$AA$21*$C$21)+IF($AB$21*$C$21*L$6&gt;$AB$21,0,$AB$21*$C$21)+IF($AC$21*$C$21*K$6&gt;$AC$21,0,$AC$21*$C$21)+IF($AD$21*$C$21*J$6&gt;$AD$21,0,$AD$21*$C$21)+IF($AE$21*$C$21*I$6&gt;$AE$21,0,$AE$21*$C$21)+IF($AF$21*$C$21*H$6&gt;$AF$21,0,$AF$21*$C$21)+IF($AG$21*$C$21*G$6&gt;$AG$21,0,$AG$21*$C$21)+IF($AH$21*$C$21*F$6&gt;$AH$21,0,$AH$21*$C$21)))</f>
        <v>0.5</v>
      </c>
    </row>
    <row r="138" spans="2:35" x14ac:dyDescent="0.3">
      <c r="B138" s="6" t="str">
        <f t="shared" si="72"/>
        <v>Regulation system</v>
      </c>
      <c r="C138" s="287"/>
      <c r="D138" s="151">
        <f t="shared" si="73"/>
        <v>15</v>
      </c>
      <c r="E138" s="126">
        <v>0</v>
      </c>
      <c r="F138" s="126">
        <f>IF(E80&gt;E22,0,IF(AND(E80=E22,E138=0),0,IF($E$22*$C$22*F$6&gt;$E$22,0,$E$22*$C$22)))</f>
        <v>0.5</v>
      </c>
      <c r="G138" s="126">
        <f>IF(F80&gt;F22,0,IF(AND(F80=F22,F138=0),0,IF($E$22*$C$22*G$6&gt;$E$22,0,$E$22*$C$22)+IF($F$22*$C$22*F$6&gt;$F$22,0,$F$22*$C$22)))</f>
        <v>0.5</v>
      </c>
      <c r="H138" s="126">
        <f>IF(G80&gt;G22,0,IF(AND(G80=G22,G138=0),0,IF($E$22*$C$22*H$6&gt;$E$22,0,$E$22*$C$22)+IF($F$22*$C$22*G$6&gt;$F$22,0,$F$22*$C$22)+IF($G$22*$C$22*F$6&gt;$G$22,0,$G$22*$C$22)))</f>
        <v>0.5</v>
      </c>
      <c r="I138" s="126">
        <f>IF(H80&gt;H22,0,IF(AND(H80=H22,H138=0),0,IF($E$22*$C$22*I$6&gt;$E$22,0,$E$22*$C$22)+IF($F$22*$C$22*H$6&gt;$F$22,0,$F$22*$C$22)+IF($G$22*$C$22*G$6&gt;$G$22,0,$G$22*$C$22)+IF($H$22*$C$22*F$6&gt;$H$22,0,$H$22*$C$22)))</f>
        <v>0.5</v>
      </c>
      <c r="J138" s="126">
        <f>IF(I80&gt;I22,0,IF(AND(I80=I22,I138=0),0,IF($E$22*$C$22*J$6&gt;$E$22,0,$E$22*$C$22)+IF($F$22*$C$22*I$6&gt;$F$22,0,$F$22*$C$22)+IF($G$22*$C$22*H$6&gt;$G$22,0,$G$22*$C$22)+IF($H$22*$C$22*G$6&gt;$H$22,0,$H$22*$C$22)+IF($I$22*$C$22*F$6&gt;$I$22,0,$I$22*$C$22)))</f>
        <v>0.5</v>
      </c>
      <c r="K138" s="126">
        <f>IF(J80&gt;J22,0,IF(AND(J80=J22,J138=0),0,IF($E$22*$C$22*K$6&gt;$E$22,0,$E$22*$C$22)+IF($F$22*$C$22*J$6&gt;$F$22,0,$F$22*$C$22)+IF($G$22*$C$22*I$6&gt;$G$22,0,$G$22*$C$22)+IF($H$22*$C$22*H$6&gt;$H$22,0,$H$22*$C$22)+IF($I$22*$C$22*G$6&gt;$I$22,0,$I$22*$C$22)+IF($J$22*$C$22*F$6&gt;$J$22,0,$J$22*$C$22)))</f>
        <v>0.5</v>
      </c>
      <c r="L138" s="126">
        <f>IF(K80&gt;K22,0,IF(AND(K80=K22,K138=0),0,IF($E$22*$C$22*L$6&gt;$E$22,0,$E$22*$C$22)+IF($F$22*$C$22*K$6&gt;$F$22,0,$F$22*$C$22)+IF($G$22*$C$22*J$6&gt;$G$22,0,$G$22*$C$22)+IF($H$22*$C$22*I$6&gt;$H$22,0,$H$22*$C$22)+IF($I$22*$C$22*H$6&gt;$I$22,0,$I$22*$C$22)+IF($J$22*$C$22*G$6&gt;$J$22,0,$J$22*$C$22)+IF($K$22*$C$22*F$6&gt;$K$22,0,$K$22*$C$22)))</f>
        <v>0.5</v>
      </c>
      <c r="M138" s="126">
        <f>IF(L80&gt;L22,0,IF(AND(L80=L22,L138=0),0,IF($E$22*$C$22*M$6&gt;$E$22,0,$E$22*$C$22)+IF($F$22*$C$22*L$6&gt;$F$22,0,$F$22*$C$22)+IF($G$22*$C$22*K$6&gt;$G$22,0,$G$22*$C$22)+IF($H$22*$C$22*J$6&gt;$H$22,0,$H$22*$C$22)+IF($I$22*$C$22*I$6&gt;$I$22,0,$I$22*$C$22)+IF($J$22*$C$22*H$6&gt;$J$22,0,$J$22*$C$22)+IF($K$22*$C$22*G$6&gt;$K$22,0,$K$22*$C$22)+IF($L$22*$C$22*F$6&gt;$L$22,0,$L$22*$C$22)))</f>
        <v>0.5</v>
      </c>
      <c r="N138" s="126">
        <f>IF(M80&gt;M22,0,IF(AND(M80=M22,M138=0),0,IF($E$22*$C$22*N$6&gt;$E$22,0,$E$22*$C$22)+IF($F$22*$C$22*M$6&gt;$F$22,0,$F$22*$C$22)+IF($G$22*$C$22*L$6&gt;$G$22,0,$G$22*$C$22)+IF($H$22*$C$22*K$6&gt;$H$22,0,$H$22*$C$22)+IF($I$22*$C$22*J$6&gt;$I$22,0,$I$22*$C$22)+IF($J$22*$C$22*I$6&gt;$J$22,0,$J$22*$C$22)+IF($K$22*$C$22*H$6&gt;$K$22,0,$K$22*$C$22)+IF($L$22*$C$22*G$6&gt;$L$22,0,$L$22*$C$22)+IF($M$22*$C$22*F$6&gt;$M$22,0,$M$22*$C$22)))</f>
        <v>0.5</v>
      </c>
      <c r="O138" s="126">
        <f>IF(N80&gt;N22,0,IF(AND(N80=N22,N138=0),0,IF($E$22*$C$22*O$6&gt;$E$22,0,$E$22*$C$22)+IF($F$22*$C$22*N$6&gt;$F$22,0,$F$22*$C$22)+IF($G$22*$C$22*M$6&gt;$G$22,0,$G$22*$C$22)+IF($H$22*$C$22*L$6&gt;$H$22,0,$H$22*$C$22)+IF($I$22*$C$22*K$6&gt;$I$22,0,$I$22*$C$22)+IF($J$22*$C$22*J$6&gt;$J$22,0,$J$22*$C$22)+IF($K$22*$C$22*I$6&gt;$K$22,0,$K$22*$C$22)+IF($L$22*$C$22*H$6&gt;$L$22,0,$L$22*$C$22)+IF($M$22*$C$22*G$6&gt;$M$22,0,$M$22*$C$22)+IF($N$22*$C$22*F$6&gt;$N$22,0,$N$22*$C$22)))</f>
        <v>0.5</v>
      </c>
      <c r="P138" s="126">
        <f>IF(O80&gt;O22,0,IF(AND(O80=O22,O138=0),0,IF($E$22*$C$22*P$6&gt;$E$22,0,$E$22*$C$22)+IF($F$22*$C$22*O$6&gt;$F$22,0,$F$22*$C$22)+IF($G$22*$C$22*N$6&gt;$G$22,0,$G$22*$C$22)+IF($H$22*$C$22*M$6&gt;$H$22,0,$H$22*$C$22)+IF($I$22*$C$22*L$6&gt;$I$22,0,$I$22*$C$22)+IF($J$22*$C$22*K$6&gt;$J$22,0,$J$22*$C$22)+IF($K$22*$C$22*J$6&gt;$K$22,0,$K$22*$C$22)+IF($L$22*$C$22*I$6&gt;$L$22,0,$L$22*$C$22)+IF($M$22*$C$22*H$6&gt;$M$22,0,$M$22*$C$22)+IF($N$22*$C$22*G$6&gt;$N$22,0,$N$22*$C$22)+IF($O$22*$C$22*F$6&gt;$O$22,0,$O$22*$C$22)))</f>
        <v>0.5</v>
      </c>
      <c r="Q138" s="126">
        <f>IF(P80&gt;P22,0,IF(AND(P80=P22,P138=0),0,IF($E$22*$C$22*Q$6&gt;$E$22,0,$E$22*$C$22)+IF($F$22*$C$22*P$6&gt;$F$22,0,$F$22*$C$22)+IF($G$22*$C$22*O$6&gt;$G$22,0,$G$22*$C$22)+IF($H$22*$C$22*N$6&gt;$H$22,0,$H$22*$C$22)+IF($I$22*$C$22*M$6&gt;$I$22,0,$I$22*$C$22)+IF($J$22*$C$22*L$6&gt;$J$22,0,$J$22*$C$22)+IF($K$22*$C$22*K$6&gt;$K$22,0,$K$22*$C$22)+IF($L$22*$C$22*J$6&gt;$L$22,0,$L$22*$C$22)+IF($M$22*$C$22*I$6&gt;$M$22,0,$M$22*$C$22)+IF($N$22*$C$22*H$6&gt;$N$22,0,$N$22*$C$22)+IF($O$22*$C$22*G$6&gt;$O$22,0,$O$22*$C$22)+IF($P$22*$C$22*F$6&gt;$P$22,0,$P$22*$C$22)))</f>
        <v>0.5</v>
      </c>
      <c r="R138" s="126">
        <f>IF(Q80&gt;Q22,0,IF(AND(Q80=Q22,Q138=0),0,IF($E$22*$C$22*R$6&gt;$E$22,0,$E$22*$C$22)+IF($F$22*$C$22*Q$6&gt;$F$22,0,$F$22*$C$22)+IF($G$22*$C$22*P$6&gt;$G$22,0,$G$22*$C$22)+IF($H$22*$C$22*O$6&gt;$H$22,0,$H$22*$C$22)+IF($I$22*$C$22*N$6&gt;$I$22,0,$I$22*$C$22)+IF($J$22*$C$22*M$6&gt;$J$22,0,$J$22*$C$22)+IF($K$22*$C$22*L$6&gt;$K$22,0,$K$22*$C$22)+IF($L$22*$C$22*K$6&gt;$L$22,0,$L$22*$C$22)+IF($M$22*$C$22*J$6&gt;$M$22,0,$M$22*$C$22)+IF($N$22*$C$22*I$6&gt;$N$22,0,$N$22*$C$22)+IF($O$22*$C$22*H$6&gt;$O$22,0,$O$22*$C$22)+IF($P$22*$C$22*G$6&gt;$P$22,0,$P$22*$C$22)+IF($Q$22*$C$22*F$6&gt;$Q$22,0,$Q$22*$C$22)))</f>
        <v>0.5</v>
      </c>
      <c r="S138" s="126">
        <f>IF(R80&gt;R22,0,IF(AND(R80=R22,R138=0),0,IF($E$22*$C$22*S$6&gt;$E$22,0,$E$22*$C$22)+IF($F$22*$C$22*R$6&gt;$F$22,0,$F$22*$C$22)+IF($G$22*$C$22*Q$6&gt;$G$22,0,$G$22*$C$22)+IF($H$22*$C$22*P$6&gt;$H$22,0,$H$22*$C$22)+IF($I$22*$C$22*O$6&gt;$I$22,0,$I$22*$C$22)+IF($J$22*$C$22*N$6&gt;$J$22,0,$J$22*$C$22)+IF($K$22*$C$22*M$6&gt;$K$22,0,$K$22*$C$22)+IF($L$22*$C$22*L$6&gt;$L$22,0,$L$22*$C$22)+IF($M$22*$C$22*K$6&gt;$M$22,0,$M$22*$C$22)+IF($N$22*$C$22*J$6&gt;$N$22,0,$N$22*$C$22)+IF($O$22*$C$22*I$6&gt;$O$22,0,$O$22*$C$22)+IF($P$22*$C$22*H$6&gt;$P$22,0,$P$22*$C$22)+IF($Q$22*$C$22*G$6&gt;$Q$22,0,$Q$22*$C$22)+IF($R$22*$C$22*F$6&gt;$R$22,0,$R$22*$C$22)))</f>
        <v>0.5</v>
      </c>
      <c r="T138" s="126">
        <f>IF(S80&gt;S22,0,IF(AND(S80=S22,S138=0),0,IF($E$22*$C$22*T$6&gt;$E$22,0,$E$22*$C$22)+IF($F$22*$C$22*S$6&gt;$F$22,0,$F$22*$C$22)+IF($G$22*$C$22*R$6&gt;$G$22,0,$G$22*$C$22)+IF($H$22*$C$22*Q$6&gt;$H$22,0,$H$22*$C$22)+IF($I$22*$C$22*P$6&gt;$I$22,0,$I$22*$C$22)+IF($J$22*$C$22*O$6&gt;$J$22,0,$J$22*$C$22)+IF($K$22*$C$22*N$6&gt;$K$22,0,$K$22*$C$22)+IF($L$22*$C$22*M$6&gt;$L$22,0,$L$22*$C$22)+IF($M$22*$C$22*L$6&gt;$M$22,0,$M$22*$C$22)+IF($N$22*$C$22*K$6&gt;$N$22,0,$N$22*$C$22)+IF($O$22*$C$22*J$6&gt;$O$22,0,$O$22*$C$22)+IF($P$22*$C$22*I$6&gt;$P$22,0,$P$22*$C$22)+IF($Q$22*$C$22*H$6&gt;$Q$22,0,$Q$22*$C$22)+IF($R$22*$C$22*G$6&gt;$R$22,0,$R$22*$C$22)+IF($S$22*$C$22*F$6&gt;$S$22,0,$S$22*$C$22)))</f>
        <v>0.5</v>
      </c>
      <c r="U138" s="126">
        <f>IF(T80&gt;T22,0,IF(AND(T80=T22,T138=0),0,IF($E$22*$C$22*U$6&gt;$E$22,0,$E$22*$C$22)+IF($F$22*$C$22*T$6&gt;$F$22,0,$F$22*$C$22)+IF($G$22*$C$22*S$6&gt;$G$22,0,$G$22*$C$22)+IF($H$22*$C$22*R$6&gt;$H$22,0,$H$22*$C$22)+IF($I$22*$C$22*Q$6&gt;$I$22,0,$I$22*$C$22)+IF($J$22*$C$22*P$6&gt;$J$22,0,$J$22*$C$22)+IF($K$22*$C$22*O$6&gt;$K$22,0,$K$22*$C$22)+IF($L$22*$C$22*N$6&gt;$L$22,0,$L$22*$C$22)+IF($M$22*$C$22*M$6&gt;$M$22,0,$M$22*$C$22)+IF($N$22*$C$22*L$6&gt;$N$22,0,$N$22*$C$22)+IF($O$22*$C$22*K$6&gt;$O$22,0,$O$22*$C$22)+IF($P$22*$C$22*J$6&gt;$P$22,0,$P$22*$C$22)+IF($Q$22*$C$22*I$6&gt;$Q$22,0,$Q$22*$C$22)+IF($R$22*$C$22*H$6&gt;$R$22,0,$R$22*$C$22)+IF($S$22*$C$22*G$6&gt;$S$22,0,$S$22*$C$22)+IF($T$22*$C$22*F$6&gt;$T$22,0,$T$22*$C$22)))</f>
        <v>0.5</v>
      </c>
      <c r="V138" s="126">
        <f>IF(U80&gt;U22,0,IF(AND(U80=U22,U138=0),0,IF($E$22*$C$22*V$6&gt;$E$22,0,$E$22*$C$22)+IF($F$22*$C$22*U$6&gt;$F$22,0,$F$22*$C$22)+IF($G$22*$C$22*T$6&gt;$G$22,0,$G$22*$C$22)+IF($H$22*$C$22*S$6&gt;$H$22,0,$H$22*$C$22)+IF($I$22*$C$22*R$6&gt;$I$22,0,$I$22*$C$22)+IF($J$22*$C$22*Q$6&gt;$J$22,0,$J$22*$C$22)+IF($K$22*$C$22*P$6&gt;$K$22,0,$K$22*$C$22)+IF($L$22*$C$22*O$6&gt;$L$22,0,$L$22*$C$22)+IF($M$22*$C$22*N$6&gt;$M$22,0,$M$22*$C$22)+IF($N$22*$C$22*M$6&gt;$N$22,0,$N$22*$C$22)+IF($O$22*$C$22*L$6&gt;$O$22,0,$O$22*$C$22)+IF($P$22*$C$22*K$6&gt;$P$22,0,$P$22*$C$22)+IF($Q$22*$C$22*J$6&gt;$Q$22,0,$Q$22*$C$22)+IF($R$22*$C$22*I$6&gt;$R$22,0,$R$22*$C$22)+IF($S$22*$C$22*H$6&gt;$S$22,0,$S$22*$C$22)+IF($T$22*$C$22*G$6&gt;$T$22,0,$T$22*$C$22)+IF($U$22*$C$22*F$6&gt;$U$22,0,$U$22*$C$22)))</f>
        <v>0.5</v>
      </c>
      <c r="W138" s="126">
        <f>IF(V80&gt;V22,0,IF(AND(V80=V22,V138=0),0,IF($E$22*$C$22*W$6&gt;$E$22,0,$E$22*$C$22)+IF($F$22*$C$22*V$6&gt;$F$22,0,$F$22*$C$22)+IF($G$22*$C$22*U$6&gt;$G$22,0,$G$22*$C$22)+IF($H$22*$C$22*T$6&gt;$H$22,0,$H$22*$C$22)+IF($I$22*$C$22*S$6&gt;$I$22,0,$I$22*$C$22)+IF($J$22*$C$22*R$6&gt;$J$22,0,$J$22*$C$22)+IF($K$22*$C$22*Q$6&gt;$K$22,0,$K$22*$C$22)+IF($L$22*$C$22*P$6&gt;$L$22,0,$L$22*$C$22)+IF($M$22*$C$22*O$6&gt;$M$22,0,$M$22*$C$22)+IF($N$22*$C$22*N$6&gt;$N$22,0,$N$22*$C$22)+IF($O$22*$C$22*M$6&gt;$O$22,0,$O$22*$C$22)+IF($P$22*$C$22*L$6&gt;$P$22,0,$P$22*$C$22)+IF($Q$22*$C$22*K$6&gt;$Q$22,0,$Q$22*$C$22)+IF($R$22*$C$22*J$6&gt;$R$22,0,$R$22*$C$22)+IF($S$22*$C$22*I$6&gt;$S$22,0,$S$22*$C$22)+IF($T$22*$C$22*H$6&gt;$T$22,0,$T$22*$C$22)+IF($U$22*$C$22*G$6&gt;$U$22,0,$U$22*$C$22)+IF($V$22*$C$22*F$6&gt;$V$22,0,$V$22*$C$22)))</f>
        <v>0.5</v>
      </c>
      <c r="X138" s="126">
        <f>IF(W80&gt;W22,0,IF(AND(W80=W22,W138=0),0,IF($E$22*$C$22*X$6&gt;$E$22,0,$E$22*$C$22)+IF($F$22*$C$22*W$6&gt;$F$22,0,$F$22*$C$22)+IF($G$22*$C$22*V$6&gt;$G$22,0,$G$22*$C$22)+IF($H$22*$C$22*U$6&gt;$H$22,0,$H$22*$C$22)+IF($I$22*$C$22*T$6&gt;$I$22,0,$I$22*$C$22)+IF($J$22*$C$22*S$6&gt;$J$22,0,$J$22*$C$22)+IF($K$22*$C$22*R$6&gt;$K$22,0,$K$22*$C$22)+IF($L$22*$C$22*Q$6&gt;$L$22,0,$L$22*$C$22)+IF($M$22*$C$22*P$6&gt;$M$22,0,$M$22*$C$22)+IF($N$22*$C$22*O$6&gt;$N$22,0,$N$22*$C$22)+IF($O$22*$C$22*N$6&gt;$O$22,0,$O$22*$C$22)+IF($P$22*$C$22*M$6&gt;$P$22,0,$P$22*$C$22)+IF($Q$22*$C$22*L$6&gt;$Q$22,0,$Q$22*$C$22)+IF($R$22*$C$22*K$6&gt;$R$22,0,$R$22*$C$22)+IF($S$22*$C$22*J$6&gt;$S$22,0,$S$22*$C$22)+IF($T$22*$C$22*I$6&gt;$T$22,0,$T$22*$C$22)+IF($U$22*$C$22*H$6&gt;$U$22,0,$U$22*$C$22)+IF($V$22*$C$22*G$6&gt;$V$22,0,$V$22*$C$22)+IF($W$22*$C$22*F$6&gt;$W$22,0,$W$22*$C$22)))</f>
        <v>0.5</v>
      </c>
      <c r="Y138" s="126">
        <f>IF(X80&gt;X22,0,IF(AND(X80=X22,X138=0),0,IF($E$22*$C$22*Y$6&gt;$E$22,0,$E$22*$C$22)+IF($F$22*$C$22*X$6&gt;$F$22,0,$F$22*$C$22)+IF($G$22*$C$22*W$6&gt;$G$22,0,$G$22*$C$22)+IF($H$22*$C$22*V$6&gt;$H$22,0,$H$22*$C$22)+IF($I$22*$C$22*U$6&gt;$I$22,0,$I$22*$C$22)+IF($J$22*$C$22*T$6&gt;$J$22,0,$J$22*$C$22)+IF($K$22*$C$22*S$6&gt;$K$22,0,$K$22*$C$22)+IF($L$22*$C$22*R$6&gt;$L$22,0,$L$22*$C$22)+IF($M$22*$C$22*Q$6&gt;$M$22,0,$M$22*$C$22)+IF($N$22*$C$22*P$6&gt;$N$22,0,$N$22*$C$22)+IF($O$22*$C$22*O$6&gt;$O$22,0,$O$22*$C$22)+IF($P$22*$C$22*N$6&gt;$P$22,0,$P$22*$C$22)+IF($Q$22*$C$22*M$6&gt;$Q$22,0,$Q$22*$C$22)+IF($R$22*$C$22*L$6&gt;$R$22,0,$R$22*$C$22)+IF($S$22*$C$22*K$6&gt;$S$22,0,$S$22*$C$22)+IF($T$22*$C$22*J$6&gt;$T$22,0,$T$22*$C$22)+IF($U$22*$C$22*I$6&gt;$U$22,0,$U$22*$C$22)+IF($V$22*$C$22*H$6&gt;$V$22,0,$V$22*$C$22)+IF($W$22*$C$22*G$6&gt;$W$22,0,$W$22*$C$22)+IF($X$22*$C$22*F$6&gt;$X$22,0,$X$22*$C$22)))</f>
        <v>0.5</v>
      </c>
      <c r="Z138" s="126">
        <f>IF(Y80&gt;Y22,0,IF(AND(Y80=Y22,Y138=0),0,IF($E$22*$C$22*Z$6&gt;$E$22,0,$E$22*$C$22)+IF($F$22*$C$22*Y$6&gt;$F$22,0,$F$22*$C$22)+IF($G$22*$C$22*X$6&gt;$G$22,0,$G$22*$C$22)+IF($H$22*$C$22*W$6&gt;$H$22,0,$H$22*$C$22)+IF($I$22*$C$22*V$6&gt;$I$22,0,$I$22*$C$22)+IF($J$22*$C$22*U$6&gt;$J$22,0,$J$22*$C$22)+IF($K$22*$C$22*T$6&gt;$K$22,0,$K$22*$C$22)+IF($L$22*$C$22*S$6&gt;$L$22,0,$L$22*$C$22)+IF($M$22*$C$22*R$6&gt;$M$22,0,$M$22*$C$22)+IF($N$22*$C$22*Q$6&gt;$N$22,0,$N$22*$C$22)+IF($O$22*$C$22*P$6&gt;$O$22,0,$O$22*$C$22)+IF($P$22*$C$22*O$6&gt;$P$22,0,$P$22*$C$22)+IF($Q$22*$C$22*N$6&gt;$Q$22,0,$Q$22*$C$22)+IF($R$22*$C$22*M$6&gt;$R$22,0,$R$22*$C$22)+IF($S$22*$C$22*L$6&gt;$S$22,0,$S$22*$C$22)+IF($T$22*$C$22*K$6&gt;$T$22,0,$T$22*$C$22)+IF($U$22*$C$22*J$6&gt;$U$22,0,$U$22*$C$22)+IF($V$22*$C$22*I$6&gt;$V$22,0,$V$22*$C$22)+IF($W$22*$C$22*H$6&gt;$W$22,0,$W$22*$C$22)+IF($X$22*$C$22*G$6&gt;$X$22,0,$X$22*$C$22)+IF($Y$22*$C$22*F$6&gt;$Y$22,0,$Y$22*$C$22)))</f>
        <v>0.5</v>
      </c>
      <c r="AA138" s="126">
        <f>IF(Z80&gt;Z22,0,IF(AND(Z80=Z22,Z138=0),0,IF($E$22*$C$22*AA$6&gt;$E$22,0,$E$22*$C$22)+IF($F$22*$C$22*Z$6&gt;$F$22,0,$F$22*$C$22)+IF($G$22*$C$22*Y$6&gt;$G$22,0,$G$22*$C$22)+IF($H$22*$C$22*X$6&gt;$H$22,0,$H$22*$C$22)+IF($I$22*$C$22*W$6&gt;$I$22,0,$I$22*$C$22)+IF($J$22*$C$22*V$6&gt;$J$22,0,$J$22*$C$22)+IF($K$22*$C$22*U$6&gt;$K$22,0,$K$22*$C$22)+IF($L$22*$C$22*T$6&gt;$L$22,0,$L$22*$C$22)+IF($M$22*$C$22*S$6&gt;$M$22,0,$M$22*$C$22)+IF($N$22*$C$22*R$6&gt;$N$22,0,$N$22*$C$22)+IF($O$22*$C$22*Q$6&gt;$O$22,0,$O$22*$C$22)+IF($P$22*$C$22*P$6&gt;$P$22,0,$P$22*$C$22)+IF($Q$22*$C$22*O$6&gt;$Q$22,0,$Q$22*$C$22)+IF($R$22*$C$22*N$6&gt;$R$22,0,$R$22*$C$22)+IF($S$22*$C$22*M$6&gt;$S$22,0,$S$22*$C$22)+IF($T$22*$C$22*L$6&gt;$T$22,0,$T$22*$C$22)+IF($U$22*$C$22*K$6&gt;$U$22,0,$U$22*$C$22)+IF($V$22*$C$22*J$6&gt;$V$22,0,$V$22*$C$22)+IF($W$22*$C$22*I$6&gt;$W$22,0,$W$22*$C$22)+IF($X$22*$C$22*H$6&gt;$X$22,0,$X$22*$C$22)+IF($Y$22*$C$22*G$6&gt;$Y$22,0,$Y$22*$C$22)+IF($Z$22*$C$22*F$6&gt;$Z$22,0,$Z$22*$C$22)))</f>
        <v>0.5</v>
      </c>
      <c r="AB138" s="126">
        <f>IF(AA80&gt;AA22,0,IF(AND(AA80=AA22,AA138=0),0,IF($E$22*$C$22*AB$6&gt;$E$22,0,$E$22*$C$22)+IF($F$22*$C$22*AA$6&gt;$F$22,0,$F$22*$C$22)+IF($G$22*$C$22*Z$6&gt;$G$22,0,$G$22*$C$22)+IF($H$22*$C$22*Y$6&gt;$H$22,0,$H$22*$C$22)+IF($I$22*$C$22*X$6&gt;$I$22,0,$I$22*$C$22)+IF($J$22*$C$22*W$6&gt;$J$22,0,$J$22*$C$22)+IF($K$22*$C$22*V$6&gt;$K$22,0,$K$22*$C$22)+IF($L$22*$C$22*U$6&gt;$L$22,0,$L$22*$C$22)+IF($M$22*$C$22*T$6&gt;$M$22,0,$M$22*$C$22)+IF($N$22*$C$22*S$6&gt;$N$22,0,$N$22*$C$22)+IF($O$22*$C$22*R$6&gt;$O$22,0,$O$22*$C$22)+IF($P$22*$C$22*Q$6&gt;$P$22,0,$P$22*$C$22)+IF($Q$22*$C$22*P$6&gt;$Q$22,0,$Q$22*$C$22)+IF($R$22*$C$22*O$6&gt;$R$22,0,$R$22*$C$22)+IF($S$22*$C$22*N$6&gt;$S$22,0,$S$22*$C$22)+IF($T$22*$C$22*M$6&gt;$T$22,0,$T$22*$C$22)+IF($U$22*$C$22*L$6&gt;$U$22,0,$U$22*$C$22)+IF($V$22*$C$22*K$6&gt;$V$22,0,$V$22*$C$22)+IF($W$22*$C$22*J$6&gt;$W$22,0,$W$22*$C$22)+IF($X$22*$C$22*I$6&gt;$X$22,0,$X$22*$C$22)+IF($Y$22*$C$22*H$6&gt;$Y$22,0,$Y$22*$C$22)+IF($Z$22*$C$22*G$6&gt;$Z$22,0,$Z$22*$C$22)+IF($AA$22*$C$22*F$6&gt;$AA$22,0,$AA$22*$C$22)))</f>
        <v>0.5</v>
      </c>
      <c r="AC138" s="126">
        <f>IF(AB80&gt;AB22,0,IF(AND(AB80=AB22,AB138=0),0,IF($E$22*$C$22*AC$6&gt;$E$22,0,$E$22*$C$22)+IF($F$22*$C$22*AB$6&gt;$F$22,0,$F$22*$C$22)+IF($G$22*$C$22*AA$6&gt;$G$22,0,$G$22*$C$22)+IF($H$22*$C$22*Z$6&gt;$H$22,0,$H$22*$C$22)+IF($I$22*$C$22*Y$6&gt;$I$22,0,$I$22*$C$22)+IF($J$22*$C$22*X$6&gt;$J$22,0,$J$22*$C$22)+IF($K$22*$C$22*W$6&gt;$K$22,0,$K$22*$C$22)+IF($L$22*$C$22*V$6&gt;$L$22,0,$L$22*$C$22)+IF($M$22*$C$22*U$6&gt;$M$22,0,$M$22*$C$22)+IF($N$22*$C$22*T$6&gt;$N$22,0,$N$22*$C$22)+IF($O$22*$C$22*S$6&gt;$O$22,0,$O$22*$C$22)+IF($P$22*$C$22*R$6&gt;$P$22,0,$P$22*$C$22)+IF($Q$22*$C$22*Q$6&gt;$Q$22,0,$Q$22*$C$22)+IF($R$22*$C$22*P$6&gt;$R$22,0,$R$22*$C$22)+IF($S$22*$C$22*O$6&gt;$S$22,0,$S$22*$C$22)+IF($T$22*$C$22*N$6&gt;$T$22,0,$T$22*$C$22)+IF($U$22*$C$22*M$6&gt;$U$22,0,$U$22*$C$22)+IF($V$22*$C$22*L$6&gt;$V$22,0,$V$22*$C$22)+IF($W$22*$C$22*K$6&gt;$W$22,0,$W$22*$C$22)+IF($X$22*$C$22*J$6&gt;$X$22,0,$X$22*$C$22)+IF($Y$22*$C$22*I$6&gt;$Y$22,0,$Y$22*$C$22)+IF($Z$22*$C$22*H$6&gt;$Z$22,0,$Z$22*$C$22)+IF($AA$22*$C$22*G$6&gt;$AA$22,0,$AA$22*$C$22)+IF($AB$22*$C$22*F$6&gt;$AB$22,0,$AB$22*$C$22)))</f>
        <v>0.5</v>
      </c>
      <c r="AD138" s="126">
        <f>IF(AC80&gt;AC22,0,IF(AND(AC80=AC22,AC138=0),0,IF($E$22*$C$22*AD$6&gt;$E$22,0,$E$22*$C$22)+IF($F$22*$C$22*AC$6&gt;$F$22,0,$F$22*$C$22)+IF($G$22*$C$22*AB$6&gt;$G$22,0,$G$22*$C$22)+IF($H$22*$C$22*AA$6&gt;$H$22,0,$H$22*$C$22)+IF($I$22*$C$22*Z$6&gt;$I$22,0,$I$22*$C$22)+IF($J$22*$C$22*Y$6&gt;$J$22,0,$J$22*$C$22)+IF($K$22*$C$22*X$6&gt;$K$22,0,$K$22*$C$22)+IF($L$22*$C$22*W$6&gt;$L$22,0,$L$22*$C$22)+IF($M$22*$C$22*V$6&gt;$M$22,0,$M$22*$C$22)+IF($N$22*$C$22*U$6&gt;$N$22,0,$N$22*$C$22)+IF($O$22*$C$22*T$6&gt;$O$22,0,$O$22*$C$22)+IF($P$22*$C$22*S$6&gt;$P$22,0,$P$22*$C$22)+IF($Q$22*$C$22*R$6&gt;$Q$22,0,$Q$22*$C$22)+IF($R$22*$C$22*Q$6&gt;$R$22,0,$R$22*$C$22)+IF($S$22*$C$22*P$6&gt;$S$22,0,$S$22*$C$22)+IF($T$22*$C$22*O$6&gt;$T$22,0,$T$22*$C$22)+IF($U$22*$C$22*N$6&gt;$U$22,0,$U$22*$C$22)+IF($V$22*$C$22*M$6&gt;$V$22,0,$V$22*$C$22)+IF($W$22*$C$22*L$6&gt;$W$22,0,$W$22*$C$22)+IF($X$22*$C$22*K$6&gt;$X$22,0,$X$22*$C$22)+IF($Y$22*$C$22*J$6&gt;$Y$22,0,$Y$22*$C$22)+IF($Z$22*$C$22*I$6&gt;$Z$22,0,$Z$22*$C$22)+IF($AA$22*$C$22*H$6&gt;$AA$22,0,$AA$22*$C$22)+IF($AB$22*$C$22*G$6&gt;$AB$22,0,$AB$22*$C$22)+IF($AC$22*$C$22*F$6&gt;$AC$22,0,$AC$22*$C$22)))</f>
        <v>0.5</v>
      </c>
      <c r="AE138" s="126">
        <f>IF(AD80&gt;AD22,0,IF(AND(AD80=AD22,AD138=0),0,IF($E$22*$C$22*AE$6&gt;$E$22,0,$E$22*$C$22)+IF($F$22*$C$22*AD$6&gt;$F$22,0,$F$22*$C$22)+IF($G$22*$C$22*AC$6&gt;$G$22,0,$G$22*$C$22)+IF($H$22*$C$22*AB$6&gt;$H$22,0,$H$22*$C$22)+IF($I$22*$C$22*AA$6&gt;$I$22,0,$I$22*$C$22)+IF($J$22*$C$22*Z$6&gt;$J$22,0,$J$22*$C$22)+IF($K$22*$C$22*Y$6&gt;$K$22,0,$K$22*$C$22)+IF($L$22*$C$22*X$6&gt;$L$22,0,$L$22*$C$22)+IF($M$22*$C$22*W$6&gt;$M$22,0,$M$22*$C$22)+IF($N$22*$C$22*V$6&gt;$N$22,0,$N$22*$C$22)+IF($O$22*$C$22*U$6&gt;$O$22,0,$O$22*$C$22)+IF($P$22*$C$22*T$6&gt;$P$22,0,$P$22*$C$22)+IF($Q$22*$C$22*S$6&gt;$Q$22,0,$Q$22*$C$22)+IF($R$22*$C$22*R$6&gt;$R$22,0,$R$22*$C$22)+IF($S$22*$C$22*Q$6&gt;$S$22,0,$S$22*$C$22)+IF($T$22*$C$22*P$6&gt;$T$22,0,$T$22*$C$22)+IF($U$22*$C$22*O$6&gt;$U$22,0,$U$22*$C$22)+IF($V$22*$C$22*N$6&gt;$V$22,0,$V$22*$C$22)+IF($W$22*$C$22*M$6&gt;$W$22,0,$W$22*$C$22)+IF($X$22*$C$22*L$6&gt;$X$22,0,$X$22*$C$22)+IF($Y$22*$C$22*K$6&gt;$Y$22,0,$Y$22*$C$22)+IF($Z$22*$C$22*J$6&gt;$Z$22,0,$Z$22*$C$22)+IF($AA$22*$C$22*I$6&gt;$AA$22,0,$AA$22*$C$22)+IF($AB$22*$C$22*H$6&gt;$AB$22,0,$AB$22*$C$22)+IF($AC$22*$C$22*G$6&gt;$AC$22,0,$AC$22*$C$22)+IF($AD$22*$C$22*F$6&gt;$AD$22,0,$AD$22*$C$22)))</f>
        <v>0.5</v>
      </c>
      <c r="AF138" s="126">
        <f>IF(AE80&gt;AE22,0,IF(AND(AE80=AE22,AE138=0),0,IF($E$22*$C$22*AF$6&gt;$E$22,0,$E$22*$C$22)+IF($F$22*$C$22*AE$6&gt;$F$22,0,$F$22*$C$22)+IF($G$22*$C$22*AD$6&gt;$G$22,0,$G$22*$C$22)+IF($H$22*$C$22*AC$6&gt;$H$22,0,$H$22*$C$22)+IF($I$22*$C$22*AB$6&gt;$I$22,0,$I$22*$C$22)+IF($J$22*$C$22*AA$6&gt;$J$22,0,$J$22*$C$22)+IF($K$22*$C$22*Z$6&gt;$K$22,0,$K$22*$C$22)+IF($L$22*$C$22*Y$6&gt;$L$22,0,$L$22*$C$22)+IF($M$22*$C$22*X$6&gt;$M$22,0,$M$22*$C$22)+IF($N$22*$C$22*W$6&gt;$N$22,0,$N$22*$C$22)+IF($O$22*$C$22*V$6&gt;$O$22,0,$O$22*$C$22)+IF($P$22*$C$22*U$6&gt;$P$22,0,$P$22*$C$22)+IF($Q$22*$C$22*T$6&gt;$Q$22,0,$Q$22*$C$22)+IF($R$22*$C$22*S$6&gt;$R$22,0,$R$22*$C$22)+IF($S$22*$C$22*R$6&gt;$S$22,0,$S$22*$C$22)+IF($T$22*$C$22*Q$6&gt;$T$22,0,$T$22*$C$22)+IF($U$22*$C$22*P$6&gt;$U$22,0,$U$22*$C$22)+IF($V$22*$C$22*O$6&gt;$V$22,0,$V$22*$C$22)+IF($W$22*$C$22*N$6&gt;$W$22,0,$W$22*$C$22)+IF($X$22*$C$22*M$6&gt;$X$22,0,$X$22*$C$22)+IF($Y$22*$C$22*L$6&gt;$Y$22,0,$Y$22*$C$22)+IF($Z$22*$C$22*K$6&gt;$Z$22,0,$Z$22*$C$22)+IF($AA$22*$C$22*J$6&gt;$AA$22,0,$AA$22*$C$22)+IF($AB$22*$C$22*I$6&gt;$AB$22,0,$AB$22*$C$22)+IF($AC$22*$C$22*H$6&gt;$AC$22,0,$AC$22*$C$22)+IF($AD$22*$C$22*G$6&gt;$AD$22,0,$AD$22*$C$22)+IF($AE$22*$C$22*F$6&gt;$AE$22,0,$AE$22*$C$22)))</f>
        <v>0.5</v>
      </c>
      <c r="AG138" s="126">
        <f>IF(AF80&gt;AF22,0,IF(AND(AF80=AF22,AF138=0),0,IF($E$22*$C$22*AG$6&gt;$E$22,0,$E$22*$C$22)+IF($F$22*$C$22*AF$6&gt;$F$22,0,$F$22*$C$22)+IF($G$22*$C$22*AE$6&gt;$G$22,0,$G$22*$C$22)+IF($H$22*$C$22*AD$6&gt;$H$22,0,$H$22*$C$22)+IF($I$22*$C$22*AC$6&gt;$I$22,0,$I$22*$C$22)+IF($J$22*$C$22*AB$6&gt;$J$22,0,$J$22*$C$22)+IF($K$22*$C$22*AA$6&gt;$K$22,0,$K$22*$C$22)+IF($L$22*$C$22*Z$6&gt;$L$22,0,$L$22*$C$22)+IF($M$22*$C$22*Y$6&gt;$M$22,0,$M$22*$C$22)+IF($N$22*$C$22*X$6&gt;$N$22,0,$N$22*$C$22)+IF($O$22*$C$22*W$6&gt;$O$22,0,$O$22*$C$22)+IF($P$22*$C$22*V$6&gt;$P$22,0,$P$22*$C$22)+IF($Q$22*$C$22*U$6&gt;$Q$22,0,$Q$22*$C$22)+IF($R$22*$C$22*T$6&gt;$R$22,0,$R$22*$C$22)+IF($S$22*$C$22*S$6&gt;$S$22,0,$S$22*$C$22)+IF($T$22*$C$22*R$6&gt;$T$22,0,$T$22*$C$22)+IF($U$22*$C$22*Q$6&gt;$U$22,0,$U$22*$C$22)+IF($V$22*$C$22*P$6&gt;$V$22,0,$V$22*$C$22)+IF($W$22*$C$22*O$6&gt;$W$22,0,$W$22*$C$22)+IF($X$22*$C$22*N$6&gt;$X$22,0,$X$22*$C$22)+IF($Y$22*$C$22*M$6&gt;$Y$22,0,$Y$22*$C$22)+IF($Z$22*$C$22*L$6&gt;$Z$22,0,$Z$22*$C$22)+IF($AA$22*$C$22*K$6&gt;$AA$22,0,$AA$22*$C$22)+IF($AB$22*$C$22*J$6&gt;$AB$22,0,$AB$22*$C$22)+IF($AC$22*$C$22*I$6&gt;$AC$22,0,$AC$22*$C$22)+IF($AD$22*$C$22*H$6&gt;$AD$22,0,$AD$22*$C$22)+IF($AE$22*$C$22*G$6&gt;$AE$22,0,$AE$22*$C$22)+IF($AF$22*$C$22*F$6&gt;$AF$22,0,$AF$22*$C$22)))</f>
        <v>0.5</v>
      </c>
      <c r="AH138" s="126">
        <f>IF(AG80&gt;AG22,0,IF(AND(AG80=AG22,AG138=0),0,IF($E$22*$C$22*AH$6&gt;$E$22,0,$E$22*$C$22)+IF($F$22*$C$22*AG$6&gt;$F$22,0,$F$22*$C$22)+IF($G$22*$C$22*AF$6&gt;$G$22,0,$G$22*$C$22)+IF($H$22*$C$22*AE$6&gt;$H$22,0,$H$22*$C$22)+IF($I$22*$C$22*AD$6&gt;$I$22,0,$I$22*$C$22)+IF($J$22*$C$22*AC$6&gt;$J$22,0,$J$22*$C$22)+IF($K$22*$C$22*AB$6&gt;$K$22,0,$K$22*$C$22)+IF($L$22*$C$22*AA$6&gt;$L$22,0,$L$22*$C$22)+IF($M$22*$C$22*Z$6&gt;$M$22,0,$M$22*$C$22)+IF($N$22*$C$22*Y$6&gt;$N$22,0,$N$22*$C$22)+IF($O$22*$C$22*X$6&gt;$O$22,0,$O$22*$C$22)+IF($P$22*$C$22*W$6&gt;$P$22,0,$P$22*$C$22)+IF($Q$22*$C$22*V$6&gt;$Q$22,0,$Q$22*$C$22)+IF($R$22*$C$22*U$6&gt;$R$22,0,$R$22*$C$22)+IF($S$22*$C$22*T$6&gt;$S$22,0,$S$22*$C$22)+IF($T$22*$C$22*S$6&gt;$T$22,0,$T$22*$C$22)+IF($U$22*$C$22*R$6&gt;$U$22,0,$U$22*$C$22)+IF($V$22*$C$22*Q$6&gt;$V$22,0,$V$22*$C$22)+IF($W$22*$C$22*P$6&gt;$W$22,0,$W$22*$C$22)+IF($X$22*$C$22*O$6&gt;$X$22,0,$X$22*$C$22)+IF($Y$22*$C$22*N$6&gt;$Y$22,0,$Y$22*$C$22)+IF($Z$22*$C$22*M$6&gt;$Z$22,0,$Z$22*$C$22)+IF($AA$22*$C$22*L$6&gt;$AA$22,0,$AA$22*$C$22)+IF($AB$22*$C$22*K$6&gt;$AB$22,0,$AB$22*$C$22)+IF($AC$22*$C$22*J$6&gt;$AC$22,0,$AC$22*$C$22)+IF($AD$22*$C$22*I$6&gt;$AD$22,0,$AD$22*$C$22)+IF($AE$22*$C$22*H$6&gt;$AE$22,0,$AE$22*$C$22)+IF($AF$22*$C$22*G$6&gt;$AF$22,0,$AF$22*$C$22)+IF($AG$22*$C$22*F$6&gt;$AG$22,0,$AG$22*$C$22)))</f>
        <v>0.5</v>
      </c>
      <c r="AI138" s="126">
        <f>IF(AH80&gt;AH22,0,IF(AND(AH80=AH22,AH138=0),0,IF($E$22*$C$22*AI$6&gt;$E$22,0,$E$22*$C$22)+IF($F$22*$C$22*AH$6&gt;$F$22,0,$F$22*$C$22)+IF($G$22*$C$22*AG$6&gt;$G$22,0,$G$22*$C$22)+IF($H$22*$C$22*AF$6&gt;$H$22,0,$H$22*$C$22)+IF($I$22*$C$22*AE$6&gt;$I$22,0,$I$22*$C$22)+IF($J$22*$C$22*AD$6&gt;$J$22,0,$J$22*$C$22)+IF($K$22*$C$22*AC$6&gt;$K$22,0,$K$22*$C$22)+IF($L$22*$C$22*AB$6&gt;$L$22,0,$L$22*$C$22)+IF($M$22*$C$22*AA$6&gt;$M$22,0,$M$22*$C$22)+IF($N$22*$C$22*Z$6&gt;$N$22,0,$N$22*$C$22)+IF($O$22*$C$22*Y$6&gt;$O$22,0,$O$22*$C$22)+IF($P$22*$C$22*X$6&gt;$P$22,0,$P$22*$C$22)+IF($Q$22*$C$22*W$6&gt;$Q$22,0,$Q$22*$C$22)+IF($R$22*$C$22*V$6&gt;$R$22,0,$R$22*$C$22)+IF($S$22*$C$22*U$6&gt;$S$22,0,$S$22*$C$22)+IF($T$22*$C$22*T$6&gt;$T$22,0,$T$22*$C$22)+IF($U$22*$C$22*S$6&gt;$U$22,0,$U$22*$C$22)+IF($V$22*$C$22*R$6&gt;$V$22,0,$V$22*$C$22)+IF($W$22*$C$22*Q$6&gt;$W$22,0,$W$22*$C$22)+IF($X$22*$C$22*P$6&gt;$X$22,0,$X$22*$C$22)+IF($Y$22*$C$22*O$6&gt;$Y$22,0,$Y$22*$C$22)+IF($Z$22*$C$22*N$6&gt;$Z$22,0,$Z$22*$C$22)+IF($AA$22*$C$22*M$6&gt;$AA$22,0,$AA$22*$C$22)+IF($AB$22*$C$22*L$6&gt;$AB$22,0,$AB$22*$C$22)+IF($AC$22*$C$22*K$6&gt;$AC$22,0,$AC$22*$C$22)+IF($AD$22*$C$22*J$6&gt;$AD$22,0,$AD$22*$C$22)+IF($AE$22*$C$22*I$6&gt;$AE$22,0,$AE$22*$C$22)+IF($AF$22*$C$22*H$6&gt;$AF$22,0,$AF$22*$C$22)+IF($AG$22*$C$22*G$6&gt;$AG$22,0,$AG$22*$C$22)+IF($AH$22*$C$22*F$6&gt;$AH$22,0,$AH$22*$C$22)))</f>
        <v>0.5</v>
      </c>
    </row>
    <row r="139" spans="2:35" x14ac:dyDescent="0.3">
      <c r="B139" s="6" t="str">
        <f t="shared" si="72"/>
        <v xml:space="preserve">Cabling </v>
      </c>
      <c r="C139" s="287"/>
      <c r="D139" s="151">
        <f t="shared" si="73"/>
        <v>15</v>
      </c>
      <c r="E139" s="126">
        <v>0</v>
      </c>
      <c r="F139" s="126">
        <f>IF(E81&gt;E23,0,IF(AND(E81=E23,E139=0),0,IF($E$23*$C$23*F$6&gt;$E$23,0,$E$23*$C$23)))</f>
        <v>0.5</v>
      </c>
      <c r="G139" s="126">
        <f>IF(F81&gt;F23,0,IF(AND(F81=F23,F139=0),0,IF($E$23*$C$23*G$6&gt;$E$23,0,$E$23*$C$23)+IF($F$23*$C$23*F$6&gt;$F$23,0,$F$23*$C$23)))</f>
        <v>0.5</v>
      </c>
      <c r="H139" s="126">
        <f>IF(G81&gt;G23,0,IF(AND(G81=G23,G139=0),0,IF($E$23*$C$23*H$6&gt;$E$23,0,$E$23*$C$23)+IF($F$23*$C$23*G$6&gt;$F$23,0,$F$23*$C$23)+IF($G$23*$C$23*F$6&gt;$G$23,0,$G$23*$C$23)))</f>
        <v>0.5</v>
      </c>
      <c r="I139" s="126">
        <f>IF(H81&gt;H23,0,IF(AND(H81=H23,H139=0),0,IF($E$23*$C$23*I$6&gt;$E$23,0,$E$23*$C$23)+IF($F$23*$C$23*H$6&gt;$F$23,0,$F$23*$C$23)+IF($G$23*$C$23*G$6&gt;$G$23,0,$G$23*$C$23)+IF($H$23*$C$23*F$6&gt;$H$23,0,$H$23*$C$23)))</f>
        <v>0.5</v>
      </c>
      <c r="J139" s="126">
        <f>IF(I81&gt;I23,0,IF(AND(I81=I23,I139=0),0,IF($E$23*$C$23*J$6&gt;$E$23,0,$E$23*$C$23)+IF($F$23*$C$23*I$6&gt;$F$23,0,$F$23*$C$23)+IF($G$23*$C$23*H$6&gt;$G$23,0,$G$23*$C$23)+IF($H$23*$C$23*G$6&gt;$H$23,0,$H$23*$C$23)+IF($I$23*$C$23*F$6&gt;$I$23,0,$I$23*$C$23)))</f>
        <v>0.5</v>
      </c>
      <c r="K139" s="126">
        <f>IF(J81&gt;J23,0,IF(AND(J81=J23,J139=0),0,IF($E$23*$C$23*K$6&gt;$E$23,0,$E$23*$C$23)+IF($F$23*$C$23*J$6&gt;$F$23,0,$F$23*$C$23)+IF($G$23*$C$23*I$6&gt;$G$23,0,$G$23*$C$23)+IF($H$23*$C$23*H$6&gt;$H$23,0,$H$23*$C$23)+IF($I$23*$C$23*G$6&gt;$I$23,0,$I$23*$C$23)+IF($J$23*$C$23*F$6&gt;$J$23,0,$J$23*$C$23)))</f>
        <v>0.5</v>
      </c>
      <c r="L139" s="126">
        <f>IF(K81&gt;K23,0,IF(AND(K81=K23,K139=0),0,IF($E$23*$C$23*L$6&gt;$E$23,0,$E$23*$C$23)+IF($F$23*$C$23*K$6&gt;$F$23,0,$F$23*$C$23)+IF($G$23*$C$23*J$6&gt;$G$23,0,$G$23*$C$23)+IF($H$23*$C$23*I$6&gt;$H$23,0,$H$23*$C$23)+IF($I$23*$C$23*H$6&gt;$I$23,0,$I$23*$C$23)+IF($J$23*$C$23*G$6&gt;$J$23,0,$J$23*$C$23)+IF($K$23*$C$23*F$6&gt;$K$23,0,$K$23*$C$23)))</f>
        <v>0.5</v>
      </c>
      <c r="M139" s="126">
        <f>IF(L81&gt;L23,0,IF(AND(L81=L23,L139=0),0,IF($E$23*$C$23*M$6&gt;$E$23,0,$E$23*$C$23)+IF($F$23*$C$23*L$6&gt;$F$23,0,$F$23*$C$23)+IF($G$23*$C$23*K$6&gt;$G$23,0,$G$23*$C$23)+IF($H$23*$C$23*J$6&gt;$H$23,0,$H$23*$C$23)+IF($I$23*$C$23*I$6&gt;$I$23,0,$I$23*$C$23)+IF($J$23*$C$23*H$6&gt;$J$23,0,$J$23*$C$23)+IF($K$23*$C$23*G$6&gt;$K$23,0,$K$23*$C$23)+IF($L$23*$C$23*F$6&gt;$L$23,0,$L$23*$C$23)))</f>
        <v>0.5</v>
      </c>
      <c r="N139" s="126">
        <f>IF(M81&gt;M23,0,IF(AND(M81=M23,M139=0),0,IF($E$23*$C$23*N$6&gt;$E$23,0,$E$23*$C$23)+IF($F$23*$C$23*M$6&gt;$F$23,0,$F$23*$C$23)+IF($G$23*$C$23*L$6&gt;$G$23,0,$G$23*$C$23)+IF($H$23*$C$23*K$6&gt;$H$23,0,$H$23*$C$23)+IF($I$23*$C$23*J$6&gt;$I$23,0,$I$23*$C$23)+IF($J$23*$C$23*I$6&gt;$J$23,0,$J$23*$C$23)+IF($K$23*$C$23*H$6&gt;$K$23,0,$K$23*$C$23)+IF($L$23*$C$23*G$6&gt;$L$23,0,$L$23*$C$23)+IF($M$23*$C$23*F$6&gt;$M$23,0,$M$23*$C$23)))</f>
        <v>0.5</v>
      </c>
      <c r="O139" s="126">
        <f>IF(N81&gt;N23,0,IF(AND(N81=N23,N139=0),0,IF($E$23*$C$23*O$6&gt;$E$23,0,$E$23*$C$23)+IF($F$23*$C$23*N$6&gt;$F$23,0,$F$23*$C$23)+IF($G$23*$C$23*M$6&gt;$G$23,0,$G$23*$C$23)+IF($H$23*$C$23*L$6&gt;$H$23,0,$H$23*$C$23)+IF($I$23*$C$23*K$6&gt;$I$23,0,$I$23*$C$23)+IF($J$23*$C$23*J$6&gt;$J$23,0,$J$23*$C$23)+IF($K$23*$C$23*I$6&gt;$K$23,0,$K$23*$C$23)+IF($L$23*$C$23*H$6&gt;$L$23,0,$L$23*$C$23)+IF($M$23*$C$23*G$6&gt;$M$23,0,$M$23*$C$23)+IF($N$23*$C$23*F$6&gt;$N$23,0,$N$23*$C$23)))</f>
        <v>0.5</v>
      </c>
      <c r="P139" s="126">
        <f>IF(O81&gt;O23,0,IF(AND(O81=O23,O139=0),0,IF($E$23*$C$23*P$6&gt;$E$23,0,$E$23*$C$23)+IF($F$23*$C$23*O$6&gt;$F$23,0,$F$23*$C$23)+IF($G$23*$C$23*N$6&gt;$G$23,0,$G$23*$C$23)+IF($H$23*$C$23*M$6&gt;$H$23,0,$H$23*$C$23)+IF($I$23*$C$23*L$6&gt;$I$23,0,$I$23*$C$23)+IF($J$23*$C$23*K$6&gt;$J$23,0,$J$23*$C$23)+IF($K$23*$C$23*J$6&gt;$K$23,0,$K$23*$C$23)+IF($L$23*$C$23*I$6&gt;$L$23,0,$L$23*$C$23)+IF($M$23*$C$23*H$6&gt;$M$23,0,$M$23*$C$23)+IF($N$23*$C$23*G$6&gt;$N$23,0,$N$23*$C$23)+IF($O$23*$C$23*F$6&gt;$O$23,0,$O$23*$C$23)))</f>
        <v>0.5</v>
      </c>
      <c r="Q139" s="126">
        <f>IF(P81&gt;P23,0,IF(AND(P81=P23,P139=0),0,IF($E$23*$C$23*Q$6&gt;$E$23,0,$E$23*$C$23)+IF($F$23*$C$23*P$6&gt;$F$23,0,$F$23*$C$23)+IF($G$23*$C$23*O$6&gt;$G$23,0,$G$23*$C$23)+IF($H$23*$C$23*N$6&gt;$H$23,0,$H$23*$C$23)+IF($I$23*$C$23*M$6&gt;$I$23,0,$I$23*$C$23)+IF($J$23*$C$23*L$6&gt;$J$23,0,$J$23*$C$23)+IF($K$23*$C$23*K$6&gt;$K$23,0,$K$23*$C$23)+IF($L$23*$C$23*J$6&gt;$L$23,0,$L$23*$C$23)+IF($M$23*$C$23*I$6&gt;$M$23,0,$M$23*$C$23)+IF($N$23*$C$23*H$6&gt;$N$23,0,$N$23*$C$23)+IF($O$23*$C$23*G$6&gt;$O$23,0,$O$23*$C$23)+IF($P$23*$C$23*F$6&gt;$P$23,0,$P$23*$C$23)))</f>
        <v>0.5</v>
      </c>
      <c r="R139" s="126">
        <f>IF(Q81&gt;Q23,0,IF(AND(Q81=Q23,Q139=0),0,IF($E$23*$C$23*R$6&gt;$E$23,0,$E$23*$C$23)+IF($F$23*$C$23*Q$6&gt;$F$23,0,$F$23*$C$23)+IF($G$23*$C$23*P$6&gt;$G$23,0,$G$23*$C$23)+IF($H$23*$C$23*O$6&gt;$H$23,0,$H$23*$C$23)+IF($I$23*$C$23*N$6&gt;$I$23,0,$I$23*$C$23)+IF($J$23*$C$23*M$6&gt;$J$23,0,$J$23*$C$23)+IF($K$23*$C$23*L$6&gt;$K$23,0,$K$23*$C$23)+IF($L$23*$C$23*K$6&gt;$L$23,0,$L$23*$C$23)+IF($M$23*$C$23*J$6&gt;$M$23,0,$M$23*$C$23)+IF($N$23*$C$23*I$6&gt;$N$23,0,$N$23*$C$23)+IF($O$23*$C$23*H$6&gt;$O$23,0,$O$23*$C$23)+IF($P$23*$C$23*G$6&gt;$P$23,0,$P$23*$C$23)+IF($Q$23*$C$23*F$6&gt;$Q$23,0,$Q$23*$C$23)))</f>
        <v>0.5</v>
      </c>
      <c r="S139" s="126">
        <f>IF(R81&gt;R23,0,IF(AND(R81=R23,R139=0),0,IF($E$23*$C$23*S$6&gt;$E$23,0,$E$23*$C$23)+IF($F$23*$C$23*R$6&gt;$F$23,0,$F$23*$C$23)+IF($G$23*$C$23*Q$6&gt;$G$23,0,$G$23*$C$23)+IF($H$23*$C$23*P$6&gt;$H$23,0,$H$23*$C$23)+IF($I$23*$C$23*O$6&gt;$I$23,0,$I$23*$C$23)+IF($J$23*$C$23*N$6&gt;$J$23,0,$J$23*$C$23)+IF($K$23*$C$23*M$6&gt;$K$23,0,$K$23*$C$23)+IF($L$23*$C$23*L$6&gt;$L$23,0,$L$23*$C$23)+IF($M$23*$C$23*K$6&gt;$M$23,0,$M$23*$C$23)+IF($N$23*$C$23*J$6&gt;$N$23,0,$N$23*$C$23)+IF($O$23*$C$23*I$6&gt;$O$23,0,$O$23*$C$23)+IF($P$23*$C$23*H$6&gt;$P$23,0,$P$23*$C$23)+IF($Q$23*$C$23*G$6&gt;$Q$23,0,$Q$23*$C$23)+IF($R$23*$C$23*F$6&gt;$R$23,0,$R$23*$C$23)))</f>
        <v>0.5</v>
      </c>
      <c r="T139" s="126">
        <f>IF(S81&gt;S23,0,IF(AND(S81=S23,S139=0),0,IF($E$23*$C$23*T$6&gt;$E$23,0,$E$23*$C$23)+IF($F$23*$C$23*S$6&gt;$F$23,0,$F$23*$C$23)+IF($G$23*$C$23*R$6&gt;$G$23,0,$G$23*$C$23)+IF($H$23*$C$23*Q$6&gt;$H$23,0,$H$23*$C$23)+IF($I$23*$C$23*P$6&gt;$I$23,0,$I$23*$C$23)+IF($J$23*$C$23*O$6&gt;$J$23,0,$J$23*$C$23)+IF($K$23*$C$23*N$6&gt;$K$23,0,$K$23*$C$23)+IF($L$23*$C$23*M$6&gt;$L$23,0,$L$23*$C$23)+IF($M$23*$C$23*L$6&gt;$M$23,0,$M$23*$C$23)+IF($N$23*$C$23*K$6&gt;$N$23,0,$N$23*$C$23)+IF($O$23*$C$23*J$6&gt;$O$23,0,$O$23*$C$23)+IF($P$23*$C$23*I$6&gt;$P$23,0,$P$23*$C$23)+IF($Q$23*$C$23*H$6&gt;$Q$23,0,$Q$23*$C$23)+IF($R$23*$C$23*G$6&gt;$R$23,0,$R$23*$C$23)+IF($S$23*$C$23*F$6&gt;$S$23,0,$S$23*$C$23)))</f>
        <v>0.5</v>
      </c>
      <c r="U139" s="126">
        <f>IF(T81&gt;T23,0,IF(AND(T81=T23,T139=0),0,IF($E$23*$C$23*U$6&gt;$E$23,0,$E$23*$C$23)+IF($F$23*$C$23*T$6&gt;$F$23,0,$F$23*$C$23)+IF($G$23*$C$23*S$6&gt;$G$23,0,$G$23*$C$23)+IF($H$23*$C$23*R$6&gt;$H$23,0,$H$23*$C$23)+IF($I$23*$C$23*Q$6&gt;$I$23,0,$I$23*$C$23)+IF($J$23*$C$23*P$6&gt;$J$23,0,$J$23*$C$23)+IF($K$23*$C$23*O$6&gt;$K$23,0,$K$23*$C$23)+IF($L$23*$C$23*N$6&gt;$L$23,0,$L$23*$C$23)+IF($M$23*$C$23*M$6&gt;$M$23,0,$M$23*$C$23)+IF($N$23*$C$23*L$6&gt;$N$23,0,$N$23*$C$23)+IF($O$23*$C$23*K$6&gt;$O$23,0,$O$23*$C$23)+IF($P$23*$C$23*J$6&gt;$P$23,0,$P$23*$C$23)+IF($Q$23*$C$23*I$6&gt;$Q$23,0,$Q$23*$C$23)+IF($R$23*$C$23*H$6&gt;$R$23,0,$R$23*$C$23)+IF($S$23*$C$23*G$6&gt;$S$23,0,$S$23*$C$23)+IF($T$23*$C$23*F$6&gt;$T$23,0,$T$23*$C$23)))</f>
        <v>0.5</v>
      </c>
      <c r="V139" s="126">
        <f>IF(U81&gt;U23,0,IF(AND(U81=U23,U139=0),0,IF($E$23*$C$23*V$6&gt;$E$23,0,$E$23*$C$23)+IF($F$23*$C$23*U$6&gt;$F$23,0,$F$23*$C$23)+IF($G$23*$C$23*T$6&gt;$G$23,0,$G$23*$C$23)+IF($H$23*$C$23*S$6&gt;$H$23,0,$H$23*$C$23)+IF($I$23*$C$23*R$6&gt;$I$23,0,$I$23*$C$23)+IF($J$23*$C$23*Q$6&gt;$J$23,0,$J$23*$C$23)+IF($K$23*$C$23*P$6&gt;$K$23,0,$K$23*$C$23)+IF($L$23*$C$23*O$6&gt;$L$23,0,$L$23*$C$23)+IF($M$23*$C$23*N$6&gt;$M$23,0,$M$23*$C$23)+IF($N$23*$C$23*M$6&gt;$N$23,0,$N$23*$C$23)+IF($O$23*$C$23*L$6&gt;$O$23,0,$O$23*$C$23)+IF($P$23*$C$23*K$6&gt;$P$23,0,$P$23*$C$23)+IF($Q$23*$C$23*J$6&gt;$Q$23,0,$Q$23*$C$23)+IF($R$23*$C$23*I$6&gt;$R$23,0,$R$23*$C$23)+IF($S$23*$C$23*H$6&gt;$S$23,0,$S$23*$C$23)+IF($T$23*$C$23*G$6&gt;$T$23,0,$T$23*$C$23)+IF($U$23*$C$23*F$6&gt;$U$23,0,$U$23*$C$23)))</f>
        <v>0.5</v>
      </c>
      <c r="W139" s="126">
        <f>IF(V81&gt;V23,0,IF(AND(V81=V23,V139=0),0,IF($E$23*$C$23*W$6&gt;$E$23,0,$E$23*$C$23)+IF($F$23*$C$23*V$6&gt;$F$23,0,$F$23*$C$23)+IF($G$23*$C$23*U$6&gt;$G$23,0,$G$23*$C$23)+IF($H$23*$C$23*T$6&gt;$H$23,0,$H$23*$C$23)+IF($I$23*$C$23*S$6&gt;$I$23,0,$I$23*$C$23)+IF($J$23*$C$23*R$6&gt;$J$23,0,$J$23*$C$23)+IF($K$23*$C$23*Q$6&gt;$K$23,0,$K$23*$C$23)+IF($L$23*$C$23*P$6&gt;$L$23,0,$L$23*$C$23)+IF($M$23*$C$23*O$6&gt;$M$23,0,$M$23*$C$23)+IF($N$23*$C$23*N$6&gt;$N$23,0,$N$23*$C$23)+IF($O$23*$C$23*M$6&gt;$O$23,0,$O$23*$C$23)+IF($P$23*$C$23*L$6&gt;$P$23,0,$P$23*$C$23)+IF($Q$23*$C$23*K$6&gt;$Q$23,0,$Q$23*$C$23)+IF($R$23*$C$23*J$6&gt;$R$23,0,$R$23*$C$23)+IF($S$23*$C$23*I$6&gt;$S$23,0,$S$23*$C$23)+IF($T$23*$C$23*H$6&gt;$T$23,0,$T$23*$C$23)+IF($U$23*$C$23*G$6&gt;$U$23,0,$U$23*$C$23)+IF($V$23*$C$23*F$6&gt;$V$23,0,$V$23*$C$23)))</f>
        <v>0.5</v>
      </c>
      <c r="X139" s="126">
        <f>IF(W81&gt;W23,0,IF(AND(W81=W23,W139=0),0,IF($E$23*$C$23*X$6&gt;$E$23,0,$E$23*$C$23)+IF($F$23*$C$23*W$6&gt;$F$23,0,$F$23*$C$23)+IF($G$23*$C$23*V$6&gt;$G$23,0,$G$23*$C$23)+IF($H$23*$C$23*U$6&gt;$H$23,0,$H$23*$C$23)+IF($I$23*$C$23*T$6&gt;$I$23,0,$I$23*$C$23)+IF($J$23*$C$23*S$6&gt;$J$23,0,$J$23*$C$23)+IF($K$23*$C$23*R$6&gt;$K$23,0,$K$23*$C$23)+IF($L$23*$C$23*Q$6&gt;$L$23,0,$L$23*$C$23)+IF($M$23*$C$23*P$6&gt;$M$23,0,$M$23*$C$23)+IF($N$23*$C$23*O$6&gt;$N$23,0,$N$23*$C$23)+IF($O$23*$C$23*N$6&gt;$O$23,0,$O$23*$C$23)+IF($P$23*$C$23*M$6&gt;$P$23,0,$P$23*$C$23)+IF($Q$23*$C$23*L$6&gt;$Q$23,0,$Q$23*$C$23)+IF($R$23*$C$23*K$6&gt;$R$23,0,$R$23*$C$23)+IF($S$23*$C$23*J$6&gt;$S$23,0,$S$23*$C$23)+IF($T$23*$C$23*I$6&gt;$T$23,0,$T$23*$C$23)+IF($U$23*$C$23*H$6&gt;$U$23,0,$U$23*$C$23)+IF($V$23*$C$23*G$6&gt;$V$23,0,$V$23*$C$23)+IF($W$23*$C$23*F$6&gt;$W$23,0,$W$23*$C$23)))</f>
        <v>0.5</v>
      </c>
      <c r="Y139" s="126">
        <f>IF(X81&gt;X23,0,IF(AND(X81=X23,X139=0),0,IF($E$23*$C$23*Y$6&gt;$E$23,0,$E$23*$C$23)+IF($F$23*$C$23*X$6&gt;$F$23,0,$F$23*$C$23)+IF($G$23*$C$23*W$6&gt;$G$23,0,$G$23*$C$23)+IF($H$23*$C$23*V$6&gt;$H$23,0,$H$23*$C$23)+IF($I$23*$C$23*U$6&gt;$I$23,0,$I$23*$C$23)+IF($J$23*$C$23*T$6&gt;$J$23,0,$J$23*$C$23)+IF($K$23*$C$23*S$6&gt;$K$23,0,$K$23*$C$23)+IF($L$23*$C$23*R$6&gt;$L$23,0,$L$23*$C$23)+IF($M$23*$C$23*Q$6&gt;$M$23,0,$M$23*$C$23)+IF($N$23*$C$23*P$6&gt;$N$23,0,$N$23*$C$23)+IF($O$23*$C$23*O$6&gt;$O$23,0,$O$23*$C$23)+IF($P$23*$C$23*N$6&gt;$P$23,0,$P$23*$C$23)+IF($Q$23*$C$23*M$6&gt;$Q$23,0,$Q$23*$C$23)+IF($R$23*$C$23*L$6&gt;$R$23,0,$R$23*$C$23)+IF($S$23*$C$23*K$6&gt;$S$23,0,$S$23*$C$23)+IF($T$23*$C$23*J$6&gt;$T$23,0,$T$23*$C$23)+IF($U$23*$C$23*I$6&gt;$U$23,0,$U$23*$C$23)+IF($V$23*$C$23*H$6&gt;$V$23,0,$V$23*$C$23)+IF($W$23*$C$23*G$6&gt;$W$23,0,$W$23*$C$23)+IF($X$23*$C$23*F$6&gt;$X$23,0,$X$23*$C$23)))</f>
        <v>0.5</v>
      </c>
      <c r="Z139" s="126">
        <f>IF(Y81&gt;Y23,0,IF(AND(Y81=Y23,Y139=0),0,IF($E$23*$C$23*Z$6&gt;$E$23,0,$E$23*$C$23)+IF($F$23*$C$23*Y$6&gt;$F$23,0,$F$23*$C$23)+IF($G$23*$C$23*X$6&gt;$G$23,0,$G$23*$C$23)+IF($H$23*$C$23*W$6&gt;$H$23,0,$H$23*$C$23)+IF($I$23*$C$23*V$6&gt;$I$23,0,$I$23*$C$23)+IF($J$23*$C$23*U$6&gt;$J$23,0,$J$23*$C$23)+IF($K$23*$C$23*T$6&gt;$K$23,0,$K$23*$C$23)+IF($L$23*$C$23*S$6&gt;$L$23,0,$L$23*$C$23)+IF($M$23*$C$23*R$6&gt;$M$23,0,$M$23*$C$23)+IF($N$23*$C$23*Q$6&gt;$N$23,0,$N$23*$C$23)+IF($O$23*$C$23*P$6&gt;$O$23,0,$O$23*$C$23)+IF($P$23*$C$23*O$6&gt;$P$23,0,$P$23*$C$23)+IF($Q$23*$C$23*N$6&gt;$Q$23,0,$Q$23*$C$23)+IF($R$23*$C$23*M$6&gt;$R$23,0,$R$23*$C$23)+IF($S$23*$C$23*L$6&gt;$S$23,0,$S$23*$C$23)+IF($T$23*$C$23*K$6&gt;$T$23,0,$T$23*$C$23)+IF($U$23*$C$23*J$6&gt;$U$23,0,$U$23*$C$23)+IF($V$23*$C$23*I$6&gt;$V$23,0,$V$23*$C$23)+IF($W$23*$C$23*H$6&gt;$W$23,0,$W$23*$C$23)+IF($X$23*$C$23*G$6&gt;$X$23,0,$X$23*$C$23)+IF($Y$23*$C$23*F$6&gt;$Y$23,0,$Y$23*$C$23)))</f>
        <v>0.5</v>
      </c>
      <c r="AA139" s="126">
        <f>IF(Z81&gt;Z23,0,IF(AND(Z81=Z23,Z139=0),0,IF($E$23*$C$23*AA$6&gt;$E$23,0,$E$23*$C$23)+IF($F$23*$C$23*Z$6&gt;$F$23,0,$F$23*$C$23)+IF($G$23*$C$23*Y$6&gt;$G$23,0,$G$23*$C$23)+IF($H$23*$C$23*X$6&gt;$H$23,0,$H$23*$C$23)+IF($I$23*$C$23*W$6&gt;$I$23,0,$I$23*$C$23)+IF($J$23*$C$23*V$6&gt;$J$23,0,$J$23*$C$23)+IF($K$23*$C$23*U$6&gt;$K$23,0,$K$23*$C$23)+IF($L$23*$C$23*T$6&gt;$L$23,0,$L$23*$C$23)+IF($M$23*$C$23*S$6&gt;$M$23,0,$M$23*$C$23)+IF($N$23*$C$23*R$6&gt;$N$23,0,$N$23*$C$23)+IF($O$23*$C$23*Q$6&gt;$O$23,0,$O$23*$C$23)+IF($P$23*$C$23*P$6&gt;$P$23,0,$P$23*$C$23)+IF($Q$23*$C$23*O$6&gt;$Q$23,0,$Q$23*$C$23)+IF($R$23*$C$23*N$6&gt;$R$23,0,$R$23*$C$23)+IF($S$23*$C$23*M$6&gt;$S$23,0,$S$23*$C$23)+IF($T$23*$C$23*L$6&gt;$T$23,0,$T$23*$C$23)+IF($U$23*$C$23*K$6&gt;$U$23,0,$U$23*$C$23)+IF($V$23*$C$23*J$6&gt;$V$23,0,$V$23*$C$23)+IF($W$23*$C$23*I$6&gt;$W$23,0,$W$23*$C$23)+IF($X$23*$C$23*H$6&gt;$X$23,0,$X$23*$C$23)+IF($Y$23*$C$23*G$6&gt;$Y$23,0,$Y$23*$C$23)+IF($Z$23*$C$23*F$6&gt;$Z$23,0,$Z$23*$C$23)))</f>
        <v>0.5</v>
      </c>
      <c r="AB139" s="126">
        <f>IF(AA81&gt;AA23,0,IF(AND(AA81=AA23,AA139=0),0,IF($E$23*$C$23*AB$6&gt;$E$23,0,$E$23*$C$23)+IF($F$23*$C$23*AA$6&gt;$F$23,0,$F$23*$C$23)+IF($G$23*$C$23*Z$6&gt;$G$23,0,$G$23*$C$23)+IF($H$23*$C$23*Y$6&gt;$H$23,0,$H$23*$C$23)+IF($I$23*$C$23*X$6&gt;$I$23,0,$I$23*$C$23)+IF($J$23*$C$23*W$6&gt;$J$23,0,$J$23*$C$23)+IF($K$23*$C$23*V$6&gt;$K$23,0,$K$23*$C$23)+IF($L$23*$C$23*U$6&gt;$L$23,0,$L$23*$C$23)+IF($M$23*$C$23*T$6&gt;$M$23,0,$M$23*$C$23)+IF($N$23*$C$23*S$6&gt;$N$23,0,$N$23*$C$23)+IF($O$23*$C$23*R$6&gt;$O$23,0,$O$23*$C$23)+IF($P$23*$C$23*Q$6&gt;$P$23,0,$P$23*$C$23)+IF($Q$23*$C$23*P$6&gt;$Q$23,0,$Q$23*$C$23)+IF($R$23*$C$23*O$6&gt;$R$23,0,$R$23*$C$23)+IF($S$23*$C$23*N$6&gt;$S$23,0,$S$23*$C$23)+IF($T$23*$C$23*M$6&gt;$T$23,0,$T$23*$C$23)+IF($U$23*$C$23*L$6&gt;$U$23,0,$U$23*$C$23)+IF($V$23*$C$23*K$6&gt;$V$23,0,$V$23*$C$23)+IF($W$23*$C$23*J$6&gt;$W$23,0,$W$23*$C$23)+IF($X$23*$C$23*I$6&gt;$X$23,0,$X$23*$C$23)+IF($Y$23*$C$23*H$6&gt;$Y$23,0,$Y$23*$C$23)+IF($Z$23*$C$23*G$6&gt;$Z$23,0,$Z$23*$C$23)+IF($AA$23*$C$23*F$6&gt;$AA$23,0,$AA$23*$C$23)))</f>
        <v>0.5</v>
      </c>
      <c r="AC139" s="126">
        <f>IF(AB81&gt;AB23,0,IF(AND(AB81=AB23,AB139=0),0,IF($E$23*$C$23*AC$6&gt;$E$23,0,$E$23*$C$23)+IF($F$23*$C$23*AB$6&gt;$F$23,0,$F$23*$C$23)+IF($G$23*$C$23*AA$6&gt;$G$23,0,$G$23*$C$23)+IF($H$23*$C$23*Z$6&gt;$H$23,0,$H$23*$C$23)+IF($I$23*$C$23*Y$6&gt;$I$23,0,$I$23*$C$23)+IF($J$23*$C$23*X$6&gt;$J$23,0,$J$23*$C$23)+IF($K$23*$C$23*W$6&gt;$K$23,0,$K$23*$C$23)+IF($L$23*$C$23*V$6&gt;$L$23,0,$L$23*$C$23)+IF($M$23*$C$23*U$6&gt;$M$23,0,$M$23*$C$23)+IF($N$23*$C$23*T$6&gt;$N$23,0,$N$23*$C$23)+IF($O$23*$C$23*S$6&gt;$O$23,0,$O$23*$C$23)+IF($P$23*$C$23*R$6&gt;$P$23,0,$P$23*$C$23)+IF($Q$23*$C$23*Q$6&gt;$Q$23,0,$Q$23*$C$23)+IF($R$23*$C$23*P$6&gt;$R$23,0,$R$23*$C$23)+IF($S$23*$C$23*O$6&gt;$S$23,0,$S$23*$C$23)+IF($T$23*$C$23*N$6&gt;$T$23,0,$T$23*$C$23)+IF($U$23*$C$23*M$6&gt;$U$23,0,$U$23*$C$23)+IF($V$23*$C$23*L$6&gt;$V$23,0,$V$23*$C$23)+IF($W$23*$C$23*K$6&gt;$W$23,0,$W$23*$C$23)+IF($X$23*$C$23*J$6&gt;$X$23,0,$X$23*$C$23)+IF($Y$23*$C$23*I$6&gt;$Y$23,0,$Y$23*$C$23)+IF($Z$23*$C$23*H$6&gt;$Z$23,0,$Z$23*$C$23)+IF($AA$23*$C$23*G$6&gt;$AA$23,0,$AA$23*$C$23)+IF($AB$23*$C$23*F$6&gt;$AB$23,0,$AB$23*$C$23)))</f>
        <v>0.5</v>
      </c>
      <c r="AD139" s="126">
        <f>IF(AC81&gt;AC23,0,IF(AND(AC81=AC23,AC139=0),0,IF($E$23*$C$23*AD$6&gt;$E$23,0,$E$23*$C$23)+IF($F$23*$C$23*AC$6&gt;$F$23,0,$F$23*$C$23)+IF($G$23*$C$23*AB$6&gt;$G$23,0,$G$23*$C$23)+IF($H$23*$C$23*AA$6&gt;$H$23,0,$H$23*$C$23)+IF($I$23*$C$23*Z$6&gt;$I$23,0,$I$23*$C$23)+IF($J$23*$C$23*Y$6&gt;$J$23,0,$J$23*$C$23)+IF($K$23*$C$23*X$6&gt;$K$23,0,$K$23*$C$23)+IF($L$23*$C$23*W$6&gt;$L$23,0,$L$23*$C$23)+IF($M$23*$C$23*V$6&gt;$M$23,0,$M$23*$C$23)+IF($N$23*$C$23*U$6&gt;$N$23,0,$N$23*$C$23)+IF($O$23*$C$23*T$6&gt;$O$23,0,$O$23*$C$23)+IF($P$23*$C$23*S$6&gt;$P$23,0,$P$23*$C$23)+IF($Q$23*$C$23*R$6&gt;$Q$23,0,$Q$23*$C$23)+IF($R$23*$C$23*Q$6&gt;$R$23,0,$R$23*$C$23)+IF($S$23*$C$23*P$6&gt;$S$23,0,$S$23*$C$23)+IF($T$23*$C$23*O$6&gt;$T$23,0,$T$23*$C$23)+IF($U$23*$C$23*N$6&gt;$U$23,0,$U$23*$C$23)+IF($V$23*$C$23*M$6&gt;$V$23,0,$V$23*$C$23)+IF($W$23*$C$23*L$6&gt;$W$23,0,$W$23*$C$23)+IF($X$23*$C$23*K$6&gt;$X$23,0,$X$23*$C$23)+IF($Y$23*$C$23*J$6&gt;$Y$23,0,$Y$23*$C$23)+IF($Z$23*$C$23*I$6&gt;$Z$23,0,$Z$23*$C$23)+IF($AA$23*$C$23*H$6&gt;$AA$23,0,$AA$23*$C$23)+IF($AB$23*$C$23*G$6&gt;$AB$23,0,$AB$23*$C$23)+IF($AC$23*$C$23*F$6&gt;$AC$23,0,$AC$23*$C$23)))</f>
        <v>0.5</v>
      </c>
      <c r="AE139" s="126">
        <f>IF(AD81&gt;AD23,0,IF(AND(AD81=AD23,AD139=0),0,IF($E$23*$C$23*AE$6&gt;$E$23,0,$E$23*$C$23)+IF($F$23*$C$23*AD$6&gt;$F$23,0,$F$23*$C$23)+IF($G$23*$C$23*AC$6&gt;$G$23,0,$G$23*$C$23)+IF($H$23*$C$23*AB$6&gt;$H$23,0,$H$23*$C$23)+IF($I$23*$C$23*AA$6&gt;$I$23,0,$I$23*$C$23)+IF($J$23*$C$23*Z$6&gt;$J$23,0,$J$23*$C$23)+IF($K$23*$C$23*Y$6&gt;$K$23,0,$K$23*$C$23)+IF($L$23*$C$23*X$6&gt;$L$23,0,$L$23*$C$23)+IF($M$23*$C$23*W$6&gt;$M$23,0,$M$23*$C$23)+IF($N$23*$C$23*V$6&gt;$N$23,0,$N$23*$C$23)+IF($O$23*$C$23*U$6&gt;$O$23,0,$O$23*$C$23)+IF($P$23*$C$23*T$6&gt;$P$23,0,$P$23*$C$23)+IF($Q$23*$C$23*S$6&gt;$Q$23,0,$Q$23*$C$23)+IF($R$23*$C$23*R$6&gt;$R$23,0,$R$23*$C$23)+IF($S$23*$C$23*Q$6&gt;$S$23,0,$S$23*$C$23)+IF($T$23*$C$23*P$6&gt;$T$23,0,$T$23*$C$23)+IF($U$23*$C$23*O$6&gt;$U$23,0,$U$23*$C$23)+IF($V$23*$C$23*N$6&gt;$V$23,0,$V$23*$C$23)+IF($W$23*$C$23*M$6&gt;$W$23,0,$W$23*$C$23)+IF($X$23*$C$23*L$6&gt;$X$23,0,$X$23*$C$23)+IF($Y$23*$C$23*K$6&gt;$Y$23,0,$Y$23*$C$23)+IF($Z$23*$C$23*J$6&gt;$Z$23,0,$Z$23*$C$23)+IF($AA$23*$C$23*I$6&gt;$AA$23,0,$AA$23*$C$23)+IF($AB$23*$C$23*H$6&gt;$AB$23,0,$AB$23*$C$23)+IF($AC$23*$C$23*G$6&gt;$AC$23,0,$AC$23*$C$23)+IF($AD$23*$C$23*F$6&gt;$AD$23,0,$AD$23*$C$23)))</f>
        <v>0.5</v>
      </c>
      <c r="AF139" s="126">
        <f>IF(AE81&gt;AE23,0,IF(AND(AE81=AE23,AE139=0),0,IF($E$23*$C$23*AF$6&gt;$E$23,0,$E$23*$C$23)+IF($F$23*$C$23*AE$6&gt;$F$23,0,$F$23*$C$23)+IF($G$23*$C$23*AD$6&gt;$G$23,0,$G$23*$C$23)+IF($H$23*$C$23*AC$6&gt;$H$23,0,$H$23*$C$23)+IF($I$23*$C$23*AB$6&gt;$I$23,0,$I$23*$C$23)+IF($J$23*$C$23*AA$6&gt;$J$23,0,$J$23*$C$23)+IF($K$23*$C$23*Z$6&gt;$K$23,0,$K$23*$C$23)+IF($L$23*$C$23*Y$6&gt;$L$23,0,$L$23*$C$23)+IF($M$23*$C$23*X$6&gt;$M$23,0,$M$23*$C$23)+IF($N$23*$C$23*W$6&gt;$N$23,0,$N$23*$C$23)+IF($O$23*$C$23*V$6&gt;$O$23,0,$O$23*$C$23)+IF($P$23*$C$23*U$6&gt;$P$23,0,$P$23*$C$23)+IF($Q$23*$C$23*T$6&gt;$Q$23,0,$Q$23*$C$23)+IF($R$23*$C$23*S$6&gt;$R$23,0,$R$23*$C$23)+IF($S$23*$C$23*R$6&gt;$S$23,0,$S$23*$C$23)+IF($T$23*$C$23*Q$6&gt;$T$23,0,$T$23*$C$23)+IF($U$23*$C$23*P$6&gt;$U$23,0,$U$23*$C$23)+IF($V$23*$C$23*O$6&gt;$V$23,0,$V$23*$C$23)+IF($W$23*$C$23*N$6&gt;$W$23,0,$W$23*$C$23)+IF($X$23*$C$23*M$6&gt;$X$23,0,$X$23*$C$23)+IF($Y$23*$C$23*L$6&gt;$Y$23,0,$Y$23*$C$23)+IF($Z$23*$C$23*K$6&gt;$Z$23,0,$Z$23*$C$23)+IF($AA$23*$C$23*J$6&gt;$AA$23,0,$AA$23*$C$23)+IF($AB$23*$C$23*I$6&gt;$AB$23,0,$AB$23*$C$23)+IF($AC$23*$C$23*H$6&gt;$AC$23,0,$AC$23*$C$23)+IF($AD$23*$C$23*G$6&gt;$AD$23,0,$AD$23*$C$23)+IF($AE$23*$C$23*F$6&gt;$AE$23,0,$AE$23*$C$23)))</f>
        <v>0.5</v>
      </c>
      <c r="AG139" s="126">
        <f>IF(AF81&gt;AF23,0,IF(AND(AF81=AF23,AF139=0),0,IF($E$23*$C$23*AG$6&gt;$E$23,0,$E$23*$C$23)+IF($F$23*$C$23*AF$6&gt;$F$23,0,$F$23*$C$23)+IF($G$23*$C$23*AE$6&gt;$G$23,0,$G$23*$C$23)+IF($H$23*$C$23*AD$6&gt;$H$23,0,$H$23*$C$23)+IF($I$23*$C$23*AC$6&gt;$I$23,0,$I$23*$C$23)+IF($J$23*$C$23*AB$6&gt;$J$23,0,$J$23*$C$23)+IF($K$23*$C$23*AA$6&gt;$K$23,0,$K$23*$C$23)+IF($L$23*$C$23*Z$6&gt;$L$23,0,$L$23*$C$23)+IF($M$23*$C$23*Y$6&gt;$M$23,0,$M$23*$C$23)+IF($N$23*$C$23*X$6&gt;$N$23,0,$N$23*$C$23)+IF($O$23*$C$23*W$6&gt;$O$23,0,$O$23*$C$23)+IF($P$23*$C$23*V$6&gt;$P$23,0,$P$23*$C$23)+IF($Q$23*$C$23*U$6&gt;$Q$23,0,$Q$23*$C$23)+IF($R$23*$C$23*T$6&gt;$R$23,0,$R$23*$C$23)+IF($S$23*$C$23*S$6&gt;$S$23,0,$S$23*$C$23)+IF($T$23*$C$23*R$6&gt;$T$23,0,$T$23*$C$23)+IF($U$23*$C$23*Q$6&gt;$U$23,0,$U$23*$C$23)+IF($V$23*$C$23*P$6&gt;$V$23,0,$V$23*$C$23)+IF($W$23*$C$23*O$6&gt;$W$23,0,$W$23*$C$23)+IF($X$23*$C$23*N$6&gt;$X$23,0,$X$23*$C$23)+IF($Y$23*$C$23*M$6&gt;$Y$23,0,$Y$23*$C$23)+IF($Z$23*$C$23*L$6&gt;$Z$23,0,$Z$23*$C$23)+IF($AA$23*$C$23*K$6&gt;$AA$23,0,$AA$23*$C$23)+IF($AB$23*$C$23*J$6&gt;$AB$23,0,$AB$23*$C$23)+IF($AC$23*$C$23*I$6&gt;$AC$23,0,$AC$23*$C$23)+IF($AD$23*$C$23*H$6&gt;$AD$23,0,$AD$23*$C$23)+IF($AE$23*$C$23*G$6&gt;$AE$23,0,$AE$23*$C$23)+IF($AF$23*$C$23*F$6&gt;$AF$23,0,$AF$23*$C$23)))</f>
        <v>0.5</v>
      </c>
      <c r="AH139" s="126">
        <f>IF(AG81&gt;AG23,0,IF(AND(AG81=AG23,AG139=0),0,IF($E$23*$C$23*AH$6&gt;$E$23,0,$E$23*$C$23)+IF($F$23*$C$23*AG$6&gt;$F$23,0,$F$23*$C$23)+IF($G$23*$C$23*AF$6&gt;$G$23,0,$G$23*$C$23)+IF($H$23*$C$23*AE$6&gt;$H$23,0,$H$23*$C$23)+IF($I$23*$C$23*AD$6&gt;$I$23,0,$I$23*$C$23)+IF($J$23*$C$23*AC$6&gt;$J$23,0,$J$23*$C$23)+IF($K$23*$C$23*AB$6&gt;$K$23,0,$K$23*$C$23)+IF($L$23*$C$23*AA$6&gt;$L$23,0,$L$23*$C$23)+IF($M$23*$C$23*Z$6&gt;$M$23,0,$M$23*$C$23)+IF($N$23*$C$23*Y$6&gt;$N$23,0,$N$23*$C$23)+IF($O$23*$C$23*X$6&gt;$O$23,0,$O$23*$C$23)+IF($P$23*$C$23*W$6&gt;$P$23,0,$P$23*$C$23)+IF($Q$23*$C$23*V$6&gt;$Q$23,0,$Q$23*$C$23)+IF($R$23*$C$23*U$6&gt;$R$23,0,$R$23*$C$23)+IF($S$23*$C$23*T$6&gt;$S$23,0,$S$23*$C$23)+IF($T$23*$C$23*S$6&gt;$T$23,0,$T$23*$C$23)+IF($U$23*$C$23*R$6&gt;$U$23,0,$U$23*$C$23)+IF($V$23*$C$23*Q$6&gt;$V$23,0,$V$23*$C$23)+IF($W$23*$C$23*P$6&gt;$W$23,0,$W$23*$C$23)+IF($X$23*$C$23*O$6&gt;$X$23,0,$X$23*$C$23)+IF($Y$23*$C$23*N$6&gt;$Y$23,0,$Y$23*$C$23)+IF($Z$23*$C$23*M$6&gt;$Z$23,0,$Z$23*$C$23)+IF($AA$23*$C$23*L$6&gt;$AA$23,0,$AA$23*$C$23)+IF($AB$23*$C$23*K$6&gt;$AB$23,0,$AB$23*$C$23)+IF($AC$23*$C$23*J$6&gt;$AC$23,0,$AC$23*$C$23)+IF($AD$23*$C$23*I$6&gt;$AD$23,0,$AD$23*$C$23)+IF($AE$23*$C$23*H$6&gt;$AE$23,0,$AE$23*$C$23)+IF($AF$23*$C$23*G$6&gt;$AF$23,0,$AF$23*$C$23)+IF($AG$23*$C$23*F$6&gt;$AG$23,0,$AG$23*$C$23)))</f>
        <v>0.5</v>
      </c>
      <c r="AI139" s="126">
        <f>IF(AH81&gt;AH23,0,IF(AND(AH81=AH23,AH139=0),0,IF($E$23*$C$23*AI$6&gt;$E$23,0,$E$23*$C$23)+IF($F$23*$C$23*AH$6&gt;$F$23,0,$F$23*$C$23)+IF($G$23*$C$23*AG$6&gt;$G$23,0,$G$23*$C$23)+IF($H$23*$C$23*AF$6&gt;$H$23,0,$H$23*$C$23)+IF($I$23*$C$23*AE$6&gt;$I$23,0,$I$23*$C$23)+IF($J$23*$C$23*AD$6&gt;$J$23,0,$J$23*$C$23)+IF($K$23*$C$23*AC$6&gt;$K$23,0,$K$23*$C$23)+IF($L$23*$C$23*AB$6&gt;$L$23,0,$L$23*$C$23)+IF($M$23*$C$23*AA$6&gt;$M$23,0,$M$23*$C$23)+IF($N$23*$C$23*Z$6&gt;$N$23,0,$N$23*$C$23)+IF($O$23*$C$23*Y$6&gt;$O$23,0,$O$23*$C$23)+IF($P$23*$C$23*X$6&gt;$P$23,0,$P$23*$C$23)+IF($Q$23*$C$23*W$6&gt;$Q$23,0,$Q$23*$C$23)+IF($R$23*$C$23*V$6&gt;$R$23,0,$R$23*$C$23)+IF($S$23*$C$23*U$6&gt;$S$23,0,$S$23*$C$23)+IF($T$23*$C$23*T$6&gt;$T$23,0,$T$23*$C$23)+IF($U$23*$C$23*S$6&gt;$U$23,0,$U$23*$C$23)+IF($V$23*$C$23*R$6&gt;$V$23,0,$V$23*$C$23)+IF($W$23*$C$23*Q$6&gt;$W$23,0,$W$23*$C$23)+IF($X$23*$C$23*P$6&gt;$X$23,0,$X$23*$C$23)+IF($Y$23*$C$23*O$6&gt;$Y$23,0,$Y$23*$C$23)+IF($Z$23*$C$23*N$6&gt;$Z$23,0,$Z$23*$C$23)+IF($AA$23*$C$23*M$6&gt;$AA$23,0,$AA$23*$C$23)+IF($AB$23*$C$23*L$6&gt;$AB$23,0,$AB$23*$C$23)+IF($AC$23*$C$23*K$6&gt;$AC$23,0,$AC$23*$C$23)+IF($AD$23*$C$23*J$6&gt;$AD$23,0,$AD$23*$C$23)+IF($AE$23*$C$23*I$6&gt;$AE$23,0,$AE$23*$C$23)+IF($AF$23*$C$23*H$6&gt;$AF$23,0,$AF$23*$C$23)+IF($AG$23*$C$23*G$6&gt;$AG$23,0,$AG$23*$C$23)+IF($AH$23*$C$23*F$6&gt;$AH$23,0,$AH$23*$C$23)))</f>
        <v>0.5</v>
      </c>
    </row>
    <row r="140" spans="2:35" x14ac:dyDescent="0.3">
      <c r="B140" s="6" t="str">
        <f t="shared" si="72"/>
        <v>Charge Controller (for batteries)</v>
      </c>
      <c r="C140" s="287"/>
      <c r="D140" s="151">
        <f>SUM(E140:AI140)</f>
        <v>22.5</v>
      </c>
      <c r="E140" s="126">
        <v>0</v>
      </c>
      <c r="F140" s="126">
        <f>IF(E82&gt;E24,0,IF(AND(E82=E24,E140=0),0,IF($E$24*$C$24*F$6&gt;$E$24,0,$E$24*$C$24)))</f>
        <v>0.75</v>
      </c>
      <c r="G140" s="126">
        <f>IF(F82&gt;F24,0,IF(AND(F82=F24,F140=0),0,IF($E$24*$C$24*G$6&gt;$E$24,0,$E$24*$C$24)+IF($F$24*$C$24*F$6&gt;$F$24,0,$F$24*$C$24)))</f>
        <v>0.75</v>
      </c>
      <c r="H140" s="126">
        <f>IF(G82&gt;G24,0,IF(AND(G82=G24,G140=0),0,IF($E$24*$C$24*H$6&gt;$E$24,0,$E$24*$C$24)+IF($F$24*$C$24*G$6&gt;$F$24,0,$F$24*$C$24)+IF($G$24*$C$24*F$6&gt;$G$24,0,$G$24*$C$24)))</f>
        <v>0.75</v>
      </c>
      <c r="I140" s="126">
        <f>IF(H82&gt;H24,0,IF(AND(H82=H24,H140=0),0,IF($E$24*$C$24*I$6&gt;$E$24,0,$E$24*$C$24)+IF($F$24*$C$24*H$6&gt;$F$24,0,$F$24*$C$24)+IF($G$24*$C$24*G$6&gt;$G$24,0,$G$24*$C$24)+IF($H$24*$C$24*F$6&gt;$H$24,0,$H$24*$C$24)))</f>
        <v>0.75</v>
      </c>
      <c r="J140" s="126">
        <f>IF(I82&gt;I24,0,IF(AND(I82=I24,I140=0),0,IF($E$24*$C$24*J$6&gt;$E$24,0,$E$24*$C$24)+IF($F$24*$C$24*I$6&gt;$F$24,0,$F$24*$C$24)+IF($G$24*$C$24*H$6&gt;$G$24,0,$G$24*$C$24)+IF($H$24*$C$24*G$6&gt;$H$24,0,$H$24*$C$24)+IF($I$24*$C$24*F$6&gt;$I$24,0,$I$24*$C$24)))</f>
        <v>0.75</v>
      </c>
      <c r="K140" s="126">
        <f>IF(J82&gt;J24,0,IF(AND(J82=J24,J140=0),0,IF($E$24*$C$24*K$6&gt;$E$24,0,$E$24*$C$24)+IF($F$24*$C$24*J$6&gt;$F$24,0,$F$24*$C$24)+IF($G$24*$C$24*I$6&gt;$G$24,0,$G$24*$C$24)+IF($H$24*$C$24*H$6&gt;$H$24,0,$H$24*$C$24)+IF($I$24*$C$24*G$6&gt;$I$24,0,$I$24*$C$24)+IF($J$24*$C$24*F$6&gt;$J$24,0,$J$24*$C$24)))</f>
        <v>0.75</v>
      </c>
      <c r="L140" s="126">
        <f>IF(K82&gt;K24,0,IF(AND(K82=K24,K140=0),0,IF($E$24*$C$24*L$6&gt;$E$24,0,$E$24*$C$24)+IF($F$24*$C$24*K$6&gt;$F$24,0,$F$24*$C$24)+IF($G$24*$C$24*J$6&gt;$G$24,0,$G$24*$C$24)+IF($H$24*$C$24*I$6&gt;$H$24,0,$H$24*$C$24)+IF($I$24*$C$24*H$6&gt;$I$24,0,$I$24*$C$24)+IF($J$24*$C$24*G$6&gt;$J$24,0,$J$24*$C$24)+IF($K$24*$C$24*F$6&gt;$K$24,0,$K$24*$C$24)))</f>
        <v>0.75</v>
      </c>
      <c r="M140" s="126">
        <f>IF(L82&gt;L24,0,IF(AND(L82=L24,L140=0),0,IF($E$24*$C$24*M$6&gt;$E$24,0,$E$24*$C$24)+IF($F$24*$C$24*L$6&gt;$F$24,0,$F$24*$C$24)+IF($G$24*$C$24*K$6&gt;$G$24,0,$G$24*$C$24)+IF($H$24*$C$24*J$6&gt;$H$24,0,$H$24*$C$24)+IF($I$24*$C$24*I$6&gt;$I$24,0,$I$24*$C$24)+IF($J$24*$C$24*H$6&gt;$J$24,0,$J$24*$C$24)+IF($K$24*$C$24*G$6&gt;$K$24,0,$K$24*$C$24)+IF($L$24*$C$24*F$6&gt;$L$24,0,$L$24*$C$24)))</f>
        <v>0.75</v>
      </c>
      <c r="N140" s="126">
        <f>IF(M82&gt;M24,0,IF(AND(M82=M24,M140=0),0,IF($E$24*$C$24*N$6&gt;$E$24,0,$E$24*$C$24)+IF($F$24*$C$24*M$6&gt;$F$24,0,$F$24*$C$24)+IF($G$24*$C$24*L$6&gt;$G$24,0,$G$24*$C$24)+IF($H$24*$C$24*K$6&gt;$H$24,0,$H$24*$C$24)+IF($I$24*$C$24*J$6&gt;$I$24,0,$I$24*$C$24)+IF($J$24*$C$24*I$6&gt;$J$24,0,$J$24*$C$24)+IF($K$24*$C$24*H$6&gt;$K$24,0,$K$24*$C$24)+IF($L$24*$C$24*G$6&gt;$L$24,0,$L$24*$C$24)+IF($M$24*$C$24*F$6&gt;$M$24,0,$M$24*$C$24)))</f>
        <v>0.75</v>
      </c>
      <c r="O140" s="126">
        <f>IF(N82&gt;N24,0,IF(AND(N82=N24,N140=0),0,IF($E$24*$C$24*O$6&gt;$E$24,0,$E$24*$C$24)+IF($F$24*$C$24*N$6&gt;$F$24,0,$F$24*$C$24)+IF($G$24*$C$24*M$6&gt;$G$24,0,$G$24*$C$24)+IF($H$24*$C$24*L$6&gt;$H$24,0,$H$24*$C$24)+IF($I$24*$C$24*K$6&gt;$I$24,0,$I$24*$C$24)+IF($J$24*$C$24*J$6&gt;$J$24,0,$J$24*$C$24)+IF($K$24*$C$24*I$6&gt;$K$24,0,$K$24*$C$24)+IF($L$24*$C$24*H$6&gt;$L$24,0,$L$24*$C$24)+IF($M$24*$C$24*G$6&gt;$M$24,0,$M$24*$C$24)+IF($N$24*$C$24*F$6&gt;$N$24,0,$N$24*$C$24)))</f>
        <v>0.75</v>
      </c>
      <c r="P140" s="126">
        <f>IF(O82&gt;O24,0,IF(AND(O82=O24,O140=0),0,IF($E$24*$C$24*P$6&gt;$E$24,0,$E$24*$C$24)+IF($F$24*$C$24*O$6&gt;$F$24,0,$F$24*$C$24)+IF($G$24*$C$24*N$6&gt;$G$24,0,$G$24*$C$24)+IF($H$24*$C$24*M$6&gt;$H$24,0,$H$24*$C$24)+IF($I$24*$C$24*L$6&gt;$I$24,0,$I$24*$C$24)+IF($J$24*$C$24*K$6&gt;$J$24,0,$J$24*$C$24)+IF($K$24*$C$24*J$6&gt;$K$24,0,$K$24*$C$24)+IF($L$24*$C$24*I$6&gt;$L$24,0,$L$24*$C$24)+IF($M$24*$C$24*H$6&gt;$M$24,0,$M$24*$C$24)+IF($N$24*$C$24*G$6&gt;$N$24,0,$N$24*$C$24)+IF($O$24*$C$24*F$6&gt;$O$24,0,$O$24*$C$24)))</f>
        <v>0.75</v>
      </c>
      <c r="Q140" s="126">
        <f>IF(P82&gt;P24,0,IF(AND(P82=P24,P140=0),0,IF($E$24*$C$24*Q$6&gt;$E$24,0,$E$24*$C$24)+IF($F$24*$C$24*P$6&gt;$F$24,0,$F$24*$C$24)+IF($G$24*$C$24*O$6&gt;$G$24,0,$G$24*$C$24)+IF($H$24*$C$24*N$6&gt;$H$24,0,$H$24*$C$24)+IF($I$24*$C$24*M$6&gt;$I$24,0,$I$24*$C$24)+IF($J$24*$C$24*L$6&gt;$J$24,0,$J$24*$C$24)+IF($K$24*$C$24*K$6&gt;$K$24,0,$K$24*$C$24)+IF($L$24*$C$24*J$6&gt;$L$24,0,$L$24*$C$24)+IF($M$24*$C$24*I$6&gt;$M$24,0,$M$24*$C$24)+IF($N$24*$C$24*H$6&gt;$N$24,0,$N$24*$C$24)+IF($O$24*$C$24*G$6&gt;$O$24,0,$O$24*$C$24)+IF($P$24*$C$24*F$6&gt;$P$24,0,$P$24*$C$24)))</f>
        <v>0.75</v>
      </c>
      <c r="R140" s="126">
        <f>IF(Q82&gt;Q24,0,IF(AND(Q82=Q24,Q140=0),0,IF($E$24*$C$24*R$6&gt;$E$24,0,$E$24*$C$24)+IF($F$24*$C$24*Q$6&gt;$F$24,0,$F$24*$C$24)+IF($G$24*$C$24*P$6&gt;$G$24,0,$G$24*$C$24)+IF($H$24*$C$24*O$6&gt;$H$24,0,$H$24*$C$24)+IF($I$24*$C$24*N$6&gt;$I$24,0,$I$24*$C$24)+IF($J$24*$C$24*M$6&gt;$J$24,0,$J$24*$C$24)+IF($K$24*$C$24*L$6&gt;$K$24,0,$K$24*$C$24)+IF($L$24*$C$24*K$6&gt;$L$24,0,$L$24*$C$24)+IF($M$24*$C$24*J$6&gt;$M$24,0,$M$24*$C$24)+IF($N$24*$C$24*I$6&gt;$N$24,0,$N$24*$C$24)+IF($O$24*$C$24*H$6&gt;$O$24,0,$O$24*$C$24)+IF($P$24*$C$24*G$6&gt;$P$24,0,$P$24*$C$24)+IF($Q$24*$C$24*F$6&gt;$Q$24,0,$Q$24*$C$24)))</f>
        <v>0.75</v>
      </c>
      <c r="S140" s="126">
        <f>IF(R82&gt;R24,0,IF(AND(R82=R24,R140=0),0,IF($E$24*$C$24*S$6&gt;$E$24,0,$E$24*$C$24)+IF($F$24*$C$24*R$6&gt;$F$24,0,$F$24*$C$24)+IF($G$24*$C$24*Q$6&gt;$G$24,0,$G$24*$C$24)+IF($H$24*$C$24*P$6&gt;$H$24,0,$H$24*$C$24)+IF($I$24*$C$24*O$6&gt;$I$24,0,$I$24*$C$24)+IF($J$24*$C$24*N$6&gt;$J$24,0,$J$24*$C$24)+IF($K$24*$C$24*M$6&gt;$K$24,0,$K$24*$C$24)+IF($L$24*$C$24*L$6&gt;$L$24,0,$L$24*$C$24)+IF($M$24*$C$24*K$6&gt;$M$24,0,$M$24*$C$24)+IF($N$24*$C$24*J$6&gt;$N$24,0,$N$24*$C$24)+IF($O$24*$C$24*I$6&gt;$O$24,0,$O$24*$C$24)+IF($P$24*$C$24*H$6&gt;$P$24,0,$P$24*$C$24)+IF($Q$24*$C$24*G$6&gt;$Q$24,0,$Q$24*$C$24)+IF($R$24*$C$24*F$6&gt;$R$24,0,$R$24*$C$24)))</f>
        <v>0.75</v>
      </c>
      <c r="T140" s="126">
        <f>IF(S82&gt;S24,0,IF(AND(S82=S24,S140=0),0,IF($E$24*$C$24*T$6&gt;$E$24,0,$E$24*$C$24)+IF($F$24*$C$24*S$6&gt;$F$24,0,$F$24*$C$24)+IF($G$24*$C$24*R$6&gt;$G$24,0,$G$24*$C$24)+IF($H$24*$C$24*Q$6&gt;$H$24,0,$H$24*$C$24)+IF($I$24*$C$24*P$6&gt;$I$24,0,$I$24*$C$24)+IF($J$24*$C$24*O$6&gt;$J$24,0,$J$24*$C$24)+IF($K$24*$C$24*N$6&gt;$K$24,0,$K$24*$C$24)+IF($L$24*$C$24*M$6&gt;$L$24,0,$L$24*$C$24)+IF($M$24*$C$24*L$6&gt;$M$24,0,$M$24*$C$24)+IF($N$24*$C$24*K$6&gt;$N$24,0,$N$24*$C$24)+IF($O$24*$C$24*J$6&gt;$O$24,0,$O$24*$C$24)+IF($P$24*$C$24*I$6&gt;$P$24,0,$P$24*$C$24)+IF($Q$24*$C$24*H$6&gt;$Q$24,0,$Q$24*$C$24)+IF($R$24*$C$24*G$6&gt;$R$24,0,$R$24*$C$24)+IF($S$24*$C$24*F$6&gt;$S$24,0,$S$24*$C$24)))</f>
        <v>0.75</v>
      </c>
      <c r="U140" s="126">
        <f>IF(T82&gt;T24,0,IF(AND(T82=T24,T140=0),0,IF($E$24*$C$24*U$6&gt;$E$24,0,$E$24*$C$24)+IF($F$24*$C$24*T$6&gt;$F$24,0,$F$24*$C$24)+IF($G$24*$C$24*S$6&gt;$G$24,0,$G$24*$C$24)+IF($H$24*$C$24*R$6&gt;$H$24,0,$H$24*$C$24)+IF($I$24*$C$24*Q$6&gt;$I$24,0,$I$24*$C$24)+IF($J$24*$C$24*P$6&gt;$J$24,0,$J$24*$C$24)+IF($K$24*$C$24*O$6&gt;$K$24,0,$K$24*$C$24)+IF($L$24*$C$24*N$6&gt;$L$24,0,$L$24*$C$24)+IF($M$24*$C$24*M$6&gt;$M$24,0,$M$24*$C$24)+IF($N$24*$C$24*L$6&gt;$N$24,0,$N$24*$C$24)+IF($O$24*$C$24*K$6&gt;$O$24,0,$O$24*$C$24)+IF($P$24*$C$24*J$6&gt;$P$24,0,$P$24*$C$24)+IF($Q$24*$C$24*I$6&gt;$Q$24,0,$Q$24*$C$24)+IF($R$24*$C$24*H$6&gt;$R$24,0,$R$24*$C$24)+IF($S$24*$C$24*G$6&gt;$S$24,0,$S$24*$C$24)+IF($T$24*$C$24*F$6&gt;$T$24,0,$T$24*$C$24)))</f>
        <v>0.75</v>
      </c>
      <c r="V140" s="126">
        <f>IF(U82&gt;U24,0,IF(AND(U82=U24,U140=0),0,IF($E$24*$C$24*V$6&gt;$E$24,0,$E$24*$C$24)+IF($F$24*$C$24*U$6&gt;$F$24,0,$F$24*$C$24)+IF($G$24*$C$24*T$6&gt;$G$24,0,$G$24*$C$24)+IF($H$24*$C$24*S$6&gt;$H$24,0,$H$24*$C$24)+IF($I$24*$C$24*R$6&gt;$I$24,0,$I$24*$C$24)+IF($J$24*$C$24*Q$6&gt;$J$24,0,$J$24*$C$24)+IF($K$24*$C$24*P$6&gt;$K$24,0,$K$24*$C$24)+IF($L$24*$C$24*O$6&gt;$L$24,0,$L$24*$C$24)+IF($M$24*$C$24*N$6&gt;$M$24,0,$M$24*$C$24)+IF($N$24*$C$24*M$6&gt;$N$24,0,$N$24*$C$24)+IF($O$24*$C$24*L$6&gt;$O$24,0,$O$24*$C$24)+IF($P$24*$C$24*K$6&gt;$P$24,0,$P$24*$C$24)+IF($Q$24*$C$24*J$6&gt;$Q$24,0,$Q$24*$C$24)+IF($R$24*$C$24*I$6&gt;$R$24,0,$R$24*$C$24)+IF($S$24*$C$24*H$6&gt;$S$24,0,$S$24*$C$24)+IF($T$24*$C$24*G$6&gt;$T$24,0,$T$24*$C$24)+IF($U$24*$C$24*F$6&gt;$U$24,0,$U$24*$C$24)))</f>
        <v>0.75</v>
      </c>
      <c r="W140" s="126">
        <f>IF(V82&gt;V24,0,IF(AND(V82=V24,V140=0),0,IF($E$24*$C$24*W$6&gt;$E$24,0,$E$24*$C$24)+IF($F$24*$C$24*V$6&gt;$F$24,0,$F$24*$C$24)+IF($G$24*$C$24*U$6&gt;$G$24,0,$G$24*$C$24)+IF($H$24*$C$24*T$6&gt;$H$24,0,$H$24*$C$24)+IF($I$24*$C$24*S$6&gt;$I$24,0,$I$24*$C$24)+IF($J$24*$C$24*R$6&gt;$J$24,0,$J$24*$C$24)+IF($K$24*$C$24*Q$6&gt;$K$24,0,$K$24*$C$24)+IF($L$24*$C$24*P$6&gt;$L$24,0,$L$24*$C$24)+IF($M$24*$C$24*O$6&gt;$M$24,0,$M$24*$C$24)+IF($N$24*$C$24*N$6&gt;$N$24,0,$N$24*$C$24)+IF($O$24*$C$24*M$6&gt;$O$24,0,$O$24*$C$24)+IF($P$24*$C$24*L$6&gt;$P$24,0,$P$24*$C$24)+IF($Q$24*$C$24*K$6&gt;$Q$24,0,$Q$24*$C$24)+IF($R$24*$C$24*J$6&gt;$R$24,0,$R$24*$C$24)+IF($S$24*$C$24*I$6&gt;$S$24,0,$S$24*$C$24)+IF($T$24*$C$24*H$6&gt;$T$24,0,$T$24*$C$24)+IF($U$24*$C$24*G$6&gt;$U$24,0,$U$24*$C$24)+IF($V$24*$C$24*F$6&gt;$V$24,0,$V$24*$C$24)))</f>
        <v>0.75</v>
      </c>
      <c r="X140" s="126">
        <f>IF(W82&gt;W24,0,IF(AND(W82=W24,W140=0),0,IF($E$24*$C$24*X$6&gt;$E$24,0,$E$24*$C$24)+IF($F$24*$C$24*W$6&gt;$F$24,0,$F$24*$C$24)+IF($G$24*$C$24*V$6&gt;$G$24,0,$G$24*$C$24)+IF($H$24*$C$24*U$6&gt;$H$24,0,$H$24*$C$24)+IF($I$24*$C$24*T$6&gt;$I$24,0,$I$24*$C$24)+IF($J$24*$C$24*S$6&gt;$J$24,0,$J$24*$C$24)+IF($K$24*$C$24*R$6&gt;$K$24,0,$K$24*$C$24)+IF($L$24*$C$24*Q$6&gt;$L$24,0,$L$24*$C$24)+IF($M$24*$C$24*P$6&gt;$M$24,0,$M$24*$C$24)+IF($N$24*$C$24*O$6&gt;$N$24,0,$N$24*$C$24)+IF($O$24*$C$24*N$6&gt;$O$24,0,$O$24*$C$24)+IF($P$24*$C$24*M$6&gt;$P$24,0,$P$24*$C$24)+IF($Q$24*$C$24*L$6&gt;$Q$24,0,$Q$24*$C$24)+IF($R$24*$C$24*K$6&gt;$R$24,0,$R$24*$C$24)+IF($S$24*$C$24*J$6&gt;$S$24,0,$S$24*$C$24)+IF($T$24*$C$24*I$6&gt;$T$24,0,$T$24*$C$24)+IF($U$24*$C$24*H$6&gt;$U$24,0,$U$24*$C$24)+IF($V$24*$C$24*G$6&gt;$V$24,0,$V$24*$C$24)+IF($W$24*$C$24*F$6&gt;$W$24,0,$W$24*$C$24)))</f>
        <v>0.75</v>
      </c>
      <c r="Y140" s="126">
        <f>IF(X82&gt;X24,0,IF(AND(X82=X24,X140=0),0,IF($E$24*$C$24*Y$6&gt;$E$24,0,$E$24*$C$24)+IF($F$24*$C$24*X$6&gt;$F$24,0,$F$24*$C$24)+IF($G$24*$C$24*W$6&gt;$G$24,0,$G$24*$C$24)+IF($H$24*$C$24*V$6&gt;$H$24,0,$H$24*$C$24)+IF($I$24*$C$24*U$6&gt;$I$24,0,$I$24*$C$24)+IF($J$24*$C$24*T$6&gt;$J$24,0,$J$24*$C$24)+IF($K$24*$C$24*S$6&gt;$K$24,0,$K$24*$C$24)+IF($L$24*$C$24*R$6&gt;$L$24,0,$L$24*$C$24)+IF($M$24*$C$24*Q$6&gt;$M$24,0,$M$24*$C$24)+IF($N$24*$C$24*P$6&gt;$N$24,0,$N$24*$C$24)+IF($O$24*$C$24*O$6&gt;$O$24,0,$O$24*$C$24)+IF($P$24*$C$24*N$6&gt;$P$24,0,$P$24*$C$24)+IF($Q$24*$C$24*M$6&gt;$Q$24,0,$Q$24*$C$24)+IF($R$24*$C$24*L$6&gt;$R$24,0,$R$24*$C$24)+IF($S$24*$C$24*K$6&gt;$S$24,0,$S$24*$C$24)+IF($T$24*$C$24*J$6&gt;$T$24,0,$T$24*$C$24)+IF($U$24*$C$24*I$6&gt;$U$24,0,$U$24*$C$24)+IF($V$24*$C$24*H$6&gt;$V$24,0,$V$24*$C$24)+IF($W$24*$C$24*G$6&gt;$W$24,0,$W$24*$C$24)+IF($X$24*$C$24*F$6&gt;$X$24,0,$X$24*$C$24)))</f>
        <v>0.75</v>
      </c>
      <c r="Z140" s="126">
        <f>IF(Y82&gt;Y24,0,IF(AND(Y82=Y24,Y140=0),0,IF($E$24*$C$24*Z$6&gt;$E$24,0,$E$24*$C$24)+IF($F$24*$C$24*Y$6&gt;$F$24,0,$F$24*$C$24)+IF($G$24*$C$24*X$6&gt;$G$24,0,$G$24*$C$24)+IF($H$24*$C$24*W$6&gt;$H$24,0,$H$24*$C$24)+IF($I$24*$C$24*V$6&gt;$I$24,0,$I$24*$C$24)+IF($J$24*$C$24*U$6&gt;$J$24,0,$J$24*$C$24)+IF($K$24*$C$24*T$6&gt;$K$24,0,$K$24*$C$24)+IF($L$24*$C$24*S$6&gt;$L$24,0,$L$24*$C$24)+IF($M$24*$C$24*R$6&gt;$M$24,0,$M$24*$C$24)+IF($N$24*$C$24*Q$6&gt;$N$24,0,$N$24*$C$24)+IF($O$24*$C$24*P$6&gt;$O$24,0,$O$24*$C$24)+IF($P$24*$C$24*O$6&gt;$P$24,0,$P$24*$C$24)+IF($Q$24*$C$24*N$6&gt;$Q$24,0,$Q$24*$C$24)+IF($R$24*$C$24*M$6&gt;$R$24,0,$R$24*$C$24)+IF($S$24*$C$24*L$6&gt;$S$24,0,$S$24*$C$24)+IF($T$24*$C$24*K$6&gt;$T$24,0,$T$24*$C$24)+IF($U$24*$C$24*J$6&gt;$U$24,0,$U$24*$C$24)+IF($V$24*$C$24*I$6&gt;$V$24,0,$V$24*$C$24)+IF($W$24*$C$24*H$6&gt;$W$24,0,$W$24*$C$24)+IF($X$24*$C$24*G$6&gt;$X$24,0,$X$24*$C$24)+IF($Y$24*$C$24*F$6&gt;$Y$24,0,$Y$24*$C$24)))</f>
        <v>0.75</v>
      </c>
      <c r="AA140" s="126">
        <f>IF(Z82&gt;Z24,0,IF(AND(Z82=Z24,Z140=0),0,IF($E$24*$C$24*AA$6&gt;$E$24,0,$E$24*$C$24)+IF($F$24*$C$24*Z$6&gt;$F$24,0,$F$24*$C$24)+IF($G$24*$C$24*Y$6&gt;$G$24,0,$G$24*$C$24)+IF($H$24*$C$24*X$6&gt;$H$24,0,$H$24*$C$24)+IF($I$24*$C$24*W$6&gt;$I$24,0,$I$24*$C$24)+IF($J$24*$C$24*V$6&gt;$J$24,0,$J$24*$C$24)+IF($K$24*$C$24*U$6&gt;$K$24,0,$K$24*$C$24)+IF($L$24*$C$24*T$6&gt;$L$24,0,$L$24*$C$24)+IF($M$24*$C$24*S$6&gt;$M$24,0,$M$24*$C$24)+IF($N$24*$C$24*R$6&gt;$N$24,0,$N$24*$C$24)+IF($O$24*$C$24*Q$6&gt;$O$24,0,$O$24*$C$24)+IF($P$24*$C$24*P$6&gt;$P$24,0,$P$24*$C$24)+IF($Q$24*$C$24*O$6&gt;$Q$24,0,$Q$24*$C$24)+IF($R$24*$C$24*N$6&gt;$R$24,0,$R$24*$C$24)+IF($S$24*$C$24*M$6&gt;$S$24,0,$S$24*$C$24)+IF($T$24*$C$24*L$6&gt;$T$24,0,$T$24*$C$24)+IF($U$24*$C$24*K$6&gt;$U$24,0,$U$24*$C$24)+IF($V$24*$C$24*J$6&gt;$V$24,0,$V$24*$C$24)+IF($W$24*$C$24*I$6&gt;$W$24,0,$W$24*$C$24)+IF($X$24*$C$24*H$6&gt;$X$24,0,$X$24*$C$24)+IF($Y$24*$C$24*G$6&gt;$Y$24,0,$Y$24*$C$24)+IF($Z$24*$C$24*F$6&gt;$Z$24,0,$Z$24*$C$24)))</f>
        <v>0.75</v>
      </c>
      <c r="AB140" s="126">
        <f>IF(AA82&gt;AA24,0,IF(AND(AA82=AA24,AA140=0),0,IF($E$24*$C$24*AB$6&gt;$E$24,0,$E$24*$C$24)+IF($F$24*$C$24*AA$6&gt;$F$24,0,$F$24*$C$24)+IF($G$24*$C$24*Z$6&gt;$G$24,0,$G$24*$C$24)+IF($H$24*$C$24*Y$6&gt;$H$24,0,$H$24*$C$24)+IF($I$24*$C$24*X$6&gt;$I$24,0,$I$24*$C$24)+IF($J$24*$C$24*W$6&gt;$J$24,0,$J$24*$C$24)+IF($K$24*$C$24*V$6&gt;$K$24,0,$K$24*$C$24)+IF($L$24*$C$24*U$6&gt;$L$24,0,$L$24*$C$24)+IF($M$24*$C$24*T$6&gt;$M$24,0,$M$24*$C$24)+IF($N$24*$C$24*S$6&gt;$N$24,0,$N$24*$C$24)+IF($O$24*$C$24*R$6&gt;$O$24,0,$O$24*$C$24)+IF($P$24*$C$24*Q$6&gt;$P$24,0,$P$24*$C$24)+IF($Q$24*$C$24*P$6&gt;$Q$24,0,$Q$24*$C$24)+IF($R$24*$C$24*O$6&gt;$R$24,0,$R$24*$C$24)+IF($S$24*$C$24*N$6&gt;$S$24,0,$S$24*$C$24)+IF($T$24*$C$24*M$6&gt;$T$24,0,$T$24*$C$24)+IF($U$24*$C$24*L$6&gt;$U$24,0,$U$24*$C$24)+IF($V$24*$C$24*K$6&gt;$V$24,0,$V$24*$C$24)+IF($W$24*$C$24*J$6&gt;$W$24,0,$W$24*$C$24)+IF($X$24*$C$24*I$6&gt;$X$24,0,$X$24*$C$24)+IF($Y$24*$C$24*H$6&gt;$Y$24,0,$Y$24*$C$24)+IF($Z$24*$C$24*G$6&gt;$Z$24,0,$Z$24*$C$24)+IF($AA$24*$C$24*F$6&gt;$AA$24,0,$AA$24*$C$24)))</f>
        <v>0.75</v>
      </c>
      <c r="AC140" s="126">
        <f>IF(AB82&gt;AB24,0,IF(AND(AB82=AB24,AB140=0),0,IF($E$24*$C$24*AC$6&gt;$E$24,0,$E$24*$C$24)+IF($F$24*$C$24*AB$6&gt;$F$24,0,$F$24*$C$24)+IF($G$24*$C$24*AA$6&gt;$G$24,0,$G$24*$C$24)+IF($H$24*$C$24*Z$6&gt;$H$24,0,$H$24*$C$24)+IF($I$24*$C$24*Y$6&gt;$I$24,0,$I$24*$C$24)+IF($J$24*$C$24*X$6&gt;$J$24,0,$J$24*$C$24)+IF($K$24*$C$24*W$6&gt;$K$24,0,$K$24*$C$24)+IF($L$24*$C$24*V$6&gt;$L$24,0,$L$24*$C$24)+IF($M$24*$C$24*U$6&gt;$M$24,0,$M$24*$C$24)+IF($N$24*$C$24*T$6&gt;$N$24,0,$N$24*$C$24)+IF($O$24*$C$24*S$6&gt;$O$24,0,$O$24*$C$24)+IF($P$24*$C$24*R$6&gt;$P$24,0,$P$24*$C$24)+IF($Q$24*$C$24*Q$6&gt;$Q$24,0,$Q$24*$C$24)+IF($R$24*$C$24*P$6&gt;$R$24,0,$R$24*$C$24)+IF($S$24*$C$24*O$6&gt;$S$24,0,$S$24*$C$24)+IF($T$24*$C$24*N$6&gt;$T$24,0,$T$24*$C$24)+IF($U$24*$C$24*M$6&gt;$U$24,0,$U$24*$C$24)+IF($V$24*$C$24*L$6&gt;$V$24,0,$V$24*$C$24)+IF($W$24*$C$24*K$6&gt;$W$24,0,$W$24*$C$24)+IF($X$24*$C$24*J$6&gt;$X$24,0,$X$24*$C$24)+IF($Y$24*$C$24*I$6&gt;$Y$24,0,$Y$24*$C$24)+IF($Z$24*$C$24*H$6&gt;$Z$24,0,$Z$24*$C$24)+IF($AA$24*$C$24*G$6&gt;$AA$24,0,$AA$24*$C$24)+IF($AB$24*$C$24*F$6&gt;$AB$24,0,$AB$24*$C$24)))</f>
        <v>0.75</v>
      </c>
      <c r="AD140" s="126">
        <f>IF(AC82&gt;AC24,0,IF(AND(AC82=AC24,AC140=0),0,IF($E$24*$C$24*AD$6&gt;$E$24,0,$E$24*$C$24)+IF($F$24*$C$24*AC$6&gt;$F$24,0,$F$24*$C$24)+IF($G$24*$C$24*AB$6&gt;$G$24,0,$G$24*$C$24)+IF($H$24*$C$24*AA$6&gt;$H$24,0,$H$24*$C$24)+IF($I$24*$C$24*Z$6&gt;$I$24,0,$I$24*$C$24)+IF($J$24*$C$24*Y$6&gt;$J$24,0,$J$24*$C$24)+IF($K$24*$C$24*X$6&gt;$K$24,0,$K$24*$C$24)+IF($L$24*$C$24*W$6&gt;$L$24,0,$L$24*$C$24)+IF($M$24*$C$24*V$6&gt;$M$24,0,$M$24*$C$24)+IF($N$24*$C$24*U$6&gt;$N$24,0,$N$24*$C$24)+IF($O$24*$C$24*T$6&gt;$O$24,0,$O$24*$C$24)+IF($P$24*$C$24*S$6&gt;$P$24,0,$P$24*$C$24)+IF($Q$24*$C$24*R$6&gt;$Q$24,0,$Q$24*$C$24)+IF($R$24*$C$24*Q$6&gt;$R$24,0,$R$24*$C$24)+IF($S$24*$C$24*P$6&gt;$S$24,0,$S$24*$C$24)+IF($T$24*$C$24*O$6&gt;$T$24,0,$T$24*$C$24)+IF($U$24*$C$24*N$6&gt;$U$24,0,$U$24*$C$24)+IF($V$24*$C$24*M$6&gt;$V$24,0,$V$24*$C$24)+IF($W$24*$C$24*L$6&gt;$W$24,0,$W$24*$C$24)+IF($X$24*$C$24*K$6&gt;$X$24,0,$X$24*$C$24)+IF($Y$24*$C$24*J$6&gt;$Y$24,0,$Y$24*$C$24)+IF($Z$24*$C$24*I$6&gt;$Z$24,0,$Z$24*$C$24)+IF($AA$24*$C$24*H$6&gt;$AA$24,0,$AA$24*$C$24)+IF($AB$24*$C$24*G$6&gt;$AB$24,0,$AB$24*$C$24)+IF($AC$24*$C$24*F$6&gt;$AC$24,0,$AC$24*$C$24)))</f>
        <v>0.75</v>
      </c>
      <c r="AE140" s="126">
        <f>IF(AD82&gt;AD24,0,IF(AND(AD82=AD24,AD140=0),0,IF($E$24*$C$24*AE$6&gt;$E$24,0,$E$24*$C$24)+IF($F$24*$C$24*AD$6&gt;$F$24,0,$F$24*$C$24)+IF($G$24*$C$24*AC$6&gt;$G$24,0,$G$24*$C$24)+IF($H$24*$C$24*AB$6&gt;$H$24,0,$H$24*$C$24)+IF($I$24*$C$24*AA$6&gt;$I$24,0,$I$24*$C$24)+IF($J$24*$C$24*Z$6&gt;$J$24,0,$J$24*$C$24)+IF($K$24*$C$24*Y$6&gt;$K$24,0,$K$24*$C$24)+IF($L$24*$C$24*X$6&gt;$L$24,0,$L$24*$C$24)+IF($M$24*$C$24*W$6&gt;$M$24,0,$M$24*$C$24)+IF($N$24*$C$24*V$6&gt;$N$24,0,$N$24*$C$24)+IF($O$24*$C$24*U$6&gt;$O$24,0,$O$24*$C$24)+IF($P$24*$C$24*T$6&gt;$P$24,0,$P$24*$C$24)+IF($Q$24*$C$24*S$6&gt;$Q$24,0,$Q$24*$C$24)+IF($R$24*$C$24*R$6&gt;$R$24,0,$R$24*$C$24)+IF($S$24*$C$24*Q$6&gt;$S$24,0,$S$24*$C$24)+IF($T$24*$C$24*P$6&gt;$T$24,0,$T$24*$C$24)+IF($U$24*$C$24*O$6&gt;$U$24,0,$U$24*$C$24)+IF($V$24*$C$24*N$6&gt;$V$24,0,$V$24*$C$24)+IF($W$24*$C$24*M$6&gt;$W$24,0,$W$24*$C$24)+IF($X$24*$C$24*L$6&gt;$X$24,0,$X$24*$C$24)+IF($Y$24*$C$24*K$6&gt;$Y$24,0,$Y$24*$C$24)+IF($Z$24*$C$24*J$6&gt;$Z$24,0,$Z$24*$C$24)+IF($AA$24*$C$24*I$6&gt;$AA$24,0,$AA$24*$C$24)+IF($AB$24*$C$24*H$6&gt;$AB$24,0,$AB$24*$C$24)+IF($AC$24*$C$24*G$6&gt;$AC$24,0,$AC$24*$C$24)+IF($AD$24*$C$24*F$6&gt;$AD$24,0,$AD$24*$C$24)))</f>
        <v>0.75</v>
      </c>
      <c r="AF140" s="126">
        <f>IF(AE82&gt;AE24,0,IF(AND(AE82=AE24,AE140=0),0,IF($E$24*$C$24*AF$6&gt;$E$24,0,$E$24*$C$24)+IF($F$24*$C$24*AE$6&gt;$F$24,0,$F$24*$C$24)+IF($G$24*$C$24*AD$6&gt;$G$24,0,$G$24*$C$24)+IF($H$24*$C$24*AC$6&gt;$H$24,0,$H$24*$C$24)+IF($I$24*$C$24*AB$6&gt;$I$24,0,$I$24*$C$24)+IF($J$24*$C$24*AA$6&gt;$J$24,0,$J$24*$C$24)+IF($K$24*$C$24*Z$6&gt;$K$24,0,$K$24*$C$24)+IF($L$24*$C$24*Y$6&gt;$L$24,0,$L$24*$C$24)+IF($M$24*$C$24*X$6&gt;$M$24,0,$M$24*$C$24)+IF($N$24*$C$24*W$6&gt;$N$24,0,$N$24*$C$24)+IF($O$24*$C$24*V$6&gt;$O$24,0,$O$24*$C$24)+IF($P$24*$C$24*U$6&gt;$P$24,0,$P$24*$C$24)+IF($Q$24*$C$24*T$6&gt;$Q$24,0,$Q$24*$C$24)+IF($R$24*$C$24*S$6&gt;$R$24,0,$R$24*$C$24)+IF($S$24*$C$24*R$6&gt;$S$24,0,$S$24*$C$24)+IF($T$24*$C$24*Q$6&gt;$T$24,0,$T$24*$C$24)+IF($U$24*$C$24*P$6&gt;$U$24,0,$U$24*$C$24)+IF($V$24*$C$24*O$6&gt;$V$24,0,$V$24*$C$24)+IF($W$24*$C$24*N$6&gt;$W$24,0,$W$24*$C$24)+IF($X$24*$C$24*M$6&gt;$X$24,0,$X$24*$C$24)+IF($Y$24*$C$24*L$6&gt;$Y$24,0,$Y$24*$C$24)+IF($Z$24*$C$24*K$6&gt;$Z$24,0,$Z$24*$C$24)+IF($AA$24*$C$24*J$6&gt;$AA$24,0,$AA$24*$C$24)+IF($AB$24*$C$24*I$6&gt;$AB$24,0,$AB$24*$C$24)+IF($AC$24*$C$24*H$6&gt;$AC$24,0,$AC$24*$C$24)+IF($AD$24*$C$24*G$6&gt;$AD$24,0,$AD$24*$C$24)+IF($AE$24*$C$24*F$6&gt;$AE$24,0,$AE$24*$C$24)))</f>
        <v>0.75</v>
      </c>
      <c r="AG140" s="126">
        <f>IF(AF82&gt;AF24,0,IF(AND(AF82=AF24,AF140=0),0,IF($E$24*$C$24*AG$6&gt;$E$24,0,$E$24*$C$24)+IF($F$24*$C$24*AF$6&gt;$F$24,0,$F$24*$C$24)+IF($G$24*$C$24*AE$6&gt;$G$24,0,$G$24*$C$24)+IF($H$24*$C$24*AD$6&gt;$H$24,0,$H$24*$C$24)+IF($I$24*$C$24*AC$6&gt;$I$24,0,$I$24*$C$24)+IF($J$24*$C$24*AB$6&gt;$J$24,0,$J$24*$C$24)+IF($K$24*$C$24*AA$6&gt;$K$24,0,$K$24*$C$24)+IF($L$24*$C$24*Z$6&gt;$L$24,0,$L$24*$C$24)+IF($M$24*$C$24*Y$6&gt;$M$24,0,$M$24*$C$24)+IF($N$24*$C$24*X$6&gt;$N$24,0,$N$24*$C$24)+IF($O$24*$C$24*W$6&gt;$O$24,0,$O$24*$C$24)+IF($P$24*$C$24*V$6&gt;$P$24,0,$P$24*$C$24)+IF($Q$24*$C$24*U$6&gt;$Q$24,0,$Q$24*$C$24)+IF($R$24*$C$24*T$6&gt;$R$24,0,$R$24*$C$24)+IF($S$24*$C$24*S$6&gt;$S$24,0,$S$24*$C$24)+IF($T$24*$C$24*R$6&gt;$T$24,0,$T$24*$C$24)+IF($U$24*$C$24*Q$6&gt;$U$24,0,$U$24*$C$24)+IF($V$24*$C$24*P$6&gt;$V$24,0,$V$24*$C$24)+IF($W$24*$C$24*O$6&gt;$W$24,0,$W$24*$C$24)+IF($X$24*$C$24*N$6&gt;$X$24,0,$X$24*$C$24)+IF($Y$24*$C$24*M$6&gt;$Y$24,0,$Y$24*$C$24)+IF($Z$24*$C$24*L$6&gt;$Z$24,0,$Z$24*$C$24)+IF($AA$24*$C$24*K$6&gt;$AA$24,0,$AA$24*$C$24)+IF($AB$24*$C$24*J$6&gt;$AB$24,0,$AB$24*$C$24)+IF($AC$24*$C$24*I$6&gt;$AC$24,0,$AC$24*$C$24)+IF($AD$24*$C$24*H$6&gt;$AD$24,0,$AD$24*$C$24)+IF($AE$24*$C$24*G$6&gt;$AE$24,0,$AE$24*$C$24)+IF($AF$24*$C$24*F$6&gt;$AF$24,0,$AF$24*$C$24)))</f>
        <v>0.75</v>
      </c>
      <c r="AH140" s="126">
        <f>IF(AG82&gt;AG24,0,IF(AND(AG82=AG24,AG140=0),0,IF($E$24*$C$24*AH$6&gt;$E$24,0,$E$24*$C$24)+IF($F$24*$C$24*AG$6&gt;$F$24,0,$F$24*$C$24)+IF($G$24*$C$24*AF$6&gt;$G$24,0,$G$24*$C$24)+IF($H$24*$C$24*AE$6&gt;$H$24,0,$H$24*$C$24)+IF($I$24*$C$24*AD$6&gt;$I$24,0,$I$24*$C$24)+IF($J$24*$C$24*AC$6&gt;$J$24,0,$J$24*$C$24)+IF($K$24*$C$24*AB$6&gt;$K$24,0,$K$24*$C$24)+IF($L$24*$C$24*AA$6&gt;$L$24,0,$L$24*$C$24)+IF($M$24*$C$24*Z$6&gt;$M$24,0,$M$24*$C$24)+IF($N$24*$C$24*Y$6&gt;$N$24,0,$N$24*$C$24)+IF($O$24*$C$24*X$6&gt;$O$24,0,$O$24*$C$24)+IF($P$24*$C$24*W$6&gt;$P$24,0,$P$24*$C$24)+IF($Q$24*$C$24*V$6&gt;$Q$24,0,$Q$24*$C$24)+IF($R$24*$C$24*U$6&gt;$R$24,0,$R$24*$C$24)+IF($S$24*$C$24*T$6&gt;$S$24,0,$S$24*$C$24)+IF($T$24*$C$24*S$6&gt;$T$24,0,$T$24*$C$24)+IF($U$24*$C$24*R$6&gt;$U$24,0,$U$24*$C$24)+IF($V$24*$C$24*Q$6&gt;$V$24,0,$V$24*$C$24)+IF($W$24*$C$24*P$6&gt;$W$24,0,$W$24*$C$24)+IF($X$24*$C$24*O$6&gt;$X$24,0,$X$24*$C$24)+IF($Y$24*$C$24*N$6&gt;$Y$24,0,$Y$24*$C$24)+IF($Z$24*$C$24*M$6&gt;$Z$24,0,$Z$24*$C$24)+IF($AA$24*$C$24*L$6&gt;$AA$24,0,$AA$24*$C$24)+IF($AB$24*$C$24*K$6&gt;$AB$24,0,$AB$24*$C$24)+IF($AC$24*$C$24*J$6&gt;$AC$24,0,$AC$24*$C$24)+IF($AD$24*$C$24*I$6&gt;$AD$24,0,$AD$24*$C$24)+IF($AE$24*$C$24*H$6&gt;$AE$24,0,$AE$24*$C$24)+IF($AF$24*$C$24*G$6&gt;$AF$24,0,$AF$24*$C$24)+IF($AG$24*$C$24*F$6&gt;$AG$24,0,$AG$24*$C$24)))</f>
        <v>0.75</v>
      </c>
      <c r="AI140" s="126">
        <f>IF(AH82&gt;AH24,0,IF(AND(AH82=AH24,AH140=0),0,IF($E$24*$C$24*AI$6&gt;$E$24,0,$E$24*$C$24)+IF($F$24*$C$24*AH$6&gt;$F$24,0,$F$24*$C$24)+IF($G$24*$C$24*AG$6&gt;$G$24,0,$G$24*$C$24)+IF($H$24*$C$24*AF$6&gt;$H$24,0,$H$24*$C$24)+IF($I$24*$C$24*AE$6&gt;$I$24,0,$I$24*$C$24)+IF($J$24*$C$24*AD$6&gt;$J$24,0,$J$24*$C$24)+IF($K$24*$C$24*AC$6&gt;$K$24,0,$K$24*$C$24)+IF($L$24*$C$24*AB$6&gt;$L$24,0,$L$24*$C$24)+IF($M$24*$C$24*AA$6&gt;$M$24,0,$M$24*$C$24)+IF($N$24*$C$24*Z$6&gt;$N$24,0,$N$24*$C$24)+IF($O$24*$C$24*Y$6&gt;$O$24,0,$O$24*$C$24)+IF($P$24*$C$24*X$6&gt;$P$24,0,$P$24*$C$24)+IF($Q$24*$C$24*W$6&gt;$Q$24,0,$Q$24*$C$24)+IF($R$24*$C$24*V$6&gt;$R$24,0,$R$24*$C$24)+IF($S$24*$C$24*U$6&gt;$S$24,0,$S$24*$C$24)+IF($T$24*$C$24*T$6&gt;$T$24,0,$T$24*$C$24)+IF($U$24*$C$24*S$6&gt;$U$24,0,$U$24*$C$24)+IF($V$24*$C$24*R$6&gt;$V$24,0,$V$24*$C$24)+IF($W$24*$C$24*Q$6&gt;$W$24,0,$W$24*$C$24)+IF($X$24*$C$24*P$6&gt;$X$24,0,$X$24*$C$24)+IF($Y$24*$C$24*O$6&gt;$Y$24,0,$Y$24*$C$24)+IF($Z$24*$C$24*N$6&gt;$Z$24,0,$Z$24*$C$24)+IF($AA$24*$C$24*M$6&gt;$AA$24,0,$AA$24*$C$24)+IF($AB$24*$C$24*L$6&gt;$AB$24,0,$AB$24*$C$24)+IF($AC$24*$C$24*K$6&gt;$AC$24,0,$AC$24*$C$24)+IF($AD$24*$C$24*J$6&gt;$AD$24,0,$AD$24*$C$24)+IF($AE$24*$C$24*I$6&gt;$AE$24,0,$AE$24*$C$24)+IF($AF$24*$C$24*H$6&gt;$AF$24,0,$AF$24*$C$24)+IF($AG$24*$C$24*G$6&gt;$AG$24,0,$AG$24*$C$24)+IF($AH$24*$C$24*F$6&gt;$AH$24,0,$AH$24*$C$24)))</f>
        <v>0.75</v>
      </c>
    </row>
    <row r="141" spans="2:35" x14ac:dyDescent="0.3">
      <c r="B141" s="6" t="str">
        <f t="shared" si="72"/>
        <v>Storage batteries</v>
      </c>
      <c r="C141" s="287"/>
      <c r="D141" s="151">
        <f t="shared" si="73"/>
        <v>0</v>
      </c>
      <c r="E141" s="126">
        <v>0</v>
      </c>
      <c r="F141" s="126">
        <f>IF(E83&gt;E25,0,IF(AND(E83=E25,E141=0),0,IF($E$25*$C$25*F$6&gt;$E$25,0,$E$25*$C$25)))</f>
        <v>0</v>
      </c>
      <c r="G141" s="126">
        <f>IF(F83&gt;F25,0,IF(AND(F83=F25,F141=0),0,IF($E$25*$C$25*G$6&gt;$E$25,0,$E$25*$C$25)+IF($F$25*$C$25*F$6&gt;$F$25,0,$F$25*$C$25)))</f>
        <v>0</v>
      </c>
      <c r="H141" s="126">
        <f>IF(G83&gt;G25,0,IF(AND(G83=G25,G141=0),0,IF($E$25*$C$25*H$6&gt;$E$25,0,$E$25*$C$25)+IF($F$25*$C$25*G$6&gt;$F$25,0,$F$25*$C$25)+IF($G$25*$C$25*F$6&gt;$G$25,0,$G$25*$C$25)))</f>
        <v>0</v>
      </c>
      <c r="I141" s="126">
        <f>IF(H83&gt;H25,0,IF(AND(H83=H25,H141=0),0,IF($E$25*$C$25*I$6&gt;$E$25,0,$E$25*$C$25)+IF($F$25*$C$25*H$6&gt;$F$25,0,$F$25*$C$25)+IF($G$25*$C$25*G$6&gt;$G$25,0,$G$25*$C$25)+IF($H$25*$C$25*F$6&gt;$H$25,0,$H$25*$C$25)))</f>
        <v>0</v>
      </c>
      <c r="J141" s="126">
        <f>IF(I83&gt;I25,0,IF(AND(I83=I25,I141=0),0,IF($E$25*$C$25*J$6&gt;$E$25,0,$E$25*$C$25)+IF($F$25*$C$25*I$6&gt;$F$25,0,$F$25*$C$25)+IF($G$25*$C$25*H$6&gt;$G$25,0,$G$25*$C$25)+IF($H$25*$C$25*G$6&gt;$H$25,0,$H$25*$C$25)+IF($I$25*$C$25*F$6&gt;$I$25,0,$I$25*$C$25)))</f>
        <v>0</v>
      </c>
      <c r="K141" s="126">
        <f>IF(J83&gt;J25,0,IF(AND(J83=J25,J141=0),0,IF($E$25*$C$25*K$6&gt;$E$25,0,$E$25*$C$25)+IF($F$25*$C$25*J$6&gt;$F$25,0,$F$25*$C$25)+IF($G$25*$C$25*I$6&gt;$G$25,0,$G$25*$C$25)+IF($H$25*$C$25*H$6&gt;$H$25,0,$H$25*$C$25)+IF($I$25*$C$25*G$6&gt;$I$25,0,$I$25*$C$25)+IF($J$25*$C$25*F$6&gt;$J$25,0,$J$25*$C$25)))</f>
        <v>0</v>
      </c>
      <c r="L141" s="126">
        <f>IF(K83&gt;K25,0,IF(AND(K83=K25,K141=0),0,IF($E$25*$C$25*L$6&gt;$E$25,0,$E$25*$C$25)+IF($F$25*$C$25*K$6&gt;$F$25,0,$F$25*$C$25)+IF($G$25*$C$25*J$6&gt;$G$25,0,$G$25*$C$25)+IF($H$25*$C$25*I$6&gt;$H$25,0,$H$25*$C$25)+IF($I$25*$C$25*H$6&gt;$I$25,0,$I$25*$C$25)+IF($J$25*$C$25*G$6&gt;$J$25,0,$J$25*$C$25)+IF($K$25*$C$25*F$6&gt;$K$25,0,$K$25*$C$25)))</f>
        <v>0</v>
      </c>
      <c r="M141" s="126">
        <f>IF(L83&gt;L25,0,IF(AND(L83=L25,L141=0),0,IF($E$25*$C$25*M$6&gt;$E$25,0,$E$25*$C$25)+IF($F$25*$C$25*L$6&gt;$F$25,0,$F$25*$C$25)+IF($G$25*$C$25*K$6&gt;$G$25,0,$G$25*$C$25)+IF($H$25*$C$25*J$6&gt;$H$25,0,$H$25*$C$25)+IF($I$25*$C$25*I$6&gt;$I$25,0,$I$25*$C$25)+IF($J$25*$C$25*H$6&gt;$J$25,0,$J$25*$C$25)+IF($K$25*$C$25*G$6&gt;$K$25,0,$K$25*$C$25)+IF($L$25*$C$25*F$6&gt;$L$25,0,$L$25*$C$25)))</f>
        <v>0</v>
      </c>
      <c r="N141" s="126">
        <f>IF(M83&gt;M25,0,IF(AND(M83=M25,M141=0),0,IF($E$25*$C$25*N$6&gt;$E$25,0,$E$25*$C$25)+IF($F$25*$C$25*M$6&gt;$F$25,0,$F$25*$C$25)+IF($G$25*$C$25*L$6&gt;$G$25,0,$G$25*$C$25)+IF($H$25*$C$25*K$6&gt;$H$25,0,$H$25*$C$25)+IF($I$25*$C$25*J$6&gt;$I$25,0,$I$25*$C$25)+IF($J$25*$C$25*I$6&gt;$J$25,0,$J$25*$C$25)+IF($K$25*$C$25*H$6&gt;$K$25,0,$K$25*$C$25)+IF($L$25*$C$25*G$6&gt;$L$25,0,$L$25*$C$25)+IF($M$25*$C$25*F$6&gt;$M$25,0,$M$25*$C$25)))</f>
        <v>0</v>
      </c>
      <c r="O141" s="126">
        <f>IF(N83&gt;N25,0,IF(AND(N83=N25,N141=0),0,IF($E$25*$C$25*O$6&gt;$E$25,0,$E$25*$C$25)+IF($F$25*$C$25*N$6&gt;$F$25,0,$F$25*$C$25)+IF($G$25*$C$25*M$6&gt;$G$25,0,$G$25*$C$25)+IF($H$25*$C$25*L$6&gt;$H$25,0,$H$25*$C$25)+IF($I$25*$C$25*K$6&gt;$I$25,0,$I$25*$C$25)+IF($J$25*$C$25*J$6&gt;$J$25,0,$J$25*$C$25)+IF($K$25*$C$25*I$6&gt;$K$25,0,$K$25*$C$25)+IF($L$25*$C$25*H$6&gt;$L$25,0,$L$25*$C$25)+IF($M$25*$C$25*G$6&gt;$M$25,0,$M$25*$C$25)+IF($N$25*$C$25*F$6&gt;$N$25,0,$N$25*$C$25)))</f>
        <v>0</v>
      </c>
      <c r="P141" s="126">
        <f>IF(O83&gt;O25,0,IF(AND(O83=O25,O141=0),0,IF($E$25*$C$25*P$6&gt;$E$25,0,$E$25*$C$25)+IF($F$25*$C$25*O$6&gt;$F$25,0,$F$25*$C$25)+IF($G$25*$C$25*N$6&gt;$G$25,0,$G$25*$C$25)+IF($H$25*$C$25*M$6&gt;$H$25,0,$H$25*$C$25)+IF($I$25*$C$25*L$6&gt;$I$25,0,$I$25*$C$25)+IF($J$25*$C$25*K$6&gt;$J$25,0,$J$25*$C$25)+IF($K$25*$C$25*J$6&gt;$K$25,0,$K$25*$C$25)+IF($L$25*$C$25*I$6&gt;$L$25,0,$L$25*$C$25)+IF($M$25*$C$25*H$6&gt;$M$25,0,$M$25*$C$25)+IF($N$25*$C$25*G$6&gt;$N$25,0,$N$25*$C$25)+IF($O$25*$C$25*F$6&gt;$O$25,0,$O$25*$C$25)))</f>
        <v>0</v>
      </c>
      <c r="Q141" s="126">
        <f>IF(P83&gt;P25,0,IF(AND(P83=P25,P141=0),0,IF($E$25*$C$25*Q$6&gt;$E$25,0,$E$25*$C$25)+IF($F$25*$C$25*P$6&gt;$F$25,0,$F$25*$C$25)+IF($G$25*$C$25*O$6&gt;$G$25,0,$G$25*$C$25)+IF($H$25*$C$25*N$6&gt;$H$25,0,$H$25*$C$25)+IF($I$25*$C$25*M$6&gt;$I$25,0,$I$25*$C$25)+IF($J$25*$C$25*L$6&gt;$J$25,0,$J$25*$C$25)+IF($K$25*$C$25*K$6&gt;$K$25,0,$K$25*$C$25)+IF($L$25*$C$25*J$6&gt;$L$25,0,$L$25*$C$25)+IF($M$25*$C$25*I$6&gt;$M$25,0,$M$25*$C$25)+IF($N$25*$C$25*H$6&gt;$N$25,0,$N$25*$C$25)+IF($O$25*$C$25*G$6&gt;$O$25,0,$O$25*$C$25)+IF($P$25*$C$25*F$6&gt;$P$25,0,$P$25*$C$25)))</f>
        <v>0</v>
      </c>
      <c r="R141" s="126">
        <f>IF(Q83&gt;Q25,0,IF(AND(Q83=Q25,Q141=0),0,IF($E$25*$C$25*R$6&gt;$E$25,0,$E$25*$C$25)+IF($F$25*$C$25*Q$6&gt;$F$25,0,$F$25*$C$25)+IF($G$25*$C$25*P$6&gt;$G$25,0,$G$25*$C$25)+IF($H$25*$C$25*O$6&gt;$H$25,0,$H$25*$C$25)+IF($I$25*$C$25*N$6&gt;$I$25,0,$I$25*$C$25)+IF($J$25*$C$25*M$6&gt;$J$25,0,$J$25*$C$25)+IF($K$25*$C$25*L$6&gt;$K$25,0,$K$25*$C$25)+IF($L$25*$C$25*K$6&gt;$L$25,0,$L$25*$C$25)+IF($M$25*$C$25*J$6&gt;$M$25,0,$M$25*$C$25)+IF($N$25*$C$25*I$6&gt;$N$25,0,$N$25*$C$25)+IF($O$25*$C$25*H$6&gt;$O$25,0,$O$25*$C$25)+IF($P$25*$C$25*G$6&gt;$P$25,0,$P$25*$C$25)+IF($Q$25*$C$25*F$6&gt;$Q$25,0,$Q$25*$C$25)))</f>
        <v>0</v>
      </c>
      <c r="S141" s="126">
        <f>IF(R83&gt;R25,0,IF(AND(R83=R25,R141=0),0,IF($E$25*$C$25*S$6&gt;$E$25,0,$E$25*$C$25)+IF($F$25*$C$25*R$6&gt;$F$25,0,$F$25*$C$25)+IF($G$25*$C$25*Q$6&gt;$G$25,0,$G$25*$C$25)+IF($H$25*$C$25*P$6&gt;$H$25,0,$H$25*$C$25)+IF($I$25*$C$25*O$6&gt;$I$25,0,$I$25*$C$25)+IF($J$25*$C$25*N$6&gt;$J$25,0,$J$25*$C$25)+IF($K$25*$C$25*M$6&gt;$K$25,0,$K$25*$C$25)+IF($L$25*$C$25*L$6&gt;$L$25,0,$L$25*$C$25)+IF($M$25*$C$25*K$6&gt;$M$25,0,$M$25*$C$25)+IF($N$25*$C$25*J$6&gt;$N$25,0,$N$25*$C$25)+IF($O$25*$C$25*I$6&gt;$O$25,0,$O$25*$C$25)+IF($P$25*$C$25*H$6&gt;$P$25,0,$P$25*$C$25)+IF($Q$25*$C$25*G$6&gt;$Q$25,0,$Q$25*$C$25)+IF($R$25*$C$25*F$6&gt;$R$25,0,$R$25*$C$25)))</f>
        <v>0</v>
      </c>
      <c r="T141" s="126">
        <f>IF(S83&gt;S25,0,IF(AND(S83=S25,S141=0),0,IF($E$25*$C$25*T$6&gt;$E$25,0,$E$25*$C$25)+IF($F$25*$C$25*S$6&gt;$F$25,0,$F$25*$C$25)+IF($G$25*$C$25*R$6&gt;$G$25,0,$G$25*$C$25)+IF($H$25*$C$25*Q$6&gt;$H$25,0,$H$25*$C$25)+IF($I$25*$C$25*P$6&gt;$I$25,0,$I$25*$C$25)+IF($J$25*$C$25*O$6&gt;$J$25,0,$J$25*$C$25)+IF($K$25*$C$25*N$6&gt;$K$25,0,$K$25*$C$25)+IF($L$25*$C$25*M$6&gt;$L$25,0,$L$25*$C$25)+IF($M$25*$C$25*L$6&gt;$M$25,0,$M$25*$C$25)+IF($N$25*$C$25*K$6&gt;$N$25,0,$N$25*$C$25)+IF($O$25*$C$25*J$6&gt;$O$25,0,$O$25*$C$25)+IF($P$25*$C$25*I$6&gt;$P$25,0,$P$25*$C$25)+IF($Q$25*$C$25*H$6&gt;$Q$25,0,$Q$25*$C$25)+IF($R$25*$C$25*G$6&gt;$R$25,0,$R$25*$C$25)+IF($S$25*$C$25*F$6&gt;$S$25,0,$S$25*$C$25)))</f>
        <v>0</v>
      </c>
      <c r="U141" s="126">
        <f>IF(T83&gt;T25,0,IF(AND(T83=T25,T141=0),0,IF($E$25*$C$25*U$6&gt;$E$25,0,$E$25*$C$25)+IF($F$25*$C$25*T$6&gt;$F$25,0,$F$25*$C$25)+IF($G$25*$C$25*S$6&gt;$G$25,0,$G$25*$C$25)+IF($H$25*$C$25*R$6&gt;$H$25,0,$H$25*$C$25)+IF($I$25*$C$25*Q$6&gt;$I$25,0,$I$25*$C$25)+IF($J$25*$C$25*P$6&gt;$J$25,0,$J$25*$C$25)+IF($K$25*$C$25*O$6&gt;$K$25,0,$K$25*$C$25)+IF($L$25*$C$25*N$6&gt;$L$25,0,$L$25*$C$25)+IF($M$25*$C$25*M$6&gt;$M$25,0,$M$25*$C$25)+IF($N$25*$C$25*L$6&gt;$N$25,0,$N$25*$C$25)+IF($O$25*$C$25*K$6&gt;$O$25,0,$O$25*$C$25)+IF($P$25*$C$25*J$6&gt;$P$25,0,$P$25*$C$25)+IF($Q$25*$C$25*I$6&gt;$Q$25,0,$Q$25*$C$25)+IF($R$25*$C$25*H$6&gt;$R$25,0,$R$25*$C$25)+IF($S$25*$C$25*G$6&gt;$S$25,0,$S$25*$C$25)+IF($T$25*$C$25*F$6&gt;$T$25,0,$T$25*$C$25)))</f>
        <v>0</v>
      </c>
      <c r="V141" s="126">
        <f>IF(U83&gt;U25,0,IF(AND(U83=U25,U141=0),0,IF($E$25*$C$25*V$6&gt;$E$25,0,$E$25*$C$25)+IF($F$25*$C$25*U$6&gt;$F$25,0,$F$25*$C$25)+IF($G$25*$C$25*T$6&gt;$G$25,0,$G$25*$C$25)+IF($H$25*$C$25*S$6&gt;$H$25,0,$H$25*$C$25)+IF($I$25*$C$25*R$6&gt;$I$25,0,$I$25*$C$25)+IF($J$25*$C$25*Q$6&gt;$J$25,0,$J$25*$C$25)+IF($K$25*$C$25*P$6&gt;$K$25,0,$K$25*$C$25)+IF($L$25*$C$25*O$6&gt;$L$25,0,$L$25*$C$25)+IF($M$25*$C$25*N$6&gt;$M$25,0,$M$25*$C$25)+IF($N$25*$C$25*M$6&gt;$N$25,0,$N$25*$C$25)+IF($O$25*$C$25*L$6&gt;$O$25,0,$O$25*$C$25)+IF($P$25*$C$25*K$6&gt;$P$25,0,$P$25*$C$25)+IF($Q$25*$C$25*J$6&gt;$Q$25,0,$Q$25*$C$25)+IF($R$25*$C$25*I$6&gt;$R$25,0,$R$25*$C$25)+IF($S$25*$C$25*H$6&gt;$S$25,0,$S$25*$C$25)+IF($T$25*$C$25*G$6&gt;$T$25,0,$T$25*$C$25)+IF($U$25*$C$25*F$6&gt;$U$25,0,$U$25*$C$25)))</f>
        <v>0</v>
      </c>
      <c r="W141" s="126">
        <f>IF(V83&gt;V25,0,IF(AND(V83=V25,V141=0),0,IF($E$25*$C$25*W$6&gt;$E$25,0,$E$25*$C$25)+IF($F$25*$C$25*V$6&gt;$F$25,0,$F$25*$C$25)+IF($G$25*$C$25*U$6&gt;$G$25,0,$G$25*$C$25)+IF($H$25*$C$25*T$6&gt;$H$25,0,$H$25*$C$25)+IF($I$25*$C$25*S$6&gt;$I$25,0,$I$25*$C$25)+IF($J$25*$C$25*R$6&gt;$J$25,0,$J$25*$C$25)+IF($K$25*$C$25*Q$6&gt;$K$25,0,$K$25*$C$25)+IF($L$25*$C$25*P$6&gt;$L$25,0,$L$25*$C$25)+IF($M$25*$C$25*O$6&gt;$M$25,0,$M$25*$C$25)+IF($N$25*$C$25*N$6&gt;$N$25,0,$N$25*$C$25)+IF($O$25*$C$25*M$6&gt;$O$25,0,$O$25*$C$25)+IF($P$25*$C$25*L$6&gt;$P$25,0,$P$25*$C$25)+IF($Q$25*$C$25*K$6&gt;$Q$25,0,$Q$25*$C$25)+IF($R$25*$C$25*J$6&gt;$R$25,0,$R$25*$C$25)+IF($S$25*$C$25*I$6&gt;$S$25,0,$S$25*$C$25)+IF($T$25*$C$25*H$6&gt;$T$25,0,$T$25*$C$25)+IF($U$25*$C$25*G$6&gt;$U$25,0,$U$25*$C$25)+IF($V$25*$C$25*F$6&gt;$V$25,0,$V$25*$C$25)))</f>
        <v>0</v>
      </c>
      <c r="X141" s="126">
        <f>IF(W83&gt;W25,0,IF(AND(W83=W25,W141=0),0,IF($E$25*$C$25*X$6&gt;$E$25,0,$E$25*$C$25)+IF($F$25*$C$25*W$6&gt;$F$25,0,$F$25*$C$25)+IF($G$25*$C$25*V$6&gt;$G$25,0,$G$25*$C$25)+IF($H$25*$C$25*U$6&gt;$H$25,0,$H$25*$C$25)+IF($I$25*$C$25*T$6&gt;$I$25,0,$I$25*$C$25)+IF($J$25*$C$25*S$6&gt;$J$25,0,$J$25*$C$25)+IF($K$25*$C$25*R$6&gt;$K$25,0,$K$25*$C$25)+IF($L$25*$C$25*Q$6&gt;$L$25,0,$L$25*$C$25)+IF($M$25*$C$25*P$6&gt;$M$25,0,$M$25*$C$25)+IF($N$25*$C$25*O$6&gt;$N$25,0,$N$25*$C$25)+IF($O$25*$C$25*N$6&gt;$O$25,0,$O$25*$C$25)+IF($P$25*$C$25*M$6&gt;$P$25,0,$P$25*$C$25)+IF($Q$25*$C$25*L$6&gt;$Q$25,0,$Q$25*$C$25)+IF($R$25*$C$25*K$6&gt;$R$25,0,$R$25*$C$25)+IF($S$25*$C$25*J$6&gt;$S$25,0,$S$25*$C$25)+IF($T$25*$C$25*I$6&gt;$T$25,0,$T$25*$C$25)+IF($U$25*$C$25*H$6&gt;$U$25,0,$U$25*$C$25)+IF($V$25*$C$25*G$6&gt;$V$25,0,$V$25*$C$25)+IF($W$25*$C$25*F$6&gt;$W$25,0,$W$25*$C$25)))</f>
        <v>0</v>
      </c>
      <c r="Y141" s="126">
        <f>IF(X83&gt;X25,0,IF(AND(X83=X25,X141=0),0,IF($E$25*$C$25*Y$6&gt;$E$25,0,$E$25*$C$25)+IF($F$25*$C$25*X$6&gt;$F$25,0,$F$25*$C$25)+IF($G$25*$C$25*W$6&gt;$G$25,0,$G$25*$C$25)+IF($H$25*$C$25*V$6&gt;$H$25,0,$H$25*$C$25)+IF($I$25*$C$25*U$6&gt;$I$25,0,$I$25*$C$25)+IF($J$25*$C$25*T$6&gt;$J$25,0,$J$25*$C$25)+IF($K$25*$C$25*S$6&gt;$K$25,0,$K$25*$C$25)+IF($L$25*$C$25*R$6&gt;$L$25,0,$L$25*$C$25)+IF($M$25*$C$25*Q$6&gt;$M$25,0,$M$25*$C$25)+IF($N$25*$C$25*P$6&gt;$N$25,0,$N$25*$C$25)+IF($O$25*$C$25*O$6&gt;$O$25,0,$O$25*$C$25)+IF($P$25*$C$25*N$6&gt;$P$25,0,$P$25*$C$25)+IF($Q$25*$C$25*M$6&gt;$Q$25,0,$Q$25*$C$25)+IF($R$25*$C$25*L$6&gt;$R$25,0,$R$25*$C$25)+IF($S$25*$C$25*K$6&gt;$S$25,0,$S$25*$C$25)+IF($T$25*$C$25*J$6&gt;$T$25,0,$T$25*$C$25)+IF($U$25*$C$25*I$6&gt;$U$25,0,$U$25*$C$25)+IF($V$25*$C$25*H$6&gt;$V$25,0,$V$25*$C$25)+IF($W$25*$C$25*G$6&gt;$W$25,0,$W$25*$C$25)+IF($X$25*$C$25*F$6&gt;$X$25,0,$X$25*$C$25)))</f>
        <v>0</v>
      </c>
      <c r="Z141" s="126">
        <f>IF(Y83&gt;Y25,0,IF(AND(Y83=Y25,Y141=0),0,IF($E$25*$C$25*Z$6&gt;$E$25,0,$E$25*$C$25)+IF($F$25*$C$25*Y$6&gt;$F$25,0,$F$25*$C$25)+IF($G$25*$C$25*X$6&gt;$G$25,0,$G$25*$C$25)+IF($H$25*$C$25*W$6&gt;$H$25,0,$H$25*$C$25)+IF($I$25*$C$25*V$6&gt;$I$25,0,$I$25*$C$25)+IF($J$25*$C$25*U$6&gt;$J$25,0,$J$25*$C$25)+IF($K$25*$C$25*T$6&gt;$K$25,0,$K$25*$C$25)+IF($L$25*$C$25*S$6&gt;$L$25,0,$L$25*$C$25)+IF($M$25*$C$25*R$6&gt;$M$25,0,$M$25*$C$25)+IF($N$25*$C$25*Q$6&gt;$N$25,0,$N$25*$C$25)+IF($O$25*$C$25*P$6&gt;$O$25,0,$O$25*$C$25)+IF($P$25*$C$25*O$6&gt;$P$25,0,$P$25*$C$25)+IF($Q$25*$C$25*N$6&gt;$Q$25,0,$Q$25*$C$25)+IF($R$25*$C$25*M$6&gt;$R$25,0,$R$25*$C$25)+IF($S$25*$C$25*L$6&gt;$S$25,0,$S$25*$C$25)+IF($T$25*$C$25*K$6&gt;$T$25,0,$T$25*$C$25)+IF($U$25*$C$25*J$6&gt;$U$25,0,$U$25*$C$25)+IF($V$25*$C$25*I$6&gt;$V$25,0,$V$25*$C$25)+IF($W$25*$C$25*H$6&gt;$W$25,0,$W$25*$C$25)+IF($X$25*$C$25*G$6&gt;$X$25,0,$X$25*$C$25)+IF($Y$25*$C$25*F$6&gt;$Y$25,0,$Y$25*$C$25)))</f>
        <v>0</v>
      </c>
      <c r="AA141" s="126">
        <f>IF(Z83&gt;Z25,0,IF(AND(Z83=Z25,Z141=0),0,IF($E$25*$C$25*AA$6&gt;$E$25,0,$E$25*$C$25)+IF($F$25*$C$25*Z$6&gt;$F$25,0,$F$25*$C$25)+IF($G$25*$C$25*Y$6&gt;$G$25,0,$G$25*$C$25)+IF($H$25*$C$25*X$6&gt;$H$25,0,$H$25*$C$25)+IF($I$25*$C$25*W$6&gt;$I$25,0,$I$25*$C$25)+IF($J$25*$C$25*V$6&gt;$J$25,0,$J$25*$C$25)+IF($K$25*$C$25*U$6&gt;$K$25,0,$K$25*$C$25)+IF($L$25*$C$25*T$6&gt;$L$25,0,$L$25*$C$25)+IF($M$25*$C$25*S$6&gt;$M$25,0,$M$25*$C$25)+IF($N$25*$C$25*R$6&gt;$N$25,0,$N$25*$C$25)+IF($O$25*$C$25*Q$6&gt;$O$25,0,$O$25*$C$25)+IF($P$25*$C$25*P$6&gt;$P$25,0,$P$25*$C$25)+IF($Q$25*$C$25*O$6&gt;$Q$25,0,$Q$25*$C$25)+IF($R$25*$C$25*N$6&gt;$R$25,0,$R$25*$C$25)+IF($S$25*$C$25*M$6&gt;$S$25,0,$S$25*$C$25)+IF($T$25*$C$25*L$6&gt;$T$25,0,$T$25*$C$25)+IF($U$25*$C$25*K$6&gt;$U$25,0,$U$25*$C$25)+IF($V$25*$C$25*J$6&gt;$V$25,0,$V$25*$C$25)+IF($W$25*$C$25*I$6&gt;$W$25,0,$W$25*$C$25)+IF($X$25*$C$25*H$6&gt;$X$25,0,$X$25*$C$25)+IF($Y$25*$C$25*G$6&gt;$Y$25,0,$Y$25*$C$25)+IF($Z$25*$C$25*F$6&gt;$Z$25,0,$Z$25*$C$25)))</f>
        <v>0</v>
      </c>
      <c r="AB141" s="126">
        <f>IF(AA83&gt;AA25,0,IF(AND(AA83=AA25,AA141=0),0,IF($E$25*$C$25*AB$6&gt;$E$25,0,$E$25*$C$25)+IF($F$25*$C$25*AA$6&gt;$F$25,0,$F$25*$C$25)+IF($G$25*$C$25*Z$6&gt;$G$25,0,$G$25*$C$25)+IF($H$25*$C$25*Y$6&gt;$H$25,0,$H$25*$C$25)+IF($I$25*$C$25*X$6&gt;$I$25,0,$I$25*$C$25)+IF($J$25*$C$25*W$6&gt;$J$25,0,$J$25*$C$25)+IF($K$25*$C$25*V$6&gt;$K$25,0,$K$25*$C$25)+IF($L$25*$C$25*U$6&gt;$L$25,0,$L$25*$C$25)+IF($M$25*$C$25*T$6&gt;$M$25,0,$M$25*$C$25)+IF($N$25*$C$25*S$6&gt;$N$25,0,$N$25*$C$25)+IF($O$25*$C$25*R$6&gt;$O$25,0,$O$25*$C$25)+IF($P$25*$C$25*Q$6&gt;$P$25,0,$P$25*$C$25)+IF($Q$25*$C$25*P$6&gt;$Q$25,0,$Q$25*$C$25)+IF($R$25*$C$25*O$6&gt;$R$25,0,$R$25*$C$25)+IF($S$25*$C$25*N$6&gt;$S$25,0,$S$25*$C$25)+IF($T$25*$C$25*M$6&gt;$T$25,0,$T$25*$C$25)+IF($U$25*$C$25*L$6&gt;$U$25,0,$U$25*$C$25)+IF($V$25*$C$25*K$6&gt;$V$25,0,$V$25*$C$25)+IF($W$25*$C$25*J$6&gt;$W$25,0,$W$25*$C$25)+IF($X$25*$C$25*I$6&gt;$X$25,0,$X$25*$C$25)+IF($Y$25*$C$25*H$6&gt;$Y$25,0,$Y$25*$C$25)+IF($Z$25*$C$25*G$6&gt;$Z$25,0,$Z$25*$C$25)+IF($AA$25*$C$25*F$6&gt;$AA$25,0,$AA$25*$C$25)))</f>
        <v>0</v>
      </c>
      <c r="AC141" s="126">
        <f>IF(AB83&gt;AB25,0,IF(AND(AB83=AB25,AB141=0),0,IF($E$25*$C$25*AC$6&gt;$E$25,0,$E$25*$C$25)+IF($F$25*$C$25*AB$6&gt;$F$25,0,$F$25*$C$25)+IF($G$25*$C$25*AA$6&gt;$G$25,0,$G$25*$C$25)+IF($H$25*$C$25*Z$6&gt;$H$25,0,$H$25*$C$25)+IF($I$25*$C$25*Y$6&gt;$I$25,0,$I$25*$C$25)+IF($J$25*$C$25*X$6&gt;$J$25,0,$J$25*$C$25)+IF($K$25*$C$25*W$6&gt;$K$25,0,$K$25*$C$25)+IF($L$25*$C$25*V$6&gt;$L$25,0,$L$25*$C$25)+IF($M$25*$C$25*U$6&gt;$M$25,0,$M$25*$C$25)+IF($N$25*$C$25*T$6&gt;$N$25,0,$N$25*$C$25)+IF($O$25*$C$25*S$6&gt;$O$25,0,$O$25*$C$25)+IF($P$25*$C$25*R$6&gt;$P$25,0,$P$25*$C$25)+IF($Q$25*$C$25*Q$6&gt;$Q$25,0,$Q$25*$C$25)+IF($R$25*$C$25*P$6&gt;$R$25,0,$R$25*$C$25)+IF($S$25*$C$25*O$6&gt;$S$25,0,$S$25*$C$25)+IF($T$25*$C$25*N$6&gt;$T$25,0,$T$25*$C$25)+IF($U$25*$C$25*M$6&gt;$U$25,0,$U$25*$C$25)+IF($V$25*$C$25*L$6&gt;$V$25,0,$V$25*$C$25)+IF($W$25*$C$25*K$6&gt;$W$25,0,$W$25*$C$25)+IF($X$25*$C$25*J$6&gt;$X$25,0,$X$25*$C$25)+IF($Y$25*$C$25*I$6&gt;$Y$25,0,$Y$25*$C$25)+IF($Z$25*$C$25*H$6&gt;$Z$25,0,$Z$25*$C$25)+IF($AA$25*$C$25*G$6&gt;$AA$25,0,$AA$25*$C$25)+IF($AB$25*$C$25*F$6&gt;$AB$25,0,$AB$25*$C$25)))</f>
        <v>0</v>
      </c>
      <c r="AD141" s="126">
        <f>IF(AC83&gt;AC25,0,IF(AND(AC83=AC25,AC141=0),0,IF($E$25*$C$25*AD$6&gt;$E$25,0,$E$25*$C$25)+IF($F$25*$C$25*AC$6&gt;$F$25,0,$F$25*$C$25)+IF($G$25*$C$25*AB$6&gt;$G$25,0,$G$25*$C$25)+IF($H$25*$C$25*AA$6&gt;$H$25,0,$H$25*$C$25)+IF($I$25*$C$25*Z$6&gt;$I$25,0,$I$25*$C$25)+IF($J$25*$C$25*Y$6&gt;$J$25,0,$J$25*$C$25)+IF($K$25*$C$25*X$6&gt;$K$25,0,$K$25*$C$25)+IF($L$25*$C$25*W$6&gt;$L$25,0,$L$25*$C$25)+IF($M$25*$C$25*V$6&gt;$M$25,0,$M$25*$C$25)+IF($N$25*$C$25*U$6&gt;$N$25,0,$N$25*$C$25)+IF($O$25*$C$25*T$6&gt;$O$25,0,$O$25*$C$25)+IF($P$25*$C$25*S$6&gt;$P$25,0,$P$25*$C$25)+IF($Q$25*$C$25*R$6&gt;$Q$25,0,$Q$25*$C$25)+IF($R$25*$C$25*Q$6&gt;$R$25,0,$R$25*$C$25)+IF($S$25*$C$25*P$6&gt;$S$25,0,$S$25*$C$25)+IF($T$25*$C$25*O$6&gt;$T$25,0,$T$25*$C$25)+IF($U$25*$C$25*N$6&gt;$U$25,0,$U$25*$C$25)+IF($V$25*$C$25*M$6&gt;$V$25,0,$V$25*$C$25)+IF($W$25*$C$25*L$6&gt;$W$25,0,$W$25*$C$25)+IF($X$25*$C$25*K$6&gt;$X$25,0,$X$25*$C$25)+IF($Y$25*$C$25*J$6&gt;$Y$25,0,$Y$25*$C$25)+IF($Z$25*$C$25*I$6&gt;$Z$25,0,$Z$25*$C$25)+IF($AA$25*$C$25*H$6&gt;$AA$25,0,$AA$25*$C$25)+IF($AB$25*$C$25*G$6&gt;$AB$25,0,$AB$25*$C$25)+IF($AC$25*$C$25*F$6&gt;$AC$25,0,$AC$25*$C$25)))</f>
        <v>0</v>
      </c>
      <c r="AE141" s="126">
        <f>IF(AD83&gt;AD25,0,IF(AND(AD83=AD25,AD141=0),0,IF($E$25*$C$25*AE$6&gt;$E$25,0,$E$25*$C$25)+IF($F$25*$C$25*AD$6&gt;$F$25,0,$F$25*$C$25)+IF($G$25*$C$25*AC$6&gt;$G$25,0,$G$25*$C$25)+IF($H$25*$C$25*AB$6&gt;$H$25,0,$H$25*$C$25)+IF($I$25*$C$25*AA$6&gt;$I$25,0,$I$25*$C$25)+IF($J$25*$C$25*Z$6&gt;$J$25,0,$J$25*$C$25)+IF($K$25*$C$25*Y$6&gt;$K$25,0,$K$25*$C$25)+IF($L$25*$C$25*X$6&gt;$L$25,0,$L$25*$C$25)+IF($M$25*$C$25*W$6&gt;$M$25,0,$M$25*$C$25)+IF($N$25*$C$25*V$6&gt;$N$25,0,$N$25*$C$25)+IF($O$25*$C$25*U$6&gt;$O$25,0,$O$25*$C$25)+IF($P$25*$C$25*T$6&gt;$P$25,0,$P$25*$C$25)+IF($Q$25*$C$25*S$6&gt;$Q$25,0,$Q$25*$C$25)+IF($R$25*$C$25*R$6&gt;$R$25,0,$R$25*$C$25)+IF($S$25*$C$25*Q$6&gt;$S$25,0,$S$25*$C$25)+IF($T$25*$C$25*P$6&gt;$T$25,0,$T$25*$C$25)+IF($U$25*$C$25*O$6&gt;$U$25,0,$U$25*$C$25)+IF($V$25*$C$25*N$6&gt;$V$25,0,$V$25*$C$25)+IF($W$25*$C$25*M$6&gt;$W$25,0,$W$25*$C$25)+IF($X$25*$C$25*L$6&gt;$X$25,0,$X$25*$C$25)+IF($Y$25*$C$25*K$6&gt;$Y$25,0,$Y$25*$C$25)+IF($Z$25*$C$25*J$6&gt;$Z$25,0,$Z$25*$C$25)+IF($AA$25*$C$25*I$6&gt;$AA$25,0,$AA$25*$C$25)+IF($AB$25*$C$25*H$6&gt;$AB$25,0,$AB$25*$C$25)+IF($AC$25*$C$25*G$6&gt;$AC$25,0,$AC$25*$C$25)+IF($AD$25*$C$25*F$6&gt;$AD$25,0,$AD$25*$C$25)))</f>
        <v>0</v>
      </c>
      <c r="AF141" s="126">
        <f>IF(AE83&gt;AE25,0,IF(AND(AE83=AE25,AE141=0),0,IF($E$25*$C$25*AF$6&gt;$E$25,0,$E$25*$C$25)+IF($F$25*$C$25*AE$6&gt;$F$25,0,$F$25*$C$25)+IF($G$25*$C$25*AD$6&gt;$G$25,0,$G$25*$C$25)+IF($H$25*$C$25*AC$6&gt;$H$25,0,$H$25*$C$25)+IF($I$25*$C$25*AB$6&gt;$I$25,0,$I$25*$C$25)+IF($J$25*$C$25*AA$6&gt;$J$25,0,$J$25*$C$25)+IF($K$25*$C$25*Z$6&gt;$K$25,0,$K$25*$C$25)+IF($L$25*$C$25*Y$6&gt;$L$25,0,$L$25*$C$25)+IF($M$25*$C$25*X$6&gt;$M$25,0,$M$25*$C$25)+IF($N$25*$C$25*W$6&gt;$N$25,0,$N$25*$C$25)+IF($O$25*$C$25*V$6&gt;$O$25,0,$O$25*$C$25)+IF($P$25*$C$25*U$6&gt;$P$25,0,$P$25*$C$25)+IF($Q$25*$C$25*T$6&gt;$Q$25,0,$Q$25*$C$25)+IF($R$25*$C$25*S$6&gt;$R$25,0,$R$25*$C$25)+IF($S$25*$C$25*R$6&gt;$S$25,0,$S$25*$C$25)+IF($T$25*$C$25*Q$6&gt;$T$25,0,$T$25*$C$25)+IF($U$25*$C$25*P$6&gt;$U$25,0,$U$25*$C$25)+IF($V$25*$C$25*O$6&gt;$V$25,0,$V$25*$C$25)+IF($W$25*$C$25*N$6&gt;$W$25,0,$W$25*$C$25)+IF($X$25*$C$25*M$6&gt;$X$25,0,$X$25*$C$25)+IF($Y$25*$C$25*L$6&gt;$Y$25,0,$Y$25*$C$25)+IF($Z$25*$C$25*K$6&gt;$Z$25,0,$Z$25*$C$25)+IF($AA$25*$C$25*J$6&gt;$AA$25,0,$AA$25*$C$25)+IF($AB$25*$C$25*I$6&gt;$AB$25,0,$AB$25*$C$25)+IF($AC$25*$C$25*H$6&gt;$AC$25,0,$AC$25*$C$25)+IF($AD$25*$C$25*G$6&gt;$AD$25,0,$AD$25*$C$25)+IF($AE$25*$C$25*F$6&gt;$AE$25,0,$AE$25*$C$25)))</f>
        <v>0</v>
      </c>
      <c r="AG141" s="126">
        <f>IF(AF83&gt;AF25,0,IF(AND(AF83=AF25,AF141=0),0,IF($E$25*$C$25*AG$6&gt;$E$25,0,$E$25*$C$25)+IF($F$25*$C$25*AF$6&gt;$F$25,0,$F$25*$C$25)+IF($G$25*$C$25*AE$6&gt;$G$25,0,$G$25*$C$25)+IF($H$25*$C$25*AD$6&gt;$H$25,0,$H$25*$C$25)+IF($I$25*$C$25*AC$6&gt;$I$25,0,$I$25*$C$25)+IF($J$25*$C$25*AB$6&gt;$J$25,0,$J$25*$C$25)+IF($K$25*$C$25*AA$6&gt;$K$25,0,$K$25*$C$25)+IF($L$25*$C$25*Z$6&gt;$L$25,0,$L$25*$C$25)+IF($M$25*$C$25*Y$6&gt;$M$25,0,$M$25*$C$25)+IF($N$25*$C$25*X$6&gt;$N$25,0,$N$25*$C$25)+IF($O$25*$C$25*W$6&gt;$O$25,0,$O$25*$C$25)+IF($P$25*$C$25*V$6&gt;$P$25,0,$P$25*$C$25)+IF($Q$25*$C$25*U$6&gt;$Q$25,0,$Q$25*$C$25)+IF($R$25*$C$25*T$6&gt;$R$25,0,$R$25*$C$25)+IF($S$25*$C$25*S$6&gt;$S$25,0,$S$25*$C$25)+IF($T$25*$C$25*R$6&gt;$T$25,0,$T$25*$C$25)+IF($U$25*$C$25*Q$6&gt;$U$25,0,$U$25*$C$25)+IF($V$25*$C$25*P$6&gt;$V$25,0,$V$25*$C$25)+IF($W$25*$C$25*O$6&gt;$W$25,0,$W$25*$C$25)+IF($X$25*$C$25*N$6&gt;$X$25,0,$X$25*$C$25)+IF($Y$25*$C$25*M$6&gt;$Y$25,0,$Y$25*$C$25)+IF($Z$25*$C$25*L$6&gt;$Z$25,0,$Z$25*$C$25)+IF($AA$25*$C$25*K$6&gt;$AA$25,0,$AA$25*$C$25)+IF($AB$25*$C$25*J$6&gt;$AB$25,0,$AB$25*$C$25)+IF($AC$25*$C$25*I$6&gt;$AC$25,0,$AC$25*$C$25)+IF($AD$25*$C$25*H$6&gt;$AD$25,0,$AD$25*$C$25)+IF($AE$25*$C$25*G$6&gt;$AE$25,0,$AE$25*$C$25)+IF($AF$25*$C$25*F$6&gt;$AF$25,0,$AF$25*$C$25)))</f>
        <v>0</v>
      </c>
      <c r="AH141" s="126">
        <f>IF(AG83&gt;AG25,0,IF(AND(AG83=AG25,AG141=0),0,IF($E$25*$C$25*AH$6&gt;$E$25,0,$E$25*$C$25)+IF($F$25*$C$25*AG$6&gt;$F$25,0,$F$25*$C$25)+IF($G$25*$C$25*AF$6&gt;$G$25,0,$G$25*$C$25)+IF($H$25*$C$25*AE$6&gt;$H$25,0,$H$25*$C$25)+IF($I$25*$C$25*AD$6&gt;$I$25,0,$I$25*$C$25)+IF($J$25*$C$25*AC$6&gt;$J$25,0,$J$25*$C$25)+IF($K$25*$C$25*AB$6&gt;$K$25,0,$K$25*$C$25)+IF($L$25*$C$25*AA$6&gt;$L$25,0,$L$25*$C$25)+IF($M$25*$C$25*Z$6&gt;$M$25,0,$M$25*$C$25)+IF($N$25*$C$25*Y$6&gt;$N$25,0,$N$25*$C$25)+IF($O$25*$C$25*X$6&gt;$O$25,0,$O$25*$C$25)+IF($P$25*$C$25*W$6&gt;$P$25,0,$P$25*$C$25)+IF($Q$25*$C$25*V$6&gt;$Q$25,0,$Q$25*$C$25)+IF($R$25*$C$25*U$6&gt;$R$25,0,$R$25*$C$25)+IF($S$25*$C$25*T$6&gt;$S$25,0,$S$25*$C$25)+IF($T$25*$C$25*S$6&gt;$T$25,0,$T$25*$C$25)+IF($U$25*$C$25*R$6&gt;$U$25,0,$U$25*$C$25)+IF($V$25*$C$25*Q$6&gt;$V$25,0,$V$25*$C$25)+IF($W$25*$C$25*P$6&gt;$W$25,0,$W$25*$C$25)+IF($X$25*$C$25*O$6&gt;$X$25,0,$X$25*$C$25)+IF($Y$25*$C$25*N$6&gt;$Y$25,0,$Y$25*$C$25)+IF($Z$25*$C$25*M$6&gt;$Z$25,0,$Z$25*$C$25)+IF($AA$25*$C$25*L$6&gt;$AA$25,0,$AA$25*$C$25)+IF($AB$25*$C$25*K$6&gt;$AB$25,0,$AB$25*$C$25)+IF($AC$25*$C$25*J$6&gt;$AC$25,0,$AC$25*$C$25)+IF($AD$25*$C$25*I$6&gt;$AD$25,0,$AD$25*$C$25)+IF($AE$25*$C$25*H$6&gt;$AE$25,0,$AE$25*$C$25)+IF($AF$25*$C$25*G$6&gt;$AF$25,0,$AF$25*$C$25)+IF($AG$25*$C$25*F$6&gt;$AG$25,0,$AG$25*$C$25)))</f>
        <v>0</v>
      </c>
      <c r="AI141" s="126">
        <f>IF(AH83&gt;AH25,0,IF(AND(AH83=AH25,AH141=0),0,IF($E$25*$C$25*AI$6&gt;$E$25,0,$E$25*$C$25)+IF($F$25*$C$25*AH$6&gt;$F$25,0,$F$25*$C$25)+IF($G$25*$C$25*AG$6&gt;$G$25,0,$G$25*$C$25)+IF($H$25*$C$25*AF$6&gt;$H$25,0,$H$25*$C$25)+IF($I$25*$C$25*AE$6&gt;$I$25,0,$I$25*$C$25)+IF($J$25*$C$25*AD$6&gt;$J$25,0,$J$25*$C$25)+IF($K$25*$C$25*AC$6&gt;$K$25,0,$K$25*$C$25)+IF($L$25*$C$25*AB$6&gt;$L$25,0,$L$25*$C$25)+IF($M$25*$C$25*AA$6&gt;$M$25,0,$M$25*$C$25)+IF($N$25*$C$25*Z$6&gt;$N$25,0,$N$25*$C$25)+IF($O$25*$C$25*Y$6&gt;$O$25,0,$O$25*$C$25)+IF($P$25*$C$25*X$6&gt;$P$25,0,$P$25*$C$25)+IF($Q$25*$C$25*W$6&gt;$Q$25,0,$Q$25*$C$25)+IF($R$25*$C$25*V$6&gt;$R$25,0,$R$25*$C$25)+IF($S$25*$C$25*U$6&gt;$S$25,0,$S$25*$C$25)+IF($T$25*$C$25*T$6&gt;$T$25,0,$T$25*$C$25)+IF($U$25*$C$25*S$6&gt;$U$25,0,$U$25*$C$25)+IF($V$25*$C$25*R$6&gt;$V$25,0,$V$25*$C$25)+IF($W$25*$C$25*Q$6&gt;$W$25,0,$W$25*$C$25)+IF($X$25*$C$25*P$6&gt;$X$25,0,$X$25*$C$25)+IF($Y$25*$C$25*O$6&gt;$Y$25,0,$Y$25*$C$25)+IF($Z$25*$C$25*N$6&gt;$Z$25,0,$Z$25*$C$25)+IF($AA$25*$C$25*M$6&gt;$AA$25,0,$AA$25*$C$25)+IF($AB$25*$C$25*L$6&gt;$AB$25,0,$AB$25*$C$25)+IF($AC$25*$C$25*K$6&gt;$AC$25,0,$AC$25*$C$25)+IF($AD$25*$C$25*J$6&gt;$AD$25,0,$AD$25*$C$25)+IF($AE$25*$C$25*I$6&gt;$AE$25,0,$AE$25*$C$25)+IF($AF$25*$C$25*H$6&gt;$AF$25,0,$AF$25*$C$25)+IF($AG$25*$C$25*G$6&gt;$AG$25,0,$AG$25*$C$25)+IF($AH$25*$C$25*F$6&gt;$AH$25,0,$AH$25*$C$25)))</f>
        <v>0</v>
      </c>
    </row>
    <row r="142" spans="2:35" x14ac:dyDescent="0.3">
      <c r="B142" s="6" t="str">
        <f t="shared" si="72"/>
        <v>Other (specify)</v>
      </c>
      <c r="C142" s="287"/>
      <c r="D142" s="151">
        <f t="shared" si="73"/>
        <v>0</v>
      </c>
      <c r="E142" s="126">
        <v>0</v>
      </c>
      <c r="F142" s="126">
        <f>IF(E84&gt;E26,0,IF(AND(E84=E26,E142=0),0,IF($E$26*$C$26*F$6&gt;$E$26,0,$E$26*$C$26)))</f>
        <v>0</v>
      </c>
      <c r="G142" s="126">
        <f>IF(F84&gt;F26,0,IF(AND(F84=F26,F142=0),0,IF($E$26*$C$26*G$6&gt;$E$26,0,$E$26*$C$26)+IF($F$26*$C$26*F$6&gt;$F$26,0,$F$26*$C$26)))</f>
        <v>0</v>
      </c>
      <c r="H142" s="126">
        <f>IF(G84&gt;G26,0,IF(AND(G84=G26,G142=0),0,IF($E$26*$C$26*H$6&gt;$E$26,0,$E$26*$C$26)+IF($F$26*$C$26*G$6&gt;$F$26,0,$F$26*$C$26)+IF($G$26*$C$26*F$6&gt;$G$26,0,$G$26*$C$26)))</f>
        <v>0</v>
      </c>
      <c r="I142" s="126">
        <f>IF(H84&gt;H26,0,IF(AND(H84=H26,H142=0),0,IF($E$26*$C$26*I$6&gt;$E$26,0,$E$26*$C$26)+IF($F$26*$C$26*H$6&gt;$F$26,0,$F$26*$C$26)+IF($G$26*$C$26*G$6&gt;$G$26,0,$G$26*$C$26)+IF($H$26*$C$26*F$6&gt;$H$26,0,$H$26*$C$26)))</f>
        <v>0</v>
      </c>
      <c r="J142" s="126">
        <f>IF(I84&gt;I26,0,IF(AND(I84=I26,I142=0),0,IF($E$26*$C$26*J$6&gt;$E$26,0,$E$26*$C$26)+IF($F$26*$C$26*I$6&gt;$F$26,0,$F$26*$C$26)+IF($G$26*$C$26*H$6&gt;$G$26,0,$G$26*$C$26)+IF($H$26*$C$26*G$6&gt;$H$26,0,$H$26*$C$26)+IF($I$26*$C$26*F$6&gt;$I$26,0,$I$26*$C$26)))</f>
        <v>0</v>
      </c>
      <c r="K142" s="126">
        <f>IF(J84&gt;J26,0,IF(AND(J84=J26,J142=0),0,IF($E$26*$C$26*K$6&gt;$E$26,0,$E$26*$C$26)+IF($F$26*$C$26*J$6&gt;$F$26,0,$F$26*$C$26)+IF($G$26*$C$26*I$6&gt;$G$26,0,$G$26*$C$26)+IF($H$26*$C$26*H$6&gt;$H$26,0,$H$26*$C$26)+IF($I$26*$C$26*G$6&gt;$I$26,0,$I$26*$C$26)+IF($J$26*$C$26*F$6&gt;$J$26,0,$J$26*$C$26)))</f>
        <v>0</v>
      </c>
      <c r="L142" s="126">
        <f>IF(K84&gt;K26,0,IF(AND(K84=K26,K142=0),0,IF($E$26*$C$26*L$6&gt;$E$26,0,$E$26*$C$26)+IF($F$26*$C$26*K$6&gt;$F$26,0,$F$26*$C$26)+IF($G$26*$C$26*J$6&gt;$G$26,0,$G$26*$C$26)+IF($H$26*$C$26*I$6&gt;$H$26,0,$H$26*$C$26)+IF($I$26*$C$26*H$6&gt;$I$26,0,$I$26*$C$26)+IF($J$26*$C$26*G$6&gt;$J$26,0,$J$26*$C$26)+IF($K$26*$C$26*F$6&gt;$K$26,0,$K$26*$C$26)))</f>
        <v>0</v>
      </c>
      <c r="M142" s="126">
        <f>IF(L84&gt;L26,0,IF(AND(L84=L26,L142=0),0,IF($E$26*$C$26*M$6&gt;$E$26,0,$E$26*$C$26)+IF($F$26*$C$26*L$6&gt;$F$26,0,$F$26*$C$26)+IF($G$26*$C$26*K$6&gt;$G$26,0,$G$26*$C$26)+IF($H$26*$C$26*J$6&gt;$H$26,0,$H$26*$C$26)+IF($I$26*$C$26*I$6&gt;$I$26,0,$I$26*$C$26)+IF($J$26*$C$26*H$6&gt;$J$26,0,$J$26*$C$26)+IF($K$26*$C$26*G$6&gt;$K$26,0,$K$26*$C$26)+IF($L$26*$C$26*F$6&gt;$L$26,0,$L$26*$C$26)))</f>
        <v>0</v>
      </c>
      <c r="N142" s="126">
        <f>IF(M84&gt;M26,0,IF(AND(M84=M26,M142=0),0,IF($E$26*$C$26*N$6&gt;$E$26,0,$E$26*$C$26)+IF($F$26*$C$26*M$6&gt;$F$26,0,$F$26*$C$26)+IF($G$26*$C$26*L$6&gt;$G$26,0,$G$26*$C$26)+IF($H$26*$C$26*K$6&gt;$H$26,0,$H$26*$C$26)+IF($I$26*$C$26*J$6&gt;$I$26,0,$I$26*$C$26)+IF($J$26*$C$26*I$6&gt;$J$26,0,$J$26*$C$26)+IF($K$26*$C$26*H$6&gt;$K$26,0,$K$26*$C$26)+IF($L$26*$C$26*G$6&gt;$L$26,0,$L$26*$C$26)+IF($M$26*$C$26*F$6&gt;$M$26,0,$M$26*$C$26)))</f>
        <v>0</v>
      </c>
      <c r="O142" s="126">
        <f>IF(N84&gt;N26,0,IF(AND(N84=N26,N142=0),0,IF($E$26*$C$26*O$6&gt;$E$26,0,$E$26*$C$26)+IF($F$26*$C$26*N$6&gt;$F$26,0,$F$26*$C$26)+IF($G$26*$C$26*M$6&gt;$G$26,0,$G$26*$C$26)+IF($H$26*$C$26*L$6&gt;$H$26,0,$H$26*$C$26)+IF($I$26*$C$26*K$6&gt;$I$26,0,$I$26*$C$26)+IF($J$26*$C$26*J$6&gt;$J$26,0,$J$26*$C$26)+IF($K$26*$C$26*I$6&gt;$K$26,0,$K$26*$C$26)+IF($L$26*$C$26*H$6&gt;$L$26,0,$L$26*$C$26)+IF($M$26*$C$26*G$6&gt;$M$26,0,$M$26*$C$26)+IF($N$26*$C$26*F$6&gt;$N$26,0,$N$26*$C$26)))</f>
        <v>0</v>
      </c>
      <c r="P142" s="126">
        <f>IF(O84&gt;O26,0,IF(AND(O84=O26,O142=0),0,IF($E$26*$C$26*P$6&gt;$E$26,0,$E$26*$C$26)+IF($F$26*$C$26*O$6&gt;$F$26,0,$F$26*$C$26)+IF($G$26*$C$26*N$6&gt;$G$26,0,$G$26*$C$26)+IF($H$26*$C$26*M$6&gt;$H$26,0,$H$26*$C$26)+IF($I$26*$C$26*L$6&gt;$I$26,0,$I$26*$C$26)+IF($J$26*$C$26*K$6&gt;$J$26,0,$J$26*$C$26)+IF($K$26*$C$26*J$6&gt;$K$26,0,$K$26*$C$26)+IF($L$26*$C$26*I$6&gt;$L$26,0,$L$26*$C$26)+IF($M$26*$C$26*H$6&gt;$M$26,0,$M$26*$C$26)+IF($N$26*$C$26*G$6&gt;$N$26,0,$N$26*$C$26)+IF($O$26*$C$26*F$6&gt;$O$26,0,$O$26*$C$26)))</f>
        <v>0</v>
      </c>
      <c r="Q142" s="126">
        <f>IF(P84&gt;P26,0,IF(AND(P84=P26,P142=0),0,IF($E$26*$C$26*Q$6&gt;$E$26,0,$E$26*$C$26)+IF($F$26*$C$26*P$6&gt;$F$26,0,$F$26*$C$26)+IF($G$26*$C$26*O$6&gt;$G$26,0,$G$26*$C$26)+IF($H$26*$C$26*N$6&gt;$H$26,0,$H$26*$C$26)+IF($I$26*$C$26*M$6&gt;$I$26,0,$I$26*$C$26)+IF($J$26*$C$26*L$6&gt;$J$26,0,$J$26*$C$26)+IF($K$26*$C$26*K$6&gt;$K$26,0,$K$26*$C$26)+IF($L$26*$C$26*J$6&gt;$L$26,0,$L$26*$C$26)+IF($M$26*$C$26*I$6&gt;$M$26,0,$M$26*$C$26)+IF($N$26*$C$26*H$6&gt;$N$26,0,$N$26*$C$26)+IF($O$26*$C$26*G$6&gt;$O$26,0,$O$26*$C$26)+IF($P$26*$C$26*F$6&gt;$P$26,0,$P$26*$C$26)))</f>
        <v>0</v>
      </c>
      <c r="R142" s="126">
        <f>IF(Q84&gt;Q26,0,IF(AND(Q84=Q26,Q142=0),0,IF($E$26*$C$26*R$6&gt;$E$26,0,$E$26*$C$26)+IF($F$26*$C$26*Q$6&gt;$F$26,0,$F$26*$C$26)+IF($G$26*$C$26*P$6&gt;$G$26,0,$G$26*$C$26)+IF($H$26*$C$26*O$6&gt;$H$26,0,$H$26*$C$26)+IF($I$26*$C$26*N$6&gt;$I$26,0,$I$26*$C$26)+IF($J$26*$C$26*M$6&gt;$J$26,0,$J$26*$C$26)+IF($K$26*$C$26*L$6&gt;$K$26,0,$K$26*$C$26)+IF($L$26*$C$26*K$6&gt;$L$26,0,$L$26*$C$26)+IF($M$26*$C$26*J$6&gt;$M$26,0,$M$26*$C$26)+IF($N$26*$C$26*I$6&gt;$N$26,0,$N$26*$C$26)+IF($O$26*$C$26*H$6&gt;$O$26,0,$O$26*$C$26)+IF($P$26*$C$26*G$6&gt;$P$26,0,$P$26*$C$26)+IF($Q$26*$C$26*F$6&gt;$Q$26,0,$Q$26*$C$26)))</f>
        <v>0</v>
      </c>
      <c r="S142" s="126">
        <f>IF(R84&gt;R26,0,IF(AND(R84=R26,R142=0),0,IF($E$26*$C$26*S$6&gt;$E$26,0,$E$26*$C$26)+IF($F$26*$C$26*R$6&gt;$F$26,0,$F$26*$C$26)+IF($G$26*$C$26*Q$6&gt;$G$26,0,$G$26*$C$26)+IF($H$26*$C$26*P$6&gt;$H$26,0,$H$26*$C$26)+IF($I$26*$C$26*O$6&gt;$I$26,0,$I$26*$C$26)+IF($J$26*$C$26*N$6&gt;$J$26,0,$J$26*$C$26)+IF($K$26*$C$26*M$6&gt;$K$26,0,$K$26*$C$26)+IF($L$26*$C$26*L$6&gt;$L$26,0,$L$26*$C$26)+IF($M$26*$C$26*K$6&gt;$M$26,0,$M$26*$C$26)+IF($N$26*$C$26*J$6&gt;$N$26,0,$N$26*$C$26)+IF($O$26*$C$26*I$6&gt;$O$26,0,$O$26*$C$26)+IF($P$26*$C$26*H$6&gt;$P$26,0,$P$26*$C$26)+IF($Q$26*$C$26*G$6&gt;$Q$26,0,$Q$26*$C$26)+IF($R$26*$C$26*F$6&gt;$R$26,0,$R$26*$C$26)))</f>
        <v>0</v>
      </c>
      <c r="T142" s="126">
        <f>IF(S84&gt;S26,0,IF(AND(S84=S26,S142=0),0,IF($E$26*$C$26*T$6&gt;$E$26,0,$E$26*$C$26)+IF($F$26*$C$26*S$6&gt;$F$26,0,$F$26*$C$26)+IF($G$26*$C$26*R$6&gt;$G$26,0,$G$26*$C$26)+IF($H$26*$C$26*Q$6&gt;$H$26,0,$H$26*$C$26)+IF($I$26*$C$26*P$6&gt;$I$26,0,$I$26*$C$26)+IF($J$26*$C$26*O$6&gt;$J$26,0,$J$26*$C$26)+IF($K$26*$C$26*N$6&gt;$K$26,0,$K$26*$C$26)+IF($L$26*$C$26*M$6&gt;$L$26,0,$L$26*$C$26)+IF($M$26*$C$26*L$6&gt;$M$26,0,$M$26*$C$26)+IF($N$26*$C$26*K$6&gt;$N$26,0,$N$26*$C$26)+IF($O$26*$C$26*J$6&gt;$O$26,0,$O$26*$C$26)+IF($P$26*$C$26*I$6&gt;$P$26,0,$P$26*$C$26)+IF($Q$26*$C$26*H$6&gt;$Q$26,0,$Q$26*$C$26)+IF($R$26*$C$26*G$6&gt;$R$26,0,$R$26*$C$26)+IF($S$26*$C$26*F$6&gt;$S$26,0,$S$26*$C$26)))</f>
        <v>0</v>
      </c>
      <c r="U142" s="126">
        <f>IF(T84&gt;T26,0,IF(AND(T84=T26,T142=0),0,IF($E$26*$C$26*U$6&gt;$E$26,0,$E$26*$C$26)+IF($F$26*$C$26*T$6&gt;$F$26,0,$F$26*$C$26)+IF($G$26*$C$26*S$6&gt;$G$26,0,$G$26*$C$26)+IF($H$26*$C$26*R$6&gt;$H$26,0,$H$26*$C$26)+IF($I$26*$C$26*Q$6&gt;$I$26,0,$I$26*$C$26)+IF($J$26*$C$26*P$6&gt;$J$26,0,$J$26*$C$26)+IF($K$26*$C$26*O$6&gt;$K$26,0,$K$26*$C$26)+IF($L$26*$C$26*N$6&gt;$L$26,0,$L$26*$C$26)+IF($M$26*$C$26*M$6&gt;$M$26,0,$M$26*$C$26)+IF($N$26*$C$26*L$6&gt;$N$26,0,$N$26*$C$26)+IF($O$26*$C$26*K$6&gt;$O$26,0,$O$26*$C$26)+IF($P$26*$C$26*J$6&gt;$P$26,0,$P$26*$C$26)+IF($Q$26*$C$26*I$6&gt;$Q$26,0,$Q$26*$C$26)+IF($R$26*$C$26*H$6&gt;$R$26,0,$R$26*$C$26)+IF($S$26*$C$26*G$6&gt;$S$26,0,$S$26*$C$26)+IF($T$26*$C$26*F$6&gt;$T$26,0,$T$26*$C$26)))</f>
        <v>0</v>
      </c>
      <c r="V142" s="126">
        <f>IF(U84&gt;U26,0,IF(AND(U84=U26,U142=0),0,IF($E$26*$C$26*V$6&gt;$E$26,0,$E$26*$C$26)+IF($F$26*$C$26*U$6&gt;$F$26,0,$F$26*$C$26)+IF($G$26*$C$26*T$6&gt;$G$26,0,$G$26*$C$26)+IF($H$26*$C$26*S$6&gt;$H$26,0,$H$26*$C$26)+IF($I$26*$C$26*R$6&gt;$I$26,0,$I$26*$C$26)+IF($J$26*$C$26*Q$6&gt;$J$26,0,$J$26*$C$26)+IF($K$26*$C$26*P$6&gt;$K$26,0,$K$26*$C$26)+IF($L$26*$C$26*O$6&gt;$L$26,0,$L$26*$C$26)+IF($M$26*$C$26*N$6&gt;$M$26,0,$M$26*$C$26)+IF($N$26*$C$26*M$6&gt;$N$26,0,$N$26*$C$26)+IF($O$26*$C$26*L$6&gt;$O$26,0,$O$26*$C$26)+IF($P$26*$C$26*K$6&gt;$P$26,0,$P$26*$C$26)+IF($Q$26*$C$26*J$6&gt;$Q$26,0,$Q$26*$C$26)+IF($R$26*$C$26*I$6&gt;$R$26,0,$R$26*$C$26)+IF($S$26*$C$26*H$6&gt;$S$26,0,$S$26*$C$26)+IF($T$26*$C$26*G$6&gt;$T$26,0,$T$26*$C$26)+IF($U$26*$C$26*F$6&gt;$U$26,0,$U$26*$C$26)))</f>
        <v>0</v>
      </c>
      <c r="W142" s="126">
        <f>IF(V84&gt;V26,0,IF(AND(V84=V26,V142=0),0,IF($E$26*$C$26*W$6&gt;$E$26,0,$E$26*$C$26)+IF($F$26*$C$26*V$6&gt;$F$26,0,$F$26*$C$26)+IF($G$26*$C$26*U$6&gt;$G$26,0,$G$26*$C$26)+IF($H$26*$C$26*T$6&gt;$H$26,0,$H$26*$C$26)+IF($I$26*$C$26*S$6&gt;$I$26,0,$I$26*$C$26)+IF($J$26*$C$26*R$6&gt;$J$26,0,$J$26*$C$26)+IF($K$26*$C$26*Q$6&gt;$K$26,0,$K$26*$C$26)+IF($L$26*$C$26*P$6&gt;$L$26,0,$L$26*$C$26)+IF($M$26*$C$26*O$6&gt;$M$26,0,$M$26*$C$26)+IF($N$26*$C$26*N$6&gt;$N$26,0,$N$26*$C$26)+IF($O$26*$C$26*M$6&gt;$O$26,0,$O$26*$C$26)+IF($P$26*$C$26*L$6&gt;$P$26,0,$P$26*$C$26)+IF($Q$26*$C$26*K$6&gt;$Q$26,0,$Q$26*$C$26)+IF($R$26*$C$26*J$6&gt;$R$26,0,$R$26*$C$26)+IF($S$26*$C$26*I$6&gt;$S$26,0,$S$26*$C$26)+IF($T$26*$C$26*H$6&gt;$T$26,0,$T$26*$C$26)+IF($U$26*$C$26*G$6&gt;$U$26,0,$U$26*$C$26)+IF($V$26*$C$26*F$6&gt;$V$26,0,$V$26*$C$26)))</f>
        <v>0</v>
      </c>
      <c r="X142" s="126">
        <f>IF(W84&gt;W26,0,IF(AND(W84=W26,W142=0),0,IF($E$26*$C$26*X$6&gt;$E$26,0,$E$26*$C$26)+IF($F$26*$C$26*W$6&gt;$F$26,0,$F$26*$C$26)+IF($G$26*$C$26*V$6&gt;$G$26,0,$G$26*$C$26)+IF($H$26*$C$26*U$6&gt;$H$26,0,$H$26*$C$26)+IF($I$26*$C$26*T$6&gt;$I$26,0,$I$26*$C$26)+IF($J$26*$C$26*S$6&gt;$J$26,0,$J$26*$C$26)+IF($K$26*$C$26*R$6&gt;$K$26,0,$K$26*$C$26)+IF($L$26*$C$26*Q$6&gt;$L$26,0,$L$26*$C$26)+IF($M$26*$C$26*P$6&gt;$M$26,0,$M$26*$C$26)+IF($N$26*$C$26*O$6&gt;$N$26,0,$N$26*$C$26)+IF($O$26*$C$26*N$6&gt;$O$26,0,$O$26*$C$26)+IF($P$26*$C$26*M$6&gt;$P$26,0,$P$26*$C$26)+IF($Q$26*$C$26*L$6&gt;$Q$26,0,$Q$26*$C$26)+IF($R$26*$C$26*K$6&gt;$R$26,0,$R$26*$C$26)+IF($S$26*$C$26*J$6&gt;$S$26,0,$S$26*$C$26)+IF($T$26*$C$26*I$6&gt;$T$26,0,$T$26*$C$26)+IF($U$26*$C$26*H$6&gt;$U$26,0,$U$26*$C$26)+IF($V$26*$C$26*G$6&gt;$V$26,0,$V$26*$C$26)+IF($W$26*$C$26*F$6&gt;$W$26,0,$W$26*$C$26)))</f>
        <v>0</v>
      </c>
      <c r="Y142" s="126">
        <f>IF(X84&gt;X26,0,IF(AND(X84=X26,X142=0),0,IF($E$26*$C$26*Y$6&gt;$E$26,0,$E$26*$C$26)+IF($F$26*$C$26*X$6&gt;$F$26,0,$F$26*$C$26)+IF($G$26*$C$26*W$6&gt;$G$26,0,$G$26*$C$26)+IF($H$26*$C$26*V$6&gt;$H$26,0,$H$26*$C$26)+IF($I$26*$C$26*U$6&gt;$I$26,0,$I$26*$C$26)+IF($J$26*$C$26*T$6&gt;$J$26,0,$J$26*$C$26)+IF($K$26*$C$26*S$6&gt;$K$26,0,$K$26*$C$26)+IF($L$26*$C$26*R$6&gt;$L$26,0,$L$26*$C$26)+IF($M$26*$C$26*Q$6&gt;$M$26,0,$M$26*$C$26)+IF($N$26*$C$26*P$6&gt;$N$26,0,$N$26*$C$26)+IF($O$26*$C$26*O$6&gt;$O$26,0,$O$26*$C$26)+IF($P$26*$C$26*N$6&gt;$P$26,0,$P$26*$C$26)+IF($Q$26*$C$26*M$6&gt;$Q$26,0,$Q$26*$C$26)+IF($R$26*$C$26*L$6&gt;$R$26,0,$R$26*$C$26)+IF($S$26*$C$26*K$6&gt;$S$26,0,$S$26*$C$26)+IF($T$26*$C$26*J$6&gt;$T$26,0,$T$26*$C$26)+IF($U$26*$C$26*I$6&gt;$U$26,0,$U$26*$C$26)+IF($V$26*$C$26*H$6&gt;$V$26,0,$V$26*$C$26)+IF($W$26*$C$26*G$6&gt;$W$26,0,$W$26*$C$26)+IF($X$26*$C$26*F$6&gt;$X$26,0,$X$26*$C$26)))</f>
        <v>0</v>
      </c>
      <c r="Z142" s="126">
        <f>IF(Y84&gt;Y26,0,IF(AND(Y84=Y26,Y142=0),0,IF($E$26*$C$26*Z$6&gt;$E$26,0,$E$26*$C$26)+IF($F$26*$C$26*Y$6&gt;$F$26,0,$F$26*$C$26)+IF($G$26*$C$26*X$6&gt;$G$26,0,$G$26*$C$26)+IF($H$26*$C$26*W$6&gt;$H$26,0,$H$26*$C$26)+IF($I$26*$C$26*V$6&gt;$I$26,0,$I$26*$C$26)+IF($J$26*$C$26*U$6&gt;$J$26,0,$J$26*$C$26)+IF($K$26*$C$26*T$6&gt;$K$26,0,$K$26*$C$26)+IF($L$26*$C$26*S$6&gt;$L$26,0,$L$26*$C$26)+IF($M$26*$C$26*R$6&gt;$M$26,0,$M$26*$C$26)+IF($N$26*$C$26*Q$6&gt;$N$26,0,$N$26*$C$26)+IF($O$26*$C$26*P$6&gt;$O$26,0,$O$26*$C$26)+IF($P$26*$C$26*O$6&gt;$P$26,0,$P$26*$C$26)+IF($Q$26*$C$26*N$6&gt;$Q$26,0,$Q$26*$C$26)+IF($R$26*$C$26*M$6&gt;$R$26,0,$R$26*$C$26)+IF($S$26*$C$26*L$6&gt;$S$26,0,$S$26*$C$26)+IF($T$26*$C$26*K$6&gt;$T$26,0,$T$26*$C$26)+IF($U$26*$C$26*J$6&gt;$U$26,0,$U$26*$C$26)+IF($V$26*$C$26*I$6&gt;$V$26,0,$V$26*$C$26)+IF($W$26*$C$26*H$6&gt;$W$26,0,$W$26*$C$26)+IF($X$26*$C$26*G$6&gt;$X$26,0,$X$26*$C$26)+IF($Y$26*$C$26*F$6&gt;$Y$26,0,$Y$26*$C$26)))</f>
        <v>0</v>
      </c>
      <c r="AA142" s="126">
        <f>IF(Z84&gt;Z26,0,IF(AND(Z84=Z26,Z142=0),0,IF($E$26*$C$26*AA$6&gt;$E$26,0,$E$26*$C$26)+IF($F$26*$C$26*Z$6&gt;$F$26,0,$F$26*$C$26)+IF($G$26*$C$26*Y$6&gt;$G$26,0,$G$26*$C$26)+IF($H$26*$C$26*X$6&gt;$H$26,0,$H$26*$C$26)+IF($I$26*$C$26*W$6&gt;$I$26,0,$I$26*$C$26)+IF($J$26*$C$26*V$6&gt;$J$26,0,$J$26*$C$26)+IF($K$26*$C$26*U$6&gt;$K$26,0,$K$26*$C$26)+IF($L$26*$C$26*T$6&gt;$L$26,0,$L$26*$C$26)+IF($M$26*$C$26*S$6&gt;$M$26,0,$M$26*$C$26)+IF($N$26*$C$26*R$6&gt;$N$26,0,$N$26*$C$26)+IF($O$26*$C$26*Q$6&gt;$O$26,0,$O$26*$C$26)+IF($P$26*$C$26*P$6&gt;$P$26,0,$P$26*$C$26)+IF($Q$26*$C$26*O$6&gt;$Q$26,0,$Q$26*$C$26)+IF($R$26*$C$26*N$6&gt;$R$26,0,$R$26*$C$26)+IF($S$26*$C$26*M$6&gt;$S$26,0,$S$26*$C$26)+IF($T$26*$C$26*L$6&gt;$T$26,0,$T$26*$C$26)+IF($U$26*$C$26*K$6&gt;$U$26,0,$U$26*$C$26)+IF($V$26*$C$26*J$6&gt;$V$26,0,$V$26*$C$26)+IF($W$26*$C$26*I$6&gt;$W$26,0,$W$26*$C$26)+IF($X$26*$C$26*H$6&gt;$X$26,0,$X$26*$C$26)+IF($Y$26*$C$26*G$6&gt;$Y$26,0,$Y$26*$C$26)+IF($Z$26*$C$26*F$6&gt;$Z$26,0,$Z$26*$C$26)))</f>
        <v>0</v>
      </c>
      <c r="AB142" s="126">
        <f>IF(AA84&gt;AA26,0,IF(AND(AA84=AA26,AA142=0),0,IF($E$26*$C$26*AB$6&gt;$E$26,0,$E$26*$C$26)+IF($F$26*$C$26*AA$6&gt;$F$26,0,$F$26*$C$26)+IF($G$26*$C$26*Z$6&gt;$G$26,0,$G$26*$C$26)+IF($H$26*$C$26*Y$6&gt;$H$26,0,$H$26*$C$26)+IF($I$26*$C$26*X$6&gt;$I$26,0,$I$26*$C$26)+IF($J$26*$C$26*W$6&gt;$J$26,0,$J$26*$C$26)+IF($K$26*$C$26*V$6&gt;$K$26,0,$K$26*$C$26)+IF($L$26*$C$26*U$6&gt;$L$26,0,$L$26*$C$26)+IF($M$26*$C$26*T$6&gt;$M$26,0,$M$26*$C$26)+IF($N$26*$C$26*S$6&gt;$N$26,0,$N$26*$C$26)+IF($O$26*$C$26*R$6&gt;$O$26,0,$O$26*$C$26)+IF($P$26*$C$26*Q$6&gt;$P$26,0,$P$26*$C$26)+IF($Q$26*$C$26*P$6&gt;$Q$26,0,$Q$26*$C$26)+IF($R$26*$C$26*O$6&gt;$R$26,0,$R$26*$C$26)+IF($S$26*$C$26*N$6&gt;$S$26,0,$S$26*$C$26)+IF($T$26*$C$26*M$6&gt;$T$26,0,$T$26*$C$26)+IF($U$26*$C$26*L$6&gt;$U$26,0,$U$26*$C$26)+IF($V$26*$C$26*K$6&gt;$V$26,0,$V$26*$C$26)+IF($W$26*$C$26*J$6&gt;$W$26,0,$W$26*$C$26)+IF($X$26*$C$26*I$6&gt;$X$26,0,$X$26*$C$26)+IF($Y$26*$C$26*H$6&gt;$Y$26,0,$Y$26*$C$26)+IF($Z$26*$C$26*G$6&gt;$Z$26,0,$Z$26*$C$26)+IF($AA$26*$C$26*F$6&gt;$AA$26,0,$AA$26*$C$26)))</f>
        <v>0</v>
      </c>
      <c r="AC142" s="126">
        <f>IF(AB84&gt;AB26,0,IF(AND(AB84=AB26,AB142=0),0,IF($E$26*$C$26*AC$6&gt;$E$26,0,$E$26*$C$26)+IF($F$26*$C$26*AB$6&gt;$F$26,0,$F$26*$C$26)+IF($G$26*$C$26*AA$6&gt;$G$26,0,$G$26*$C$26)+IF($H$26*$C$26*Z$6&gt;$H$26,0,$H$26*$C$26)+IF($I$26*$C$26*Y$6&gt;$I$26,0,$I$26*$C$26)+IF($J$26*$C$26*X$6&gt;$J$26,0,$J$26*$C$26)+IF($K$26*$C$26*W$6&gt;$K$26,0,$K$26*$C$26)+IF($L$26*$C$26*V$6&gt;$L$26,0,$L$26*$C$26)+IF($M$26*$C$26*U$6&gt;$M$26,0,$M$26*$C$26)+IF($N$26*$C$26*T$6&gt;$N$26,0,$N$26*$C$26)+IF($O$26*$C$26*S$6&gt;$O$26,0,$O$26*$C$26)+IF($P$26*$C$26*R$6&gt;$P$26,0,$P$26*$C$26)+IF($Q$26*$C$26*Q$6&gt;$Q$26,0,$Q$26*$C$26)+IF($R$26*$C$26*P$6&gt;$R$26,0,$R$26*$C$26)+IF($S$26*$C$26*O$6&gt;$S$26,0,$S$26*$C$26)+IF($T$26*$C$26*N$6&gt;$T$26,0,$T$26*$C$26)+IF($U$26*$C$26*M$6&gt;$U$26,0,$U$26*$C$26)+IF($V$26*$C$26*L$6&gt;$V$26,0,$V$26*$C$26)+IF($W$26*$C$26*K$6&gt;$W$26,0,$W$26*$C$26)+IF($X$26*$C$26*J$6&gt;$X$26,0,$X$26*$C$26)+IF($Y$26*$C$26*I$6&gt;$Y$26,0,$Y$26*$C$26)+IF($Z$26*$C$26*H$6&gt;$Z$26,0,$Z$26*$C$26)+IF($AA$26*$C$26*G$6&gt;$AA$26,0,$AA$26*$C$26)+IF($AB$26*$C$26*F$6&gt;$AB$26,0,$AB$26*$C$26)))</f>
        <v>0</v>
      </c>
      <c r="AD142" s="126">
        <f>IF(AC84&gt;AC26,0,IF(AND(AC84=AC26,AC142=0),0,IF($E$26*$C$26*AD$6&gt;$E$26,0,$E$26*$C$26)+IF($F$26*$C$26*AC$6&gt;$F$26,0,$F$26*$C$26)+IF($G$26*$C$26*AB$6&gt;$G$26,0,$G$26*$C$26)+IF($H$26*$C$26*AA$6&gt;$H$26,0,$H$26*$C$26)+IF($I$26*$C$26*Z$6&gt;$I$26,0,$I$26*$C$26)+IF($J$26*$C$26*Y$6&gt;$J$26,0,$J$26*$C$26)+IF($K$26*$C$26*X$6&gt;$K$26,0,$K$26*$C$26)+IF($L$26*$C$26*W$6&gt;$L$26,0,$L$26*$C$26)+IF($M$26*$C$26*V$6&gt;$M$26,0,$M$26*$C$26)+IF($N$26*$C$26*U$6&gt;$N$26,0,$N$26*$C$26)+IF($O$26*$C$26*T$6&gt;$O$26,0,$O$26*$C$26)+IF($P$26*$C$26*S$6&gt;$P$26,0,$P$26*$C$26)+IF($Q$26*$C$26*R$6&gt;$Q$26,0,$Q$26*$C$26)+IF($R$26*$C$26*Q$6&gt;$R$26,0,$R$26*$C$26)+IF($S$26*$C$26*P$6&gt;$S$26,0,$S$26*$C$26)+IF($T$26*$C$26*O$6&gt;$T$26,0,$T$26*$C$26)+IF($U$26*$C$26*N$6&gt;$U$26,0,$U$26*$C$26)+IF($V$26*$C$26*M$6&gt;$V$26,0,$V$26*$C$26)+IF($W$26*$C$26*L$6&gt;$W$26,0,$W$26*$C$26)+IF($X$26*$C$26*K$6&gt;$X$26,0,$X$26*$C$26)+IF($Y$26*$C$26*J$6&gt;$Y$26,0,$Y$26*$C$26)+IF($Z$26*$C$26*I$6&gt;$Z$26,0,$Z$26*$C$26)+IF($AA$26*$C$26*H$6&gt;$AA$26,0,$AA$26*$C$26)+IF($AB$26*$C$26*G$6&gt;$AB$26,0,$AB$26*$C$26)+IF($AC$26*$C$26*F$6&gt;$AC$26,0,$AC$26*$C$26)))</f>
        <v>0</v>
      </c>
      <c r="AE142" s="126">
        <f>IF(AD84&gt;AD26,0,IF(AND(AD84=AD26,AD142=0),0,IF($E$26*$C$26*AE$6&gt;$E$26,0,$E$26*$C$26)+IF($F$26*$C$26*AD$6&gt;$F$26,0,$F$26*$C$26)+IF($G$26*$C$26*AC$6&gt;$G$26,0,$G$26*$C$26)+IF($H$26*$C$26*AB$6&gt;$H$26,0,$H$26*$C$26)+IF($I$26*$C$26*AA$6&gt;$I$26,0,$I$26*$C$26)+IF($J$26*$C$26*Z$6&gt;$J$26,0,$J$26*$C$26)+IF($K$26*$C$26*Y$6&gt;$K$26,0,$K$26*$C$26)+IF($L$26*$C$26*X$6&gt;$L$26,0,$L$26*$C$26)+IF($M$26*$C$26*W$6&gt;$M$26,0,$M$26*$C$26)+IF($N$26*$C$26*V$6&gt;$N$26,0,$N$26*$C$26)+IF($O$26*$C$26*U$6&gt;$O$26,0,$O$26*$C$26)+IF($P$26*$C$26*T$6&gt;$P$26,0,$P$26*$C$26)+IF($Q$26*$C$26*S$6&gt;$Q$26,0,$Q$26*$C$26)+IF($R$26*$C$26*R$6&gt;$R$26,0,$R$26*$C$26)+IF($S$26*$C$26*Q$6&gt;$S$26,0,$S$26*$C$26)+IF($T$26*$C$26*P$6&gt;$T$26,0,$T$26*$C$26)+IF($U$26*$C$26*O$6&gt;$U$26,0,$U$26*$C$26)+IF($V$26*$C$26*N$6&gt;$V$26,0,$V$26*$C$26)+IF($W$26*$C$26*M$6&gt;$W$26,0,$W$26*$C$26)+IF($X$26*$C$26*L$6&gt;$X$26,0,$X$26*$C$26)+IF($Y$26*$C$26*K$6&gt;$Y$26,0,$Y$26*$C$26)+IF($Z$26*$C$26*J$6&gt;$Z$26,0,$Z$26*$C$26)+IF($AA$26*$C$26*I$6&gt;$AA$26,0,$AA$26*$C$26)+IF($AB$26*$C$26*H$6&gt;$AB$26,0,$AB$26*$C$26)+IF($AC$26*$C$26*G$6&gt;$AC$26,0,$AC$26*$C$26)+IF($AD$26*$C$26*F$6&gt;$AD$26,0,$AD$26*$C$26)))</f>
        <v>0</v>
      </c>
      <c r="AF142" s="126">
        <f>IF(AE84&gt;AE26,0,IF(AND(AE84=AE26,AE142=0),0,IF($E$26*$C$26*AF$6&gt;$E$26,0,$E$26*$C$26)+IF($F$26*$C$26*AE$6&gt;$F$26,0,$F$26*$C$26)+IF($G$26*$C$26*AD$6&gt;$G$26,0,$G$26*$C$26)+IF($H$26*$C$26*AC$6&gt;$H$26,0,$H$26*$C$26)+IF($I$26*$C$26*AB$6&gt;$I$26,0,$I$26*$C$26)+IF($J$26*$C$26*AA$6&gt;$J$26,0,$J$26*$C$26)+IF($K$26*$C$26*Z$6&gt;$K$26,0,$K$26*$C$26)+IF($L$26*$C$26*Y$6&gt;$L$26,0,$L$26*$C$26)+IF($M$26*$C$26*X$6&gt;$M$26,0,$M$26*$C$26)+IF($N$26*$C$26*W$6&gt;$N$26,0,$N$26*$C$26)+IF($O$26*$C$26*V$6&gt;$O$26,0,$O$26*$C$26)+IF($P$26*$C$26*U$6&gt;$P$26,0,$P$26*$C$26)+IF($Q$26*$C$26*T$6&gt;$Q$26,0,$Q$26*$C$26)+IF($R$26*$C$26*S$6&gt;$R$26,0,$R$26*$C$26)+IF($S$26*$C$26*R$6&gt;$S$26,0,$S$26*$C$26)+IF($T$26*$C$26*Q$6&gt;$T$26,0,$T$26*$C$26)+IF($U$26*$C$26*P$6&gt;$U$26,0,$U$26*$C$26)+IF($V$26*$C$26*O$6&gt;$V$26,0,$V$26*$C$26)+IF($W$26*$C$26*N$6&gt;$W$26,0,$W$26*$C$26)+IF($X$26*$C$26*M$6&gt;$X$26,0,$X$26*$C$26)+IF($Y$26*$C$26*L$6&gt;$Y$26,0,$Y$26*$C$26)+IF($Z$26*$C$26*K$6&gt;$Z$26,0,$Z$26*$C$26)+IF($AA$26*$C$26*J$6&gt;$AA$26,0,$AA$26*$C$26)+IF($AB$26*$C$26*I$6&gt;$AB$26,0,$AB$26*$C$26)+IF($AC$26*$C$26*H$6&gt;$AC$26,0,$AC$26*$C$26)+IF($AD$26*$C$26*G$6&gt;$AD$26,0,$AD$26*$C$26)+IF($AE$26*$C$26*F$6&gt;$AE$26,0,$AE$26*$C$26)))</f>
        <v>0</v>
      </c>
      <c r="AG142" s="126">
        <f>IF(AF84&gt;AF26,0,IF(AND(AF84=AF26,AF142=0),0,IF($E$26*$C$26*AG$6&gt;$E$26,0,$E$26*$C$26)+IF($F$26*$C$26*AF$6&gt;$F$26,0,$F$26*$C$26)+IF($G$26*$C$26*AE$6&gt;$G$26,0,$G$26*$C$26)+IF($H$26*$C$26*AD$6&gt;$H$26,0,$H$26*$C$26)+IF($I$26*$C$26*AC$6&gt;$I$26,0,$I$26*$C$26)+IF($J$26*$C$26*AB$6&gt;$J$26,0,$J$26*$C$26)+IF($K$26*$C$26*AA$6&gt;$K$26,0,$K$26*$C$26)+IF($L$26*$C$26*Z$6&gt;$L$26,0,$L$26*$C$26)+IF($M$26*$C$26*Y$6&gt;$M$26,0,$M$26*$C$26)+IF($N$26*$C$26*X$6&gt;$N$26,0,$N$26*$C$26)+IF($O$26*$C$26*W$6&gt;$O$26,0,$O$26*$C$26)+IF($P$26*$C$26*V$6&gt;$P$26,0,$P$26*$C$26)+IF($Q$26*$C$26*U$6&gt;$Q$26,0,$Q$26*$C$26)+IF($R$26*$C$26*T$6&gt;$R$26,0,$R$26*$C$26)+IF($S$26*$C$26*S$6&gt;$S$26,0,$S$26*$C$26)+IF($T$26*$C$26*R$6&gt;$T$26,0,$T$26*$C$26)+IF($U$26*$C$26*Q$6&gt;$U$26,0,$U$26*$C$26)+IF($V$26*$C$26*P$6&gt;$V$26,0,$V$26*$C$26)+IF($W$26*$C$26*O$6&gt;$W$26,0,$W$26*$C$26)+IF($X$26*$C$26*N$6&gt;$X$26,0,$X$26*$C$26)+IF($Y$26*$C$26*M$6&gt;$Y$26,0,$Y$26*$C$26)+IF($Z$26*$C$26*L$6&gt;$Z$26,0,$Z$26*$C$26)+IF($AA$26*$C$26*K$6&gt;$AA$26,0,$AA$26*$C$26)+IF($AB$26*$C$26*J$6&gt;$AB$26,0,$AB$26*$C$26)+IF($AC$26*$C$26*I$6&gt;$AC$26,0,$AC$26*$C$26)+IF($AD$26*$C$26*H$6&gt;$AD$26,0,$AD$26*$C$26)+IF($AE$26*$C$26*G$6&gt;$AE$26,0,$AE$26*$C$26)+IF($AF$26*$C$26*F$6&gt;$AF$26,0,$AF$26*$C$26)))</f>
        <v>0</v>
      </c>
      <c r="AH142" s="126">
        <f>IF(AG84&gt;AG26,0,IF(AND(AG84=AG26,AG142=0),0,IF($E$26*$C$26*AH$6&gt;$E$26,0,$E$26*$C$26)+IF($F$26*$C$26*AG$6&gt;$F$26,0,$F$26*$C$26)+IF($G$26*$C$26*AF$6&gt;$G$26,0,$G$26*$C$26)+IF($H$26*$C$26*AE$6&gt;$H$26,0,$H$26*$C$26)+IF($I$26*$C$26*AD$6&gt;$I$26,0,$I$26*$C$26)+IF($J$26*$C$26*AC$6&gt;$J$26,0,$J$26*$C$26)+IF($K$26*$C$26*AB$6&gt;$K$26,0,$K$26*$C$26)+IF($L$26*$C$26*AA$6&gt;$L$26,0,$L$26*$C$26)+IF($M$26*$C$26*Z$6&gt;$M$26,0,$M$26*$C$26)+IF($N$26*$C$26*Y$6&gt;$N$26,0,$N$26*$C$26)+IF($O$26*$C$26*X$6&gt;$O$26,0,$O$26*$C$26)+IF($P$26*$C$26*W$6&gt;$P$26,0,$P$26*$C$26)+IF($Q$26*$C$26*V$6&gt;$Q$26,0,$Q$26*$C$26)+IF($R$26*$C$26*U$6&gt;$R$26,0,$R$26*$C$26)+IF($S$26*$C$26*T$6&gt;$S$26,0,$S$26*$C$26)+IF($T$26*$C$26*S$6&gt;$T$26,0,$T$26*$C$26)+IF($U$26*$C$26*R$6&gt;$U$26,0,$U$26*$C$26)+IF($V$26*$C$26*Q$6&gt;$V$26,0,$V$26*$C$26)+IF($W$26*$C$26*P$6&gt;$W$26,0,$W$26*$C$26)+IF($X$26*$C$26*O$6&gt;$X$26,0,$X$26*$C$26)+IF($Y$26*$C$26*N$6&gt;$Y$26,0,$Y$26*$C$26)+IF($Z$26*$C$26*M$6&gt;$Z$26,0,$Z$26*$C$26)+IF($AA$26*$C$26*L$6&gt;$AA$26,0,$AA$26*$C$26)+IF($AB$26*$C$26*K$6&gt;$AB$26,0,$AB$26*$C$26)+IF($AC$26*$C$26*J$6&gt;$AC$26,0,$AC$26*$C$26)+IF($AD$26*$C$26*I$6&gt;$AD$26,0,$AD$26*$C$26)+IF($AE$26*$C$26*H$6&gt;$AE$26,0,$AE$26*$C$26)+IF($AF$26*$C$26*G$6&gt;$AF$26,0,$AF$26*$C$26)+IF($AG$26*$C$26*F$6&gt;$AG$26,0,$AG$26*$C$26)))</f>
        <v>0</v>
      </c>
      <c r="AI142" s="126">
        <f>IF(AH84&gt;AH26,0,IF(AND(AH84=AH26,AH142=0),0,IF($E$26*$C$26*AI$6&gt;$E$26,0,$E$26*$C$26)+IF($F$26*$C$26*AH$6&gt;$F$26,0,$F$26*$C$26)+IF($G$26*$C$26*AG$6&gt;$G$26,0,$G$26*$C$26)+IF($H$26*$C$26*AF$6&gt;$H$26,0,$H$26*$C$26)+IF($I$26*$C$26*AE$6&gt;$I$26,0,$I$26*$C$26)+IF($J$26*$C$26*AD$6&gt;$J$26,0,$J$26*$C$26)+IF($K$26*$C$26*AC$6&gt;$K$26,0,$K$26*$C$26)+IF($L$26*$C$26*AB$6&gt;$L$26,0,$L$26*$C$26)+IF($M$26*$C$26*AA$6&gt;$M$26,0,$M$26*$C$26)+IF($N$26*$C$26*Z$6&gt;$N$26,0,$N$26*$C$26)+IF($O$26*$C$26*Y$6&gt;$O$26,0,$O$26*$C$26)+IF($P$26*$C$26*X$6&gt;$P$26,0,$P$26*$C$26)+IF($Q$26*$C$26*W$6&gt;$Q$26,0,$Q$26*$C$26)+IF($R$26*$C$26*V$6&gt;$R$26,0,$R$26*$C$26)+IF($S$26*$C$26*U$6&gt;$S$26,0,$S$26*$C$26)+IF($T$26*$C$26*T$6&gt;$T$26,0,$T$26*$C$26)+IF($U$26*$C$26*S$6&gt;$U$26,0,$U$26*$C$26)+IF($V$26*$C$26*R$6&gt;$V$26,0,$V$26*$C$26)+IF($W$26*$C$26*Q$6&gt;$W$26,0,$W$26*$C$26)+IF($X$26*$C$26*P$6&gt;$X$26,0,$X$26*$C$26)+IF($Y$26*$C$26*O$6&gt;$Y$26,0,$Y$26*$C$26)+IF($Z$26*$C$26*N$6&gt;$Z$26,0,$Z$26*$C$26)+IF($AA$26*$C$26*M$6&gt;$AA$26,0,$AA$26*$C$26)+IF($AB$26*$C$26*L$6&gt;$AB$26,0,$AB$26*$C$26)+IF($AC$26*$C$26*K$6&gt;$AC$26,0,$AC$26*$C$26)+IF($AD$26*$C$26*J$6&gt;$AD$26,0,$AD$26*$C$26)+IF($AE$26*$C$26*I$6&gt;$AE$26,0,$AE$26*$C$26)+IF($AF$26*$C$26*H$6&gt;$AF$26,0,$AF$26*$C$26)+IF($AG$26*$C$26*G$6&gt;$AG$26,0,$AG$26*$C$26)+IF($AH$26*$C$26*F$6&gt;$AH$26,0,$AH$26*$C$26)))</f>
        <v>0</v>
      </c>
    </row>
    <row r="143" spans="2:35" x14ac:dyDescent="0.3">
      <c r="B143" s="6">
        <f t="shared" si="72"/>
        <v>0</v>
      </c>
      <c r="C143" s="287"/>
      <c r="D143" s="151">
        <f t="shared" si="73"/>
        <v>0</v>
      </c>
      <c r="E143" s="126">
        <v>0</v>
      </c>
      <c r="F143" s="126">
        <f>IF(E85&gt;E27,0,IF(AND(E85=E27,E143=0),0,IF($E$27*$C$27*F$6&gt;$E$27,0,$E$27*$C$27)))</f>
        <v>0</v>
      </c>
      <c r="G143" s="126">
        <f>IF(F85&gt;F27,0,IF(AND(F85=F27,F143=0),0,IF($E$27*$C$27*G$6&gt;$E$27,0,$E$27*$C$27)+IF($F$27*$C$27*F$6&gt;$F$27,0,$F$27*$C$27)))</f>
        <v>0</v>
      </c>
      <c r="H143" s="126">
        <f>IF(G85&gt;G27,0,IF(AND(G85=G27,G143=0),0,IF($E$27*$C$27*H$6&gt;$E$27,0,$E$27*$C$27)+IF($F$27*$C$27*G$6&gt;$F$27,0,$F$27*$C$27)+IF($G$27*$C$27*F$6&gt;$G$27,0,$G$27*$C$27)))</f>
        <v>0</v>
      </c>
      <c r="I143" s="126">
        <f>IF(H85&gt;H27,0,IF(AND(H85=H27,H143=0),0,IF($E$27*$C$27*I$6&gt;$E$27,0,$E$27*$C$27)+IF($F$27*$C$27*H$6&gt;$F$27,0,$F$27*$C$27)+IF($G$27*$C$27*G$6&gt;$G$27,0,$G$27*$C$27)+IF($H$27*$C$27*F$6&gt;$H$27,0,$H$27*$C$27)))</f>
        <v>0</v>
      </c>
      <c r="J143" s="126">
        <f>IF(I85&gt;I27,0,IF(AND(I85=I27,I143=0),0,IF($E$27*$C$27*J$6&gt;$E$27,0,$E$27*$C$27)+IF($F$27*$C$27*I$6&gt;$F$27,0,$F$27*$C$27)+IF($G$27*$C$27*H$6&gt;$G$27,0,$G$27*$C$27)+IF($H$27*$C$27*G$6&gt;$H$27,0,$H$27*$C$27)+IF($I$27*$C$27*F$6&gt;$I$27,0,$I$27*$C$27)))</f>
        <v>0</v>
      </c>
      <c r="K143" s="126">
        <f>IF(J85&gt;J27,0,IF(AND(J85=J27,J143=0),0,IF($E$27*$C$27*K$6&gt;$E$27,0,$E$27*$C$27)+IF($F$27*$C$27*J$6&gt;$F$27,0,$F$27*$C$27)+IF($G$27*$C$27*I$6&gt;$G$27,0,$G$27*$C$27)+IF($H$27*$C$27*H$6&gt;$H$27,0,$H$27*$C$27)+IF($I$27*$C$27*G$6&gt;$I$27,0,$I$27*$C$27)+IF($J$27*$C$27*F$6&gt;$J$27,0,$J$27*$C$27)))</f>
        <v>0</v>
      </c>
      <c r="L143" s="126">
        <f>IF(K85&gt;K27,0,IF(AND(K85=K27,K143=0),0,IF($E$27*$C$27*L$6&gt;$E$27,0,$E$27*$C$27)+IF($F$27*$C$27*K$6&gt;$F$27,0,$F$27*$C$27)+IF($G$27*$C$27*J$6&gt;$G$27,0,$G$27*$C$27)+IF($H$27*$C$27*I$6&gt;$H$27,0,$H$27*$C$27)+IF($I$27*$C$27*H$6&gt;$I$27,0,$I$27*$C$27)+IF($J$27*$C$27*G$6&gt;$J$27,0,$J$27*$C$27)+IF($K$27*$C$27*F$6&gt;$K$27,0,$K$27*$C$27)))</f>
        <v>0</v>
      </c>
      <c r="M143" s="126">
        <f>IF(L85&gt;L27,0,IF(AND(L85=L27,L143=0),0,IF($E$27*$C$27*M$6&gt;$E$27,0,$E$27*$C$27)+IF($F$27*$C$27*L$6&gt;$F$27,0,$F$27*$C$27)+IF($G$27*$C$27*K$6&gt;$G$27,0,$G$27*$C$27)+IF($H$27*$C$27*J$6&gt;$H$27,0,$H$27*$C$27)+IF($I$27*$C$27*I$6&gt;$I$27,0,$I$27*$C$27)+IF($J$27*$C$27*H$6&gt;$J$27,0,$J$27*$C$27)+IF($K$27*$C$27*G$6&gt;$K$27,0,$K$27*$C$27)+IF($L$27*$C$27*F$6&gt;$L$27,0,$L$27*$C$27)))</f>
        <v>0</v>
      </c>
      <c r="N143" s="126">
        <f>IF(M85&gt;M27,0,IF(AND(M85=M27,M143=0),0,IF($E$27*$C$27*N$6&gt;$E$27,0,$E$27*$C$27)+IF($F$27*$C$27*M$6&gt;$F$27,0,$F$27*$C$27)+IF($G$27*$C$27*L$6&gt;$G$27,0,$G$27*$C$27)+IF($H$27*$C$27*K$6&gt;$H$27,0,$H$27*$C$27)+IF($I$27*$C$27*J$6&gt;$I$27,0,$I$27*$C$27)+IF($J$27*$C$27*I$6&gt;$J$27,0,$J$27*$C$27)+IF($K$27*$C$27*H$6&gt;$K$27,0,$K$27*$C$27)+IF($L$27*$C$27*G$6&gt;$L$27,0,$L$27*$C$27)+IF($M$27*$C$27*F$6&gt;$M$27,0,$M$27*$C$27)))</f>
        <v>0</v>
      </c>
      <c r="O143" s="126">
        <f>IF(N85&gt;N27,0,IF(AND(N85=N27,N143=0),0,IF($E$27*$C$27*O$6&gt;$E$27,0,$E$27*$C$27)+IF($F$27*$C$27*N$6&gt;$F$27,0,$F$27*$C$27)+IF($G$27*$C$27*M$6&gt;$G$27,0,$G$27*$C$27)+IF($H$27*$C$27*L$6&gt;$H$27,0,$H$27*$C$27)+IF($I$27*$C$27*K$6&gt;$I$27,0,$I$27*$C$27)+IF($J$27*$C$27*J$6&gt;$J$27,0,$J$27*$C$27)+IF($K$27*$C$27*I$6&gt;$K$27,0,$K$27*$C$27)+IF($L$27*$C$27*H$6&gt;$L$27,0,$L$27*$C$27)+IF($M$27*$C$27*G$6&gt;$M$27,0,$M$27*$C$27)+IF($N$27*$C$27*F$6&gt;$N$27,0,$N$27*$C$27)))</f>
        <v>0</v>
      </c>
      <c r="P143" s="126">
        <f>IF(O85&gt;O27,0,IF(AND(O85=O27,O143=0),0,IF($E$27*$C$27*P$6&gt;$E$27,0,$E$27*$C$27)+IF($F$27*$C$27*O$6&gt;$F$27,0,$F$27*$C$27)+IF($G$27*$C$27*N$6&gt;$G$27,0,$G$27*$C$27)+IF($H$27*$C$27*M$6&gt;$H$27,0,$H$27*$C$27)+IF($I$27*$C$27*L$6&gt;$I$27,0,$I$27*$C$27)+IF($J$27*$C$27*K$6&gt;$J$27,0,$J$27*$C$27)+IF($K$27*$C$27*J$6&gt;$K$27,0,$K$27*$C$27)+IF($L$27*$C$27*I$6&gt;$L$27,0,$L$27*$C$27)+IF($M$27*$C$27*H$6&gt;$M$27,0,$M$27*$C$27)+IF($N$27*$C$27*G$6&gt;$N$27,0,$N$27*$C$27)+IF($O$27*$C$27*F$6&gt;$O$27,0,$O$27*$C$27)))</f>
        <v>0</v>
      </c>
      <c r="Q143" s="126">
        <f>IF(P85&gt;P27,0,IF(AND(P85=P27,P143=0),0,IF($E$27*$C$27*Q$6&gt;$E$27,0,$E$27*$C$27)+IF($F$27*$C$27*P$6&gt;$F$27,0,$F$27*$C$27)+IF($G$27*$C$27*O$6&gt;$G$27,0,$G$27*$C$27)+IF($H$27*$C$27*N$6&gt;$H$27,0,$H$27*$C$27)+IF($I$27*$C$27*M$6&gt;$I$27,0,$I$27*$C$27)+IF($J$27*$C$27*L$6&gt;$J$27,0,$J$27*$C$27)+IF($K$27*$C$27*K$6&gt;$K$27,0,$K$27*$C$27)+IF($L$27*$C$27*J$6&gt;$L$27,0,$L$27*$C$27)+IF($M$27*$C$27*I$6&gt;$M$27,0,$M$27*$C$27)+IF($N$27*$C$27*H$6&gt;$N$27,0,$N$27*$C$27)+IF($O$27*$C$27*G$6&gt;$O$27,0,$O$27*$C$27)+IF($P$27*$C$27*F$6&gt;$P$27,0,$P$27*$C$27)))</f>
        <v>0</v>
      </c>
      <c r="R143" s="126">
        <f>IF(Q85&gt;Q27,0,IF(AND(Q85=Q27,Q143=0),0,IF($E$27*$C$27*R$6&gt;$E$27,0,$E$27*$C$27)+IF($F$27*$C$27*Q$6&gt;$F$27,0,$F$27*$C$27)+IF($G$27*$C$27*P$6&gt;$G$27,0,$G$27*$C$27)+IF($H$27*$C$27*O$6&gt;$H$27,0,$H$27*$C$27)+IF($I$27*$C$27*N$6&gt;$I$27,0,$I$27*$C$27)+IF($J$27*$C$27*M$6&gt;$J$27,0,$J$27*$C$27)+IF($K$27*$C$27*L$6&gt;$K$27,0,$K$27*$C$27)+IF($L$27*$C$27*K$6&gt;$L$27,0,$L$27*$C$27)+IF($M$27*$C$27*J$6&gt;$M$27,0,$M$27*$C$27)+IF($N$27*$C$27*I$6&gt;$N$27,0,$N$27*$C$27)+IF($O$27*$C$27*H$6&gt;$O$27,0,$O$27*$C$27)+IF($P$27*$C$27*G$6&gt;$P$27,0,$P$27*$C$27)+IF($Q$27*$C$27*F$6&gt;$Q$27,0,$Q$27*$C$27)))</f>
        <v>0</v>
      </c>
      <c r="S143" s="126">
        <f>IF(R85&gt;R27,0,IF(AND(R85=R27,R143=0),0,IF($E$27*$C$27*S$6&gt;$E$27,0,$E$27*$C$27)+IF($F$27*$C$27*R$6&gt;$F$27,0,$F$27*$C$27)+IF($G$27*$C$27*Q$6&gt;$G$27,0,$G$27*$C$27)+IF($H$27*$C$27*P$6&gt;$H$27,0,$H$27*$C$27)+IF($I$27*$C$27*O$6&gt;$I$27,0,$I$27*$C$27)+IF($J$27*$C$27*N$6&gt;$J$27,0,$J$27*$C$27)+IF($K$27*$C$27*M$6&gt;$K$27,0,$K$27*$C$27)+IF($L$27*$C$27*L$6&gt;$L$27,0,$L$27*$C$27)+IF($M$27*$C$27*K$6&gt;$M$27,0,$M$27*$C$27)+IF($N$27*$C$27*J$6&gt;$N$27,0,$N$27*$C$27)+IF($O$27*$C$27*I$6&gt;$O$27,0,$O$27*$C$27)+IF($P$27*$C$27*H$6&gt;$P$27,0,$P$27*$C$27)+IF($Q$27*$C$27*G$6&gt;$Q$27,0,$Q$27*$C$27)+IF($R$27*$C$27*F$6&gt;$R$27,0,$R$27*$C$27)))</f>
        <v>0</v>
      </c>
      <c r="T143" s="126">
        <f>IF(S85&gt;S27,0,IF(AND(S85=S27,S143=0),0,IF($E$27*$C$27*T$6&gt;$E$27,0,$E$27*$C$27)+IF($F$27*$C$27*S$6&gt;$F$27,0,$F$27*$C$27)+IF($G$27*$C$27*R$6&gt;$G$27,0,$G$27*$C$27)+IF($H$27*$C$27*Q$6&gt;$H$27,0,$H$27*$C$27)+IF($I$27*$C$27*P$6&gt;$I$27,0,$I$27*$C$27)+IF($J$27*$C$27*O$6&gt;$J$27,0,$J$27*$C$27)+IF($K$27*$C$27*N$6&gt;$K$27,0,$K$27*$C$27)+IF($L$27*$C$27*M$6&gt;$L$27,0,$L$27*$C$27)+IF($M$27*$C$27*L$6&gt;$M$27,0,$M$27*$C$27)+IF($N$27*$C$27*K$6&gt;$N$27,0,$N$27*$C$27)+IF($O$27*$C$27*J$6&gt;$O$27,0,$O$27*$C$27)+IF($P$27*$C$27*I$6&gt;$P$27,0,$P$27*$C$27)+IF($Q$27*$C$27*H$6&gt;$Q$27,0,$Q$27*$C$27)+IF($R$27*$C$27*G$6&gt;$R$27,0,$R$27*$C$27)+IF($S$27*$C$27*F$6&gt;$S$27,0,$S$27*$C$27)))</f>
        <v>0</v>
      </c>
      <c r="U143" s="126">
        <f>IF(T85&gt;T27,0,IF(AND(T85=T27,T143=0),0,IF($E$27*$C$27*U$6&gt;$E$27,0,$E$27*$C$27)+IF($F$27*$C$27*T$6&gt;$F$27,0,$F$27*$C$27)+IF($G$27*$C$27*S$6&gt;$G$27,0,$G$27*$C$27)+IF($H$27*$C$27*R$6&gt;$H$27,0,$H$27*$C$27)+IF($I$27*$C$27*Q$6&gt;$I$27,0,$I$27*$C$27)+IF($J$27*$C$27*P$6&gt;$J$27,0,$J$27*$C$27)+IF($K$27*$C$27*O$6&gt;$K$27,0,$K$27*$C$27)+IF($L$27*$C$27*N$6&gt;$L$27,0,$L$27*$C$27)+IF($M$27*$C$27*M$6&gt;$M$27,0,$M$27*$C$27)+IF($N$27*$C$27*L$6&gt;$N$27,0,$N$27*$C$27)+IF($O$27*$C$27*K$6&gt;$O$27,0,$O$27*$C$27)+IF($P$27*$C$27*J$6&gt;$P$27,0,$P$27*$C$27)+IF($Q$27*$C$27*I$6&gt;$Q$27,0,$Q$27*$C$27)+IF($R$27*$C$27*H$6&gt;$R$27,0,$R$27*$C$27)+IF($S$27*$C$27*G$6&gt;$S$27,0,$S$27*$C$27)+IF($T$27*$C$27*F$6&gt;$T$27,0,$T$27*$C$27)))</f>
        <v>0</v>
      </c>
      <c r="V143" s="126">
        <f>IF(U85&gt;U27,0,IF(AND(U85=U27,U143=0),0,IF($E$27*$C$27*V$6&gt;$E$27,0,$E$27*$C$27)+IF($F$27*$C$27*U$6&gt;$F$27,0,$F$27*$C$27)+IF($G$27*$C$27*T$6&gt;$G$27,0,$G$27*$C$27)+IF($H$27*$C$27*S$6&gt;$H$27,0,$H$27*$C$27)+IF($I$27*$C$27*R$6&gt;$I$27,0,$I$27*$C$27)+IF($J$27*$C$27*Q$6&gt;$J$27,0,$J$27*$C$27)+IF($K$27*$C$27*P$6&gt;$K$27,0,$K$27*$C$27)+IF($L$27*$C$27*O$6&gt;$L$27,0,$L$27*$C$27)+IF($M$27*$C$27*N$6&gt;$M$27,0,$M$27*$C$27)+IF($N$27*$C$27*M$6&gt;$N$27,0,$N$27*$C$27)+IF($O$27*$C$27*L$6&gt;$O$27,0,$O$27*$C$27)+IF($P$27*$C$27*K$6&gt;$P$27,0,$P$27*$C$27)+IF($Q$27*$C$27*J$6&gt;$Q$27,0,$Q$27*$C$27)+IF($R$27*$C$27*I$6&gt;$R$27,0,$R$27*$C$27)+IF($S$27*$C$27*H$6&gt;$S$27,0,$S$27*$C$27)+IF($T$27*$C$27*G$6&gt;$T$27,0,$T$27*$C$27)+IF($U$27*$C$27*F$6&gt;$U$27,0,$U$27*$C$27)))</f>
        <v>0</v>
      </c>
      <c r="W143" s="126">
        <f>IF(V85&gt;V27,0,IF(AND(V85=V27,V143=0),0,IF($E$27*$C$27*W$6&gt;$E$27,0,$E$27*$C$27)+IF($F$27*$C$27*V$6&gt;$F$27,0,$F$27*$C$27)+IF($G$27*$C$27*U$6&gt;$G$27,0,$G$27*$C$27)+IF($H$27*$C$27*T$6&gt;$H$27,0,$H$27*$C$27)+IF($I$27*$C$27*S$6&gt;$I$27,0,$I$27*$C$27)+IF($J$27*$C$27*R$6&gt;$J$27,0,$J$27*$C$27)+IF($K$27*$C$27*Q$6&gt;$K$27,0,$K$27*$C$27)+IF($L$27*$C$27*P$6&gt;$L$27,0,$L$27*$C$27)+IF($M$27*$C$27*O$6&gt;$M$27,0,$M$27*$C$27)+IF($N$27*$C$27*N$6&gt;$N$27,0,$N$27*$C$27)+IF($O$27*$C$27*M$6&gt;$O$27,0,$O$27*$C$27)+IF($P$27*$C$27*L$6&gt;$P$27,0,$P$27*$C$27)+IF($Q$27*$C$27*K$6&gt;$Q$27,0,$Q$27*$C$27)+IF($R$27*$C$27*J$6&gt;$R$27,0,$R$27*$C$27)+IF($S$27*$C$27*I$6&gt;$S$27,0,$S$27*$C$27)+IF($T$27*$C$27*H$6&gt;$T$27,0,$T$27*$C$27)+IF($U$27*$C$27*G$6&gt;$U$27,0,$U$27*$C$27)+IF($V$27*$C$27*F$6&gt;$V$27,0,$V$27*$C$27)))</f>
        <v>0</v>
      </c>
      <c r="X143" s="126">
        <f>IF(W85&gt;W27,0,IF(AND(W85=W27,W143=0),0,IF($E$27*$C$27*X$6&gt;$E$27,0,$E$27*$C$27)+IF($F$27*$C$27*W$6&gt;$F$27,0,$F$27*$C$27)+IF($G$27*$C$27*V$6&gt;$G$27,0,$G$27*$C$27)+IF($H$27*$C$27*U$6&gt;$H$27,0,$H$27*$C$27)+IF($I$27*$C$27*T$6&gt;$I$27,0,$I$27*$C$27)+IF($J$27*$C$27*S$6&gt;$J$27,0,$J$27*$C$27)+IF($K$27*$C$27*R$6&gt;$K$27,0,$K$27*$C$27)+IF($L$27*$C$27*Q$6&gt;$L$27,0,$L$27*$C$27)+IF($M$27*$C$27*P$6&gt;$M$27,0,$M$27*$C$27)+IF($N$27*$C$27*O$6&gt;$N$27,0,$N$27*$C$27)+IF($O$27*$C$27*N$6&gt;$O$27,0,$O$27*$C$27)+IF($P$27*$C$27*M$6&gt;$P$27,0,$P$27*$C$27)+IF($Q$27*$C$27*L$6&gt;$Q$27,0,$Q$27*$C$27)+IF($R$27*$C$27*K$6&gt;$R$27,0,$R$27*$C$27)+IF($S$27*$C$27*J$6&gt;$S$27,0,$S$27*$C$27)+IF($T$27*$C$27*I$6&gt;$T$27,0,$T$27*$C$27)+IF($U$27*$C$27*H$6&gt;$U$27,0,$U$27*$C$27)+IF($V$27*$C$27*G$6&gt;$V$27,0,$V$27*$C$27)+IF($W$27*$C$27*F$6&gt;$W$27,0,$W$27*$C$27)))</f>
        <v>0</v>
      </c>
      <c r="Y143" s="126">
        <f>IF(X85&gt;X27,0,IF(AND(X85=X27,X143=0),0,IF($E$27*$C$27*Y$6&gt;$E$27,0,$E$27*$C$27)+IF($F$27*$C$27*X$6&gt;$F$27,0,$F$27*$C$27)+IF($G$27*$C$27*W$6&gt;$G$27,0,$G$27*$C$27)+IF($H$27*$C$27*V$6&gt;$H$27,0,$H$27*$C$27)+IF($I$27*$C$27*U$6&gt;$I$27,0,$I$27*$C$27)+IF($J$27*$C$27*T$6&gt;$J$27,0,$J$27*$C$27)+IF($K$27*$C$27*S$6&gt;$K$27,0,$K$27*$C$27)+IF($L$27*$C$27*R$6&gt;$L$27,0,$L$27*$C$27)+IF($M$27*$C$27*Q$6&gt;$M$27,0,$M$27*$C$27)+IF($N$27*$C$27*P$6&gt;$N$27,0,$N$27*$C$27)+IF($O$27*$C$27*O$6&gt;$O$27,0,$O$27*$C$27)+IF($P$27*$C$27*N$6&gt;$P$27,0,$P$27*$C$27)+IF($Q$27*$C$27*M$6&gt;$Q$27,0,$Q$27*$C$27)+IF($R$27*$C$27*L$6&gt;$R$27,0,$R$27*$C$27)+IF($S$27*$C$27*K$6&gt;$S$27,0,$S$27*$C$27)+IF($T$27*$C$27*J$6&gt;$T$27,0,$T$27*$C$27)+IF($U$27*$C$27*I$6&gt;$U$27,0,$U$27*$C$27)+IF($V$27*$C$27*H$6&gt;$V$27,0,$V$27*$C$27)+IF($W$27*$C$27*G$6&gt;$W$27,0,$W$27*$C$27)+IF($X$27*$C$27*F$6&gt;$X$27,0,$X$27*$C$27)))</f>
        <v>0</v>
      </c>
      <c r="Z143" s="126">
        <f>IF(Y85&gt;Y27,0,IF(AND(Y85=Y27,Y143=0),0,IF($E$27*$C$27*Z$6&gt;$E$27,0,$E$27*$C$27)+IF($F$27*$C$27*Y$6&gt;$F$27,0,$F$27*$C$27)+IF($G$27*$C$27*X$6&gt;$G$27,0,$G$27*$C$27)+IF($H$27*$C$27*W$6&gt;$H$27,0,$H$27*$C$27)+IF($I$27*$C$27*V$6&gt;$I$27,0,$I$27*$C$27)+IF($J$27*$C$27*U$6&gt;$J$27,0,$J$27*$C$27)+IF($K$27*$C$27*T$6&gt;$K$27,0,$K$27*$C$27)+IF($L$27*$C$27*S$6&gt;$L$27,0,$L$27*$C$27)+IF($M$27*$C$27*R$6&gt;$M$27,0,$M$27*$C$27)+IF($N$27*$C$27*Q$6&gt;$N$27,0,$N$27*$C$27)+IF($O$27*$C$27*P$6&gt;$O$27,0,$O$27*$C$27)+IF($P$27*$C$27*O$6&gt;$P$27,0,$P$27*$C$27)+IF($Q$27*$C$27*N$6&gt;$Q$27,0,$Q$27*$C$27)+IF($R$27*$C$27*M$6&gt;$R$27,0,$R$27*$C$27)+IF($S$27*$C$27*L$6&gt;$S$27,0,$S$27*$C$27)+IF($T$27*$C$27*K$6&gt;$T$27,0,$T$27*$C$27)+IF($U$27*$C$27*J$6&gt;$U$27,0,$U$27*$C$27)+IF($V$27*$C$27*I$6&gt;$V$27,0,$V$27*$C$27)+IF($W$27*$C$27*H$6&gt;$W$27,0,$W$27*$C$27)+IF($X$27*$C$27*G$6&gt;$X$27,0,$X$27*$C$27)+IF($Y$27*$C$27*F$6&gt;$Y$27,0,$Y$27*$C$27)))</f>
        <v>0</v>
      </c>
      <c r="AA143" s="126">
        <f>IF(Z85&gt;Z27,0,IF(AND(Z85=Z27,Z143=0),0,IF($E$27*$C$27*AA$6&gt;$E$27,0,$E$27*$C$27)+IF($F$27*$C$27*Z$6&gt;$F$27,0,$F$27*$C$27)+IF($G$27*$C$27*Y$6&gt;$G$27,0,$G$27*$C$27)+IF($H$27*$C$27*X$6&gt;$H$27,0,$H$27*$C$27)+IF($I$27*$C$27*W$6&gt;$I$27,0,$I$27*$C$27)+IF($J$27*$C$27*V$6&gt;$J$27,0,$J$27*$C$27)+IF($K$27*$C$27*U$6&gt;$K$27,0,$K$27*$C$27)+IF($L$27*$C$27*T$6&gt;$L$27,0,$L$27*$C$27)+IF($M$27*$C$27*S$6&gt;$M$27,0,$M$27*$C$27)+IF($N$27*$C$27*R$6&gt;$N$27,0,$N$27*$C$27)+IF($O$27*$C$27*Q$6&gt;$O$27,0,$O$27*$C$27)+IF($P$27*$C$27*P$6&gt;$P$27,0,$P$27*$C$27)+IF($Q$27*$C$27*O$6&gt;$Q$27,0,$Q$27*$C$27)+IF($R$27*$C$27*N$6&gt;$R$27,0,$R$27*$C$27)+IF($S$27*$C$27*M$6&gt;$S$27,0,$S$27*$C$27)+IF($T$27*$C$27*L$6&gt;$T$27,0,$T$27*$C$27)+IF($U$27*$C$27*K$6&gt;$U$27,0,$U$27*$C$27)+IF($V$27*$C$27*J$6&gt;$V$27,0,$V$27*$C$27)+IF($W$27*$C$27*I$6&gt;$W$27,0,$W$27*$C$27)+IF($X$27*$C$27*H$6&gt;$X$27,0,$X$27*$C$27)+IF($Y$27*$C$27*G$6&gt;$Y$27,0,$Y$27*$C$27)+IF($Z$27*$C$27*F$6&gt;$Z$27,0,$Z$27*$C$27)))</f>
        <v>0</v>
      </c>
      <c r="AB143" s="126">
        <f>IF(AA85&gt;AA27,0,IF(AND(AA85=AA27,AA143=0),0,IF($E$27*$C$27*AB$6&gt;$E$27,0,$E$27*$C$27)+IF($F$27*$C$27*AA$6&gt;$F$27,0,$F$27*$C$27)+IF($G$27*$C$27*Z$6&gt;$G$27,0,$G$27*$C$27)+IF($H$27*$C$27*Y$6&gt;$H$27,0,$H$27*$C$27)+IF($I$27*$C$27*X$6&gt;$I$27,0,$I$27*$C$27)+IF($J$27*$C$27*W$6&gt;$J$27,0,$J$27*$C$27)+IF($K$27*$C$27*V$6&gt;$K$27,0,$K$27*$C$27)+IF($L$27*$C$27*U$6&gt;$L$27,0,$L$27*$C$27)+IF($M$27*$C$27*T$6&gt;$M$27,0,$M$27*$C$27)+IF($N$27*$C$27*S$6&gt;$N$27,0,$N$27*$C$27)+IF($O$27*$C$27*R$6&gt;$O$27,0,$O$27*$C$27)+IF($P$27*$C$27*Q$6&gt;$P$27,0,$P$27*$C$27)+IF($Q$27*$C$27*P$6&gt;$Q$27,0,$Q$27*$C$27)+IF($R$27*$C$27*O$6&gt;$R$27,0,$R$27*$C$27)+IF($S$27*$C$27*N$6&gt;$S$27,0,$S$27*$C$27)+IF($T$27*$C$27*M$6&gt;$T$27,0,$T$27*$C$27)+IF($U$27*$C$27*L$6&gt;$U$27,0,$U$27*$C$27)+IF($V$27*$C$27*K$6&gt;$V$27,0,$V$27*$C$27)+IF($W$27*$C$27*J$6&gt;$W$27,0,$W$27*$C$27)+IF($X$27*$C$27*I$6&gt;$X$27,0,$X$27*$C$27)+IF($Y$27*$C$27*H$6&gt;$Y$27,0,$Y$27*$C$27)+IF($Z$27*$C$27*G$6&gt;$Z$27,0,$Z$27*$C$27)+IF($AA$27*$C$27*F$6&gt;$AA$27,0,$AA$27*$C$27)))</f>
        <v>0</v>
      </c>
      <c r="AC143" s="126">
        <f>IF(AB85&gt;AB27,0,IF(AND(AB85=AB27,AB143=0),0,IF($E$27*$C$27*AC$6&gt;$E$27,0,$E$27*$C$27)+IF($F$27*$C$27*AB$6&gt;$F$27,0,$F$27*$C$27)+IF($G$27*$C$27*AA$6&gt;$G$27,0,$G$27*$C$27)+IF($H$27*$C$27*Z$6&gt;$H$27,0,$H$27*$C$27)+IF($I$27*$C$27*Y$6&gt;$I$27,0,$I$27*$C$27)+IF($J$27*$C$27*X$6&gt;$J$27,0,$J$27*$C$27)+IF($K$27*$C$27*W$6&gt;$K$27,0,$K$27*$C$27)+IF($L$27*$C$27*V$6&gt;$L$27,0,$L$27*$C$27)+IF($M$27*$C$27*U$6&gt;$M$27,0,$M$27*$C$27)+IF($N$27*$C$27*T$6&gt;$N$27,0,$N$27*$C$27)+IF($O$27*$C$27*S$6&gt;$O$27,0,$O$27*$C$27)+IF($P$27*$C$27*R$6&gt;$P$27,0,$P$27*$C$27)+IF($Q$27*$C$27*Q$6&gt;$Q$27,0,$Q$27*$C$27)+IF($R$27*$C$27*P$6&gt;$R$27,0,$R$27*$C$27)+IF($S$27*$C$27*O$6&gt;$S$27,0,$S$27*$C$27)+IF($T$27*$C$27*N$6&gt;$T$27,0,$T$27*$C$27)+IF($U$27*$C$27*M$6&gt;$U$27,0,$U$27*$C$27)+IF($V$27*$C$27*L$6&gt;$V$27,0,$V$27*$C$27)+IF($W$27*$C$27*K$6&gt;$W$27,0,$W$27*$C$27)+IF($X$27*$C$27*J$6&gt;$X$27,0,$X$27*$C$27)+IF($Y$27*$C$27*I$6&gt;$Y$27,0,$Y$27*$C$27)+IF($Z$27*$C$27*H$6&gt;$Z$27,0,$Z$27*$C$27)+IF($AA$27*$C$27*G$6&gt;$AA$27,0,$AA$27*$C$27)+IF($AB$27*$C$27*F$6&gt;$AB$27,0,$AB$27*$C$27)))</f>
        <v>0</v>
      </c>
      <c r="AD143" s="126">
        <f>IF(AC85&gt;AC27,0,IF(AND(AC85=AC27,AC143=0),0,IF($E$27*$C$27*AD$6&gt;$E$27,0,$E$27*$C$27)+IF($F$27*$C$27*AC$6&gt;$F$27,0,$F$27*$C$27)+IF($G$27*$C$27*AB$6&gt;$G$27,0,$G$27*$C$27)+IF($H$27*$C$27*AA$6&gt;$H$27,0,$H$27*$C$27)+IF($I$27*$C$27*Z$6&gt;$I$27,0,$I$27*$C$27)+IF($J$27*$C$27*Y$6&gt;$J$27,0,$J$27*$C$27)+IF($K$27*$C$27*X$6&gt;$K$27,0,$K$27*$C$27)+IF($L$27*$C$27*W$6&gt;$L$27,0,$L$27*$C$27)+IF($M$27*$C$27*V$6&gt;$M$27,0,$M$27*$C$27)+IF($N$27*$C$27*U$6&gt;$N$27,0,$N$27*$C$27)+IF($O$27*$C$27*T$6&gt;$O$27,0,$O$27*$C$27)+IF($P$27*$C$27*S$6&gt;$P$27,0,$P$27*$C$27)+IF($Q$27*$C$27*R$6&gt;$Q$27,0,$Q$27*$C$27)+IF($R$27*$C$27*Q$6&gt;$R$27,0,$R$27*$C$27)+IF($S$27*$C$27*P$6&gt;$S$27,0,$S$27*$C$27)+IF($T$27*$C$27*O$6&gt;$T$27,0,$T$27*$C$27)+IF($U$27*$C$27*N$6&gt;$U$27,0,$U$27*$C$27)+IF($V$27*$C$27*M$6&gt;$V$27,0,$V$27*$C$27)+IF($W$27*$C$27*L$6&gt;$W$27,0,$W$27*$C$27)+IF($X$27*$C$27*K$6&gt;$X$27,0,$X$27*$C$27)+IF($Y$27*$C$27*J$6&gt;$Y$27,0,$Y$27*$C$27)+IF($Z$27*$C$27*I$6&gt;$Z$27,0,$Z$27*$C$27)+IF($AA$27*$C$27*H$6&gt;$AA$27,0,$AA$27*$C$27)+IF($AB$27*$C$27*G$6&gt;$AB$27,0,$AB$27*$C$27)+IF($AC$27*$C$27*F$6&gt;$AC$27,0,$AC$27*$C$27)))</f>
        <v>0</v>
      </c>
      <c r="AE143" s="126">
        <f>IF(AD85&gt;AD27,0,IF(AND(AD85=AD27,AD143=0),0,IF($E$27*$C$27*AE$6&gt;$E$27,0,$E$27*$C$27)+IF($F$27*$C$27*AD$6&gt;$F$27,0,$F$27*$C$27)+IF($G$27*$C$27*AC$6&gt;$G$27,0,$G$27*$C$27)+IF($H$27*$C$27*AB$6&gt;$H$27,0,$H$27*$C$27)+IF($I$27*$C$27*AA$6&gt;$I$27,0,$I$27*$C$27)+IF($J$27*$C$27*Z$6&gt;$J$27,0,$J$27*$C$27)+IF($K$27*$C$27*Y$6&gt;$K$27,0,$K$27*$C$27)+IF($L$27*$C$27*X$6&gt;$L$27,0,$L$27*$C$27)+IF($M$27*$C$27*W$6&gt;$M$27,0,$M$27*$C$27)+IF($N$27*$C$27*V$6&gt;$N$27,0,$N$27*$C$27)+IF($O$27*$C$27*U$6&gt;$O$27,0,$O$27*$C$27)+IF($P$27*$C$27*T$6&gt;$P$27,0,$P$27*$C$27)+IF($Q$27*$C$27*S$6&gt;$Q$27,0,$Q$27*$C$27)+IF($R$27*$C$27*R$6&gt;$R$27,0,$R$27*$C$27)+IF($S$27*$C$27*Q$6&gt;$S$27,0,$S$27*$C$27)+IF($T$27*$C$27*P$6&gt;$T$27,0,$T$27*$C$27)+IF($U$27*$C$27*O$6&gt;$U$27,0,$U$27*$C$27)+IF($V$27*$C$27*N$6&gt;$V$27,0,$V$27*$C$27)+IF($W$27*$C$27*M$6&gt;$W$27,0,$W$27*$C$27)+IF($X$27*$C$27*L$6&gt;$X$27,0,$X$27*$C$27)+IF($Y$27*$C$27*K$6&gt;$Y$27,0,$Y$27*$C$27)+IF($Z$27*$C$27*J$6&gt;$Z$27,0,$Z$27*$C$27)+IF($AA$27*$C$27*I$6&gt;$AA$27,0,$AA$27*$C$27)+IF($AB$27*$C$27*H$6&gt;$AB$27,0,$AB$27*$C$27)+IF($AC$27*$C$27*G$6&gt;$AC$27,0,$AC$27*$C$27)+IF($AD$27*$C$27*F$6&gt;$AD$27,0,$AD$27*$C$27)))</f>
        <v>0</v>
      </c>
      <c r="AF143" s="126">
        <f>IF(AE85&gt;AE27,0,IF(AND(AE85=AE27,AE143=0),0,IF($E$27*$C$27*AF$6&gt;$E$27,0,$E$27*$C$27)+IF($F$27*$C$27*AE$6&gt;$F$27,0,$F$27*$C$27)+IF($G$27*$C$27*AD$6&gt;$G$27,0,$G$27*$C$27)+IF($H$27*$C$27*AC$6&gt;$H$27,0,$H$27*$C$27)+IF($I$27*$C$27*AB$6&gt;$I$27,0,$I$27*$C$27)+IF($J$27*$C$27*AA$6&gt;$J$27,0,$J$27*$C$27)+IF($K$27*$C$27*Z$6&gt;$K$27,0,$K$27*$C$27)+IF($L$27*$C$27*Y$6&gt;$L$27,0,$L$27*$C$27)+IF($M$27*$C$27*X$6&gt;$M$27,0,$M$27*$C$27)+IF($N$27*$C$27*W$6&gt;$N$27,0,$N$27*$C$27)+IF($O$27*$C$27*V$6&gt;$O$27,0,$O$27*$C$27)+IF($P$27*$C$27*U$6&gt;$P$27,0,$P$27*$C$27)+IF($Q$27*$C$27*T$6&gt;$Q$27,0,$Q$27*$C$27)+IF($R$27*$C$27*S$6&gt;$R$27,0,$R$27*$C$27)+IF($S$27*$C$27*R$6&gt;$S$27,0,$S$27*$C$27)+IF($T$27*$C$27*Q$6&gt;$T$27,0,$T$27*$C$27)+IF($U$27*$C$27*P$6&gt;$U$27,0,$U$27*$C$27)+IF($V$27*$C$27*O$6&gt;$V$27,0,$V$27*$C$27)+IF($W$27*$C$27*N$6&gt;$W$27,0,$W$27*$C$27)+IF($X$27*$C$27*M$6&gt;$X$27,0,$X$27*$C$27)+IF($Y$27*$C$27*L$6&gt;$Y$27,0,$Y$27*$C$27)+IF($Z$27*$C$27*K$6&gt;$Z$27,0,$Z$27*$C$27)+IF($AA$27*$C$27*J$6&gt;$AA$27,0,$AA$27*$C$27)+IF($AB$27*$C$27*I$6&gt;$AB$27,0,$AB$27*$C$27)+IF($AC$27*$C$27*H$6&gt;$AC$27,0,$AC$27*$C$27)+IF($AD$27*$C$27*G$6&gt;$AD$27,0,$AD$27*$C$27)+IF($AE$27*$C$27*F$6&gt;$AE$27,0,$AE$27*$C$27)))</f>
        <v>0</v>
      </c>
      <c r="AG143" s="126">
        <f>IF(AF85&gt;AF27,0,IF(AND(AF85=AF27,AF143=0),0,IF($E$27*$C$27*AG$6&gt;$E$27,0,$E$27*$C$27)+IF($F$27*$C$27*AF$6&gt;$F$27,0,$F$27*$C$27)+IF($G$27*$C$27*AE$6&gt;$G$27,0,$G$27*$C$27)+IF($H$27*$C$27*AD$6&gt;$H$27,0,$H$27*$C$27)+IF($I$27*$C$27*AC$6&gt;$I$27,0,$I$27*$C$27)+IF($J$27*$C$27*AB$6&gt;$J$27,0,$J$27*$C$27)+IF($K$27*$C$27*AA$6&gt;$K$27,0,$K$27*$C$27)+IF($L$27*$C$27*Z$6&gt;$L$27,0,$L$27*$C$27)+IF($M$27*$C$27*Y$6&gt;$M$27,0,$M$27*$C$27)+IF($N$27*$C$27*X$6&gt;$N$27,0,$N$27*$C$27)+IF($O$27*$C$27*W$6&gt;$O$27,0,$O$27*$C$27)+IF($P$27*$C$27*V$6&gt;$P$27,0,$P$27*$C$27)+IF($Q$27*$C$27*U$6&gt;$Q$27,0,$Q$27*$C$27)+IF($R$27*$C$27*T$6&gt;$R$27,0,$R$27*$C$27)+IF($S$27*$C$27*S$6&gt;$S$27,0,$S$27*$C$27)+IF($T$27*$C$27*R$6&gt;$T$27,0,$T$27*$C$27)+IF($U$27*$C$27*Q$6&gt;$U$27,0,$U$27*$C$27)+IF($V$27*$C$27*P$6&gt;$V$27,0,$V$27*$C$27)+IF($W$27*$C$27*O$6&gt;$W$27,0,$W$27*$C$27)+IF($X$27*$C$27*N$6&gt;$X$27,0,$X$27*$C$27)+IF($Y$27*$C$27*M$6&gt;$Y$27,0,$Y$27*$C$27)+IF($Z$27*$C$27*L$6&gt;$Z$27,0,$Z$27*$C$27)+IF($AA$27*$C$27*K$6&gt;$AA$27,0,$AA$27*$C$27)+IF($AB$27*$C$27*J$6&gt;$AB$27,0,$AB$27*$C$27)+IF($AC$27*$C$27*I$6&gt;$AC$27,0,$AC$27*$C$27)+IF($AD$27*$C$27*H$6&gt;$AD$27,0,$AD$27*$C$27)+IF($AE$27*$C$27*G$6&gt;$AE$27,0,$AE$27*$C$27)+IF($AF$27*$C$27*F$6&gt;$AF$27,0,$AF$27*$C$27)))</f>
        <v>0</v>
      </c>
      <c r="AH143" s="126">
        <f>IF(AG85&gt;AG27,0,IF(AND(AG85=AG27,AG143=0),0,IF($E$27*$C$27*AH$6&gt;$E$27,0,$E$27*$C$27)+IF($F$27*$C$27*AG$6&gt;$F$27,0,$F$27*$C$27)+IF($G$27*$C$27*AF$6&gt;$G$27,0,$G$27*$C$27)+IF($H$27*$C$27*AE$6&gt;$H$27,0,$H$27*$C$27)+IF($I$27*$C$27*AD$6&gt;$I$27,0,$I$27*$C$27)+IF($J$27*$C$27*AC$6&gt;$J$27,0,$J$27*$C$27)+IF($K$27*$C$27*AB$6&gt;$K$27,0,$K$27*$C$27)+IF($L$27*$C$27*AA$6&gt;$L$27,0,$L$27*$C$27)+IF($M$27*$C$27*Z$6&gt;$M$27,0,$M$27*$C$27)+IF($N$27*$C$27*Y$6&gt;$N$27,0,$N$27*$C$27)+IF($O$27*$C$27*X$6&gt;$O$27,0,$O$27*$C$27)+IF($P$27*$C$27*W$6&gt;$P$27,0,$P$27*$C$27)+IF($Q$27*$C$27*V$6&gt;$Q$27,0,$Q$27*$C$27)+IF($R$27*$C$27*U$6&gt;$R$27,0,$R$27*$C$27)+IF($S$27*$C$27*T$6&gt;$S$27,0,$S$27*$C$27)+IF($T$27*$C$27*S$6&gt;$T$27,0,$T$27*$C$27)+IF($U$27*$C$27*R$6&gt;$U$27,0,$U$27*$C$27)+IF($V$27*$C$27*Q$6&gt;$V$27,0,$V$27*$C$27)+IF($W$27*$C$27*P$6&gt;$W$27,0,$W$27*$C$27)+IF($X$27*$C$27*O$6&gt;$X$27,0,$X$27*$C$27)+IF($Y$27*$C$27*N$6&gt;$Y$27,0,$Y$27*$C$27)+IF($Z$27*$C$27*M$6&gt;$Z$27,0,$Z$27*$C$27)+IF($AA$27*$C$27*L$6&gt;$AA$27,0,$AA$27*$C$27)+IF($AB$27*$C$27*K$6&gt;$AB$27,0,$AB$27*$C$27)+IF($AC$27*$C$27*J$6&gt;$AC$27,0,$AC$27*$C$27)+IF($AD$27*$C$27*I$6&gt;$AD$27,0,$AD$27*$C$27)+IF($AE$27*$C$27*H$6&gt;$AE$27,0,$AE$27*$C$27)+IF($AF$27*$C$27*G$6&gt;$AF$27,0,$AF$27*$C$27)+IF($AG$27*$C$27*F$6&gt;$AG$27,0,$AG$27*$C$27)))</f>
        <v>0</v>
      </c>
      <c r="AI143" s="126">
        <f>IF(AH85&gt;AH27,0,IF(AND(AH85=AH27,AH143=0),0,IF($E$27*$C$27*AI$6&gt;$E$27,0,$E$27*$C$27)+IF($F$27*$C$27*AH$6&gt;$F$27,0,$F$27*$C$27)+IF($G$27*$C$27*AG$6&gt;$G$27,0,$G$27*$C$27)+IF($H$27*$C$27*AF$6&gt;$H$27,0,$H$27*$C$27)+IF($I$27*$C$27*AE$6&gt;$I$27,0,$I$27*$C$27)+IF($J$27*$C$27*AD$6&gt;$J$27,0,$J$27*$C$27)+IF($K$27*$C$27*AC$6&gt;$K$27,0,$K$27*$C$27)+IF($L$27*$C$27*AB$6&gt;$L$27,0,$L$27*$C$27)+IF($M$27*$C$27*AA$6&gt;$M$27,0,$M$27*$C$27)+IF($N$27*$C$27*Z$6&gt;$N$27,0,$N$27*$C$27)+IF($O$27*$C$27*Y$6&gt;$O$27,0,$O$27*$C$27)+IF($P$27*$C$27*X$6&gt;$P$27,0,$P$27*$C$27)+IF($Q$27*$C$27*W$6&gt;$Q$27,0,$Q$27*$C$27)+IF($R$27*$C$27*V$6&gt;$R$27,0,$R$27*$C$27)+IF($S$27*$C$27*U$6&gt;$S$27,0,$S$27*$C$27)+IF($T$27*$C$27*T$6&gt;$T$27,0,$T$27*$C$27)+IF($U$27*$C$27*S$6&gt;$U$27,0,$U$27*$C$27)+IF($V$27*$C$27*R$6&gt;$V$27,0,$V$27*$C$27)+IF($W$27*$C$27*Q$6&gt;$W$27,0,$W$27*$C$27)+IF($X$27*$C$27*P$6&gt;$X$27,0,$X$27*$C$27)+IF($Y$27*$C$27*O$6&gt;$Y$27,0,$Y$27*$C$27)+IF($Z$27*$C$27*N$6&gt;$Z$27,0,$Z$27*$C$27)+IF($AA$27*$C$27*M$6&gt;$AA$27,0,$AA$27*$C$27)+IF($AB$27*$C$27*L$6&gt;$AB$27,0,$AB$27*$C$27)+IF($AC$27*$C$27*K$6&gt;$AC$27,0,$AC$27*$C$27)+IF($AD$27*$C$27*J$6&gt;$AD$27,0,$AD$27*$C$27)+IF($AE$27*$C$27*I$6&gt;$AE$27,0,$AE$27*$C$27)+IF($AF$27*$C$27*H$6&gt;$AF$27,0,$AF$27*$C$27)+IF($AG$27*$C$27*G$6&gt;$AG$27,0,$AG$27*$C$27)+IF($AH$27*$C$27*F$6&gt;$AH$27,0,$AH$27*$C$27)))</f>
        <v>0</v>
      </c>
    </row>
    <row r="144" spans="2:35" x14ac:dyDescent="0.3">
      <c r="B144" s="6">
        <f t="shared" si="72"/>
        <v>0</v>
      </c>
      <c r="C144" s="287"/>
      <c r="D144" s="151">
        <f t="shared" si="73"/>
        <v>0</v>
      </c>
      <c r="E144" s="126">
        <v>0</v>
      </c>
      <c r="F144" s="126">
        <f>IF(E86&gt;E28,0,IF(AND(E86=E28,E144=0),0,IF($E$28*$C$28*F$6&gt;$E$28,0,$E$28*$C$28)))</f>
        <v>0</v>
      </c>
      <c r="G144" s="126">
        <f>IF(F86&gt;F28,0,IF(AND(F86=F28,F144=0),0,IF($E$28*$C$28*G$6&gt;$E$28,0,$E$28*$C$28)+IF($F$28*$C$28*F$6&gt;$F$28,0,$F$28*$C$28)))</f>
        <v>0</v>
      </c>
      <c r="H144" s="126">
        <f>IF(G86&gt;G28,0,IF(AND(G86=G28,G144=0),0,IF($E$28*$C$28*H$6&gt;$E$28,0,$E$28*$C$28)+IF($F$28*$C$28*G$6&gt;$F$28,0,$F$28*$C$28)+IF($G$28*$C$28*F$6&gt;$G$28,0,$G$28*$C$28)))</f>
        <v>0</v>
      </c>
      <c r="I144" s="126">
        <f>IF(H86&gt;H28,0,IF(AND(H86=H28,H144=0),0,IF($E$28*$C$28*I$6&gt;$E$28,0,$E$28*$C$28)+IF($F$28*$C$28*H$6&gt;$F$28,0,$F$28*$C$28)+IF($G$28*$C$28*G$6&gt;$G$28,0,$G$28*$C$28)+IF($H$28*$C$28*F$6&gt;$H$28,0,$H$28*$C$28)))</f>
        <v>0</v>
      </c>
      <c r="J144" s="126">
        <f>IF(I86&gt;I28,0,IF(AND(I86=I28,I144=0),0,IF($E$28*$C$28*J$6&gt;$E$28,0,$E$28*$C$28)+IF($F$28*$C$28*I$6&gt;$F$28,0,$F$28*$C$28)+IF($G$28*$C$28*H$6&gt;$G$28,0,$G$28*$C$28)+IF($H$28*$C$28*G$6&gt;$H$28,0,$H$28*$C$28)+IF($I$28*$C$28*F$6&gt;$I$28,0,$I$28*$C$28)))</f>
        <v>0</v>
      </c>
      <c r="K144" s="126">
        <f>IF(J86&gt;J28,0,IF(AND(J86=J28,J144=0),0,IF($E$28*$C$28*K$6&gt;$E$28,0,$E$28*$C$28)+IF($F$28*$C$28*J$6&gt;$F$28,0,$F$28*$C$28)+IF($G$28*$C$28*I$6&gt;$G$28,0,$G$28*$C$28)+IF($H$28*$C$28*H$6&gt;$H$28,0,$H$28*$C$28)+IF($I$28*$C$28*G$6&gt;$I$28,0,$I$28*$C$28)+IF($J$28*$C$28*F$6&gt;$J$28,0,$J$28*$C$28)))</f>
        <v>0</v>
      </c>
      <c r="L144" s="126">
        <f>IF(K86&gt;K28,0,IF(AND(K86=K28,K144=0),0,IF($E$28*$C$28*L$6&gt;$E$28,0,$E$28*$C$28)+IF($F$28*$C$28*K$6&gt;$F$28,0,$F$28*$C$28)+IF($G$28*$C$28*J$6&gt;$G$28,0,$G$28*$C$28)+IF($H$28*$C$28*I$6&gt;$H$28,0,$H$28*$C$28)+IF($I$28*$C$28*H$6&gt;$I$28,0,$I$28*$C$28)+IF($J$28*$C$28*G$6&gt;$J$28,0,$J$28*$C$28)+IF($K$28*$C$28*F$6&gt;$K$28,0,$K$28*$C$28)))</f>
        <v>0</v>
      </c>
      <c r="M144" s="126">
        <f>IF(L86&gt;L28,0,IF(AND(L86=L28,L144=0),0,IF($E$28*$C$28*M$6&gt;$E$28,0,$E$28*$C$28)+IF($F$28*$C$28*L$6&gt;$F$28,0,$F$28*$C$28)+IF($G$28*$C$28*K$6&gt;$G$28,0,$G$28*$C$28)+IF($H$28*$C$28*J$6&gt;$H$28,0,$H$28*$C$28)+IF($I$28*$C$28*I$6&gt;$I$28,0,$I$28*$C$28)+IF($J$28*$C$28*H$6&gt;$J$28,0,$J$28*$C$28)+IF($K$28*$C$28*G$6&gt;$K$28,0,$K$28*$C$28)+IF($L$28*$C$28*F$6&gt;$L$28,0,$L$28*$C$28)))</f>
        <v>0</v>
      </c>
      <c r="N144" s="126">
        <f>IF(M86&gt;M28,0,IF(AND(M86=M28,M144=0),0,IF($E$28*$C$28*N$6&gt;$E$28,0,$E$28*$C$28)+IF($F$28*$C$28*M$6&gt;$F$28,0,$F$28*$C$28)+IF($G$28*$C$28*L$6&gt;$G$28,0,$G$28*$C$28)+IF($H$28*$C$28*K$6&gt;$H$28,0,$H$28*$C$28)+IF($I$28*$C$28*J$6&gt;$I$28,0,$I$28*$C$28)+IF($J$28*$C$28*I$6&gt;$J$28,0,$J$28*$C$28)+IF($K$28*$C$28*H$6&gt;$K$28,0,$K$28*$C$28)+IF($L$28*$C$28*G$6&gt;$L$28,0,$L$28*$C$28)+IF($M$28*$C$28*F$6&gt;$M$28,0,$M$28*$C$28)))</f>
        <v>0</v>
      </c>
      <c r="O144" s="126">
        <f>IF(N86&gt;N28,0,IF(AND(N86=N28,N144=0),0,IF($E$28*$C$28*O$6&gt;$E$28,0,$E$28*$C$28)+IF($F$28*$C$28*N$6&gt;$F$28,0,$F$28*$C$28)+IF($G$28*$C$28*M$6&gt;$G$28,0,$G$28*$C$28)+IF($H$28*$C$28*L$6&gt;$H$28,0,$H$28*$C$28)+IF($I$28*$C$28*K$6&gt;$I$28,0,$I$28*$C$28)+IF($J$28*$C$28*J$6&gt;$J$28,0,$J$28*$C$28)+IF($K$28*$C$28*I$6&gt;$K$28,0,$K$28*$C$28)+IF($L$28*$C$28*H$6&gt;$L$28,0,$L$28*$C$28)+IF($M$28*$C$28*G$6&gt;$M$28,0,$M$28*$C$28)+IF($N$28*$C$28*F$6&gt;$N$28,0,$N$28*$C$28)))</f>
        <v>0</v>
      </c>
      <c r="P144" s="126">
        <f>IF(O86&gt;O28,0,IF(AND(O86=O28,O144=0),0,IF($E$28*$C$28*P$6&gt;$E$28,0,$E$28*$C$28)+IF($F$28*$C$28*O$6&gt;$F$28,0,$F$28*$C$28)+IF($G$28*$C$28*N$6&gt;$G$28,0,$G$28*$C$28)+IF($H$28*$C$28*M$6&gt;$H$28,0,$H$28*$C$28)+IF($I$28*$C$28*L$6&gt;$I$28,0,$I$28*$C$28)+IF($J$28*$C$28*K$6&gt;$J$28,0,$J$28*$C$28)+IF($K$28*$C$28*J$6&gt;$K$28,0,$K$28*$C$28)+IF($L$28*$C$28*I$6&gt;$L$28,0,$L$28*$C$28)+IF($M$28*$C$28*H$6&gt;$M$28,0,$M$28*$C$28)+IF($N$28*$C$28*G$6&gt;$N$28,0,$N$28*$C$28)+IF($O$28*$C$28*F$6&gt;$O$28,0,$O$28*$C$28)))</f>
        <v>0</v>
      </c>
      <c r="Q144" s="126">
        <f>IF(P86&gt;P28,0,IF(AND(P86=P28,P144=0),0,IF($E$28*$C$28*Q$6&gt;$E$28,0,$E$28*$C$28)+IF($F$28*$C$28*P$6&gt;$F$28,0,$F$28*$C$28)+IF($G$28*$C$28*O$6&gt;$G$28,0,$G$28*$C$28)+IF($H$28*$C$28*N$6&gt;$H$28,0,$H$28*$C$28)+IF($I$28*$C$28*M$6&gt;$I$28,0,$I$28*$C$28)+IF($J$28*$C$28*L$6&gt;$J$28,0,$J$28*$C$28)+IF($K$28*$C$28*K$6&gt;$K$28,0,$K$28*$C$28)+IF($L$28*$C$28*J$6&gt;$L$28,0,$L$28*$C$28)+IF($M$28*$C$28*I$6&gt;$M$28,0,$M$28*$C$28)+IF($N$28*$C$28*H$6&gt;$N$28,0,$N$28*$C$28)+IF($O$28*$C$28*G$6&gt;$O$28,0,$O$28*$C$28)+IF($P$28*$C$28*F$6&gt;$P$28,0,$P$28*$C$28)))</f>
        <v>0</v>
      </c>
      <c r="R144" s="126">
        <f>IF(Q86&gt;Q28,0,IF(AND(Q86=Q28,Q144=0),0,IF($E$28*$C$28*R$6&gt;$E$28,0,$E$28*$C$28)+IF($F$28*$C$28*Q$6&gt;$F$28,0,$F$28*$C$28)+IF($G$28*$C$28*P$6&gt;$G$28,0,$G$28*$C$28)+IF($H$28*$C$28*O$6&gt;$H$28,0,$H$28*$C$28)+IF($I$28*$C$28*N$6&gt;$I$28,0,$I$28*$C$28)+IF($J$28*$C$28*M$6&gt;$J$28,0,$J$28*$C$28)+IF($K$28*$C$28*L$6&gt;$K$28,0,$K$28*$C$28)+IF($L$28*$C$28*K$6&gt;$L$28,0,$L$28*$C$28)+IF($M$28*$C$28*J$6&gt;$M$28,0,$M$28*$C$28)+IF($N$28*$C$28*I$6&gt;$N$28,0,$N$28*$C$28)+IF($O$28*$C$28*H$6&gt;$O$28,0,$O$28*$C$28)+IF($P$28*$C$28*G$6&gt;$P$28,0,$P$28*$C$28)+IF($Q$28*$C$28*F$6&gt;$Q$28,0,$Q$28*$C$28)))</f>
        <v>0</v>
      </c>
      <c r="S144" s="126">
        <f>IF(R86&gt;R28,0,IF(AND(R86=R28,R144=0),0,IF($E$28*$C$28*S$6&gt;$E$28,0,$E$28*$C$28)+IF($F$28*$C$28*R$6&gt;$F$28,0,$F$28*$C$28)+IF($G$28*$C$28*Q$6&gt;$G$28,0,$G$28*$C$28)+IF($H$28*$C$28*P$6&gt;$H$28,0,$H$28*$C$28)+IF($I$28*$C$28*O$6&gt;$I$28,0,$I$28*$C$28)+IF($J$28*$C$28*N$6&gt;$J$28,0,$J$28*$C$28)+IF($K$28*$C$28*M$6&gt;$K$28,0,$K$28*$C$28)+IF($L$28*$C$28*L$6&gt;$L$28,0,$L$28*$C$28)+IF($M$28*$C$28*K$6&gt;$M$28,0,$M$28*$C$28)+IF($N$28*$C$28*J$6&gt;$N$28,0,$N$28*$C$28)+IF($O$28*$C$28*I$6&gt;$O$28,0,$O$28*$C$28)+IF($P$28*$C$28*H$6&gt;$P$28,0,$P$28*$C$28)+IF($Q$28*$C$28*G$6&gt;$Q$28,0,$Q$28*$C$28)+IF($R$28*$C$28*F$6&gt;$R$28,0,$R$28*$C$28)))</f>
        <v>0</v>
      </c>
      <c r="T144" s="126">
        <f>IF(S86&gt;S28,0,IF(AND(S86=S28,S144=0),0,IF($E$28*$C$28*T$6&gt;$E$28,0,$E$28*$C$28)+IF($F$28*$C$28*S$6&gt;$F$28,0,$F$28*$C$28)+IF($G$28*$C$28*R$6&gt;$G$28,0,$G$28*$C$28)+IF($H$28*$C$28*Q$6&gt;$H$28,0,$H$28*$C$28)+IF($I$28*$C$28*P$6&gt;$I$28,0,$I$28*$C$28)+IF($J$28*$C$28*O$6&gt;$J$28,0,$J$28*$C$28)+IF($K$28*$C$28*N$6&gt;$K$28,0,$K$28*$C$28)+IF($L$28*$C$28*M$6&gt;$L$28,0,$L$28*$C$28)+IF($M$28*$C$28*L$6&gt;$M$28,0,$M$28*$C$28)+IF($N$28*$C$28*K$6&gt;$N$28,0,$N$28*$C$28)+IF($O$28*$C$28*J$6&gt;$O$28,0,$O$28*$C$28)+IF($P$28*$C$28*I$6&gt;$P$28,0,$P$28*$C$28)+IF($Q$28*$C$28*H$6&gt;$Q$28,0,$Q$28*$C$28)+IF($R$28*$C$28*G$6&gt;$R$28,0,$R$28*$C$28)+IF($S$28*$C$28*F$6&gt;$S$28,0,$S$28*$C$28)))</f>
        <v>0</v>
      </c>
      <c r="U144" s="126">
        <f>IF(T86&gt;T28,0,IF(AND(T86=T28,T144=0),0,IF($E$28*$C$28*U$6&gt;$E$28,0,$E$28*$C$28)+IF($F$28*$C$28*T$6&gt;$F$28,0,$F$28*$C$28)+IF($G$28*$C$28*S$6&gt;$G$28,0,$G$28*$C$28)+IF($H$28*$C$28*R$6&gt;$H$28,0,$H$28*$C$28)+IF($I$28*$C$28*Q$6&gt;$I$28,0,$I$28*$C$28)+IF($J$28*$C$28*P$6&gt;$J$28,0,$J$28*$C$28)+IF($K$28*$C$28*O$6&gt;$K$28,0,$K$28*$C$28)+IF($L$28*$C$28*N$6&gt;$L$28,0,$L$28*$C$28)+IF($M$28*$C$28*M$6&gt;$M$28,0,$M$28*$C$28)+IF($N$28*$C$28*L$6&gt;$N$28,0,$N$28*$C$28)+IF($O$28*$C$28*K$6&gt;$O$28,0,$O$28*$C$28)+IF($P$28*$C$28*J$6&gt;$P$28,0,$P$28*$C$28)+IF($Q$28*$C$28*I$6&gt;$Q$28,0,$Q$28*$C$28)+IF($R$28*$C$28*H$6&gt;$R$28,0,$R$28*$C$28)+IF($S$28*$C$28*G$6&gt;$S$28,0,$S$28*$C$28)+IF($T$28*$C$28*F$6&gt;$T$28,0,$T$28*$C$28)))</f>
        <v>0</v>
      </c>
      <c r="V144" s="126">
        <f>IF(U86&gt;U28,0,IF(AND(U86=U28,U144=0),0,IF($E$28*$C$28*V$6&gt;$E$28,0,$E$28*$C$28)+IF($F$28*$C$28*U$6&gt;$F$28,0,$F$28*$C$28)+IF($G$28*$C$28*T$6&gt;$G$28,0,$G$28*$C$28)+IF($H$28*$C$28*S$6&gt;$H$28,0,$H$28*$C$28)+IF($I$28*$C$28*R$6&gt;$I$28,0,$I$28*$C$28)+IF($J$28*$C$28*Q$6&gt;$J$28,0,$J$28*$C$28)+IF($K$28*$C$28*P$6&gt;$K$28,0,$K$28*$C$28)+IF($L$28*$C$28*O$6&gt;$L$28,0,$L$28*$C$28)+IF($M$28*$C$28*N$6&gt;$M$28,0,$M$28*$C$28)+IF($N$28*$C$28*M$6&gt;$N$28,0,$N$28*$C$28)+IF($O$28*$C$28*L$6&gt;$O$28,0,$O$28*$C$28)+IF($P$28*$C$28*K$6&gt;$P$28,0,$P$28*$C$28)+IF($Q$28*$C$28*J$6&gt;$Q$28,0,$Q$28*$C$28)+IF($R$28*$C$28*I$6&gt;$R$28,0,$R$28*$C$28)+IF($S$28*$C$28*H$6&gt;$S$28,0,$S$28*$C$28)+IF($T$28*$C$28*G$6&gt;$T$28,0,$T$28*$C$28)+IF($U$28*$C$28*F$6&gt;$U$28,0,$U$28*$C$28)))</f>
        <v>0</v>
      </c>
      <c r="W144" s="126">
        <f>IF(V86&gt;V28,0,IF(AND(V86=V28,V144=0),0,IF($E$28*$C$28*W$6&gt;$E$28,0,$E$28*$C$28)+IF($F$28*$C$28*V$6&gt;$F$28,0,$F$28*$C$28)+IF($G$28*$C$28*U$6&gt;$G$28,0,$G$28*$C$28)+IF($H$28*$C$28*T$6&gt;$H$28,0,$H$28*$C$28)+IF($I$28*$C$28*S$6&gt;$I$28,0,$I$28*$C$28)+IF($J$28*$C$28*R$6&gt;$J$28,0,$J$28*$C$28)+IF($K$28*$C$28*Q$6&gt;$K$28,0,$K$28*$C$28)+IF($L$28*$C$28*P$6&gt;$L$28,0,$L$28*$C$28)+IF($M$28*$C$28*O$6&gt;$M$28,0,$M$28*$C$28)+IF($N$28*$C$28*N$6&gt;$N$28,0,$N$28*$C$28)+IF($O$28*$C$28*M$6&gt;$O$28,0,$O$28*$C$28)+IF($P$28*$C$28*L$6&gt;$P$28,0,$P$28*$C$28)+IF($Q$28*$C$28*K$6&gt;$Q$28,0,$Q$28*$C$28)+IF($R$28*$C$28*J$6&gt;$R$28,0,$R$28*$C$28)+IF($S$28*$C$28*I$6&gt;$S$28,0,$S$28*$C$28)+IF($T$28*$C$28*H$6&gt;$T$28,0,$T$28*$C$28)+IF($U$28*$C$28*G$6&gt;$U$28,0,$U$28*$C$28)+IF($V$28*$C$28*F$6&gt;$V$28,0,$V$28*$C$28)))</f>
        <v>0</v>
      </c>
      <c r="X144" s="126">
        <f>IF(W86&gt;W28,0,IF(AND(W86=W28,W144=0),0,IF($E$28*$C$28*X$6&gt;$E$28,0,$E$28*$C$28)+IF($F$28*$C$28*W$6&gt;$F$28,0,$F$28*$C$28)+IF($G$28*$C$28*V$6&gt;$G$28,0,$G$28*$C$28)+IF($H$28*$C$28*U$6&gt;$H$28,0,$H$28*$C$28)+IF($I$28*$C$28*T$6&gt;$I$28,0,$I$28*$C$28)+IF($J$28*$C$28*S$6&gt;$J$28,0,$J$28*$C$28)+IF($K$28*$C$28*R$6&gt;$K$28,0,$K$28*$C$28)+IF($L$28*$C$28*Q$6&gt;$L$28,0,$L$28*$C$28)+IF($M$28*$C$28*P$6&gt;$M$28,0,$M$28*$C$28)+IF($N$28*$C$28*O$6&gt;$N$28,0,$N$28*$C$28)+IF($O$28*$C$28*N$6&gt;$O$28,0,$O$28*$C$28)+IF($P$28*$C$28*M$6&gt;$P$28,0,$P$28*$C$28)+IF($Q$28*$C$28*L$6&gt;$Q$28,0,$Q$28*$C$28)+IF($R$28*$C$28*K$6&gt;$R$28,0,$R$28*$C$28)+IF($S$28*$C$28*J$6&gt;$S$28,0,$S$28*$C$28)+IF($T$28*$C$28*I$6&gt;$T$28,0,$T$28*$C$28)+IF($U$28*$C$28*H$6&gt;$U$28,0,$U$28*$C$28)+IF($V$28*$C$28*G$6&gt;$V$28,0,$V$28*$C$28)+IF($W$28*$C$28*F$6&gt;$W$28,0,$W$28*$C$28)))</f>
        <v>0</v>
      </c>
      <c r="Y144" s="126">
        <f>IF(X86&gt;X28,0,IF(AND(X86=X28,X144=0),0,IF($E$28*$C$28*Y$6&gt;$E$28,0,$E$28*$C$28)+IF($F$28*$C$28*X$6&gt;$F$28,0,$F$28*$C$28)+IF($G$28*$C$28*W$6&gt;$G$28,0,$G$28*$C$28)+IF($H$28*$C$28*V$6&gt;$H$28,0,$H$28*$C$28)+IF($I$28*$C$28*U$6&gt;$I$28,0,$I$28*$C$28)+IF($J$28*$C$28*T$6&gt;$J$28,0,$J$28*$C$28)+IF($K$28*$C$28*S$6&gt;$K$28,0,$K$28*$C$28)+IF($L$28*$C$28*R$6&gt;$L$28,0,$L$28*$C$28)+IF($M$28*$C$28*Q$6&gt;$M$28,0,$M$28*$C$28)+IF($N$28*$C$28*P$6&gt;$N$28,0,$N$28*$C$28)+IF($O$28*$C$28*O$6&gt;$O$28,0,$O$28*$C$28)+IF($P$28*$C$28*N$6&gt;$P$28,0,$P$28*$C$28)+IF($Q$28*$C$28*M$6&gt;$Q$28,0,$Q$28*$C$28)+IF($R$28*$C$28*L$6&gt;$R$28,0,$R$28*$C$28)+IF($S$28*$C$28*K$6&gt;$S$28,0,$S$28*$C$28)+IF($T$28*$C$28*J$6&gt;$T$28,0,$T$28*$C$28)+IF($U$28*$C$28*I$6&gt;$U$28,0,$U$28*$C$28)+IF($V$28*$C$28*H$6&gt;$V$28,0,$V$28*$C$28)+IF($W$28*$C$28*G$6&gt;$W$28,0,$W$28*$C$28)+IF($X$28*$C$28*F$6&gt;$X$28,0,$X$28*$C$28)))</f>
        <v>0</v>
      </c>
      <c r="Z144" s="126">
        <f>IF(Y86&gt;Y28,0,IF(AND(Y86=Y28,Y144=0),0,IF($E$28*$C$28*Z$6&gt;$E$28,0,$E$28*$C$28)+IF($F$28*$C$28*Y$6&gt;$F$28,0,$F$28*$C$28)+IF($G$28*$C$28*X$6&gt;$G$28,0,$G$28*$C$28)+IF($H$28*$C$28*W$6&gt;$H$28,0,$H$28*$C$28)+IF($I$28*$C$28*V$6&gt;$I$28,0,$I$28*$C$28)+IF($J$28*$C$28*U$6&gt;$J$28,0,$J$28*$C$28)+IF($K$28*$C$28*T$6&gt;$K$28,0,$K$28*$C$28)+IF($L$28*$C$28*S$6&gt;$L$28,0,$L$28*$C$28)+IF($M$28*$C$28*R$6&gt;$M$28,0,$M$28*$C$28)+IF($N$28*$C$28*Q$6&gt;$N$28,0,$N$28*$C$28)+IF($O$28*$C$28*P$6&gt;$O$28,0,$O$28*$C$28)+IF($P$28*$C$28*O$6&gt;$P$28,0,$P$28*$C$28)+IF($Q$28*$C$28*N$6&gt;$Q$28,0,$Q$28*$C$28)+IF($R$28*$C$28*M$6&gt;$R$28,0,$R$28*$C$28)+IF($S$28*$C$28*L$6&gt;$S$28,0,$S$28*$C$28)+IF($T$28*$C$28*K$6&gt;$T$28,0,$T$28*$C$28)+IF($U$28*$C$28*J$6&gt;$U$28,0,$U$28*$C$28)+IF($V$28*$C$28*I$6&gt;$V$28,0,$V$28*$C$28)+IF($W$28*$C$28*H$6&gt;$W$28,0,$W$28*$C$28)+IF($X$28*$C$28*G$6&gt;$X$28,0,$X$28*$C$28)+IF($Y$28*$C$28*F$6&gt;$Y$28,0,$Y$28*$C$28)))</f>
        <v>0</v>
      </c>
      <c r="AA144" s="126">
        <f>IF(Z86&gt;Z28,0,IF(AND(Z86=Z28,Z144=0),0,IF($E$28*$C$28*AA$6&gt;$E$28,0,$E$28*$C$28)+IF($F$28*$C$28*Z$6&gt;$F$28,0,$F$28*$C$28)+IF($G$28*$C$28*Y$6&gt;$G$28,0,$G$28*$C$28)+IF($H$28*$C$28*X$6&gt;$H$28,0,$H$28*$C$28)+IF($I$28*$C$28*W$6&gt;$I$28,0,$I$28*$C$28)+IF($J$28*$C$28*V$6&gt;$J$28,0,$J$28*$C$28)+IF($K$28*$C$28*U$6&gt;$K$28,0,$K$28*$C$28)+IF($L$28*$C$28*T$6&gt;$L$28,0,$L$28*$C$28)+IF($M$28*$C$28*S$6&gt;$M$28,0,$M$28*$C$28)+IF($N$28*$C$28*R$6&gt;$N$28,0,$N$28*$C$28)+IF($O$28*$C$28*Q$6&gt;$O$28,0,$O$28*$C$28)+IF($P$28*$C$28*P$6&gt;$P$28,0,$P$28*$C$28)+IF($Q$28*$C$28*O$6&gt;$Q$28,0,$Q$28*$C$28)+IF($R$28*$C$28*N$6&gt;$R$28,0,$R$28*$C$28)+IF($S$28*$C$28*M$6&gt;$S$28,0,$S$28*$C$28)+IF($T$28*$C$28*L$6&gt;$T$28,0,$T$28*$C$28)+IF($U$28*$C$28*K$6&gt;$U$28,0,$U$28*$C$28)+IF($V$28*$C$28*J$6&gt;$V$28,0,$V$28*$C$28)+IF($W$28*$C$28*I$6&gt;$W$28,0,$W$28*$C$28)+IF($X$28*$C$28*H$6&gt;$X$28,0,$X$28*$C$28)+IF($Y$28*$C$28*G$6&gt;$Y$28,0,$Y$28*$C$28)+IF($Z$28*$C$28*F$6&gt;$Z$28,0,$Z$28*$C$28)))</f>
        <v>0</v>
      </c>
      <c r="AB144" s="126">
        <f>IF(AA86&gt;AA28,0,IF(AND(AA86=AA28,AA144=0),0,IF($E$28*$C$28*AB$6&gt;$E$28,0,$E$28*$C$28)+IF($F$28*$C$28*AA$6&gt;$F$28,0,$F$28*$C$28)+IF($G$28*$C$28*Z$6&gt;$G$28,0,$G$28*$C$28)+IF($H$28*$C$28*Y$6&gt;$H$28,0,$H$28*$C$28)+IF($I$28*$C$28*X$6&gt;$I$28,0,$I$28*$C$28)+IF($J$28*$C$28*W$6&gt;$J$28,0,$J$28*$C$28)+IF($K$28*$C$28*V$6&gt;$K$28,0,$K$28*$C$28)+IF($L$28*$C$28*U$6&gt;$L$28,0,$L$28*$C$28)+IF($M$28*$C$28*T$6&gt;$M$28,0,$M$28*$C$28)+IF($N$28*$C$28*S$6&gt;$N$28,0,$N$28*$C$28)+IF($O$28*$C$28*R$6&gt;$O$28,0,$O$28*$C$28)+IF($P$28*$C$28*Q$6&gt;$P$28,0,$P$28*$C$28)+IF($Q$28*$C$28*P$6&gt;$Q$28,0,$Q$28*$C$28)+IF($R$28*$C$28*O$6&gt;$R$28,0,$R$28*$C$28)+IF($S$28*$C$28*N$6&gt;$S$28,0,$S$28*$C$28)+IF($T$28*$C$28*M$6&gt;$T$28,0,$T$28*$C$28)+IF($U$28*$C$28*L$6&gt;$U$28,0,$U$28*$C$28)+IF($V$28*$C$28*K$6&gt;$V$28,0,$V$28*$C$28)+IF($W$28*$C$28*J$6&gt;$W$28,0,$W$28*$C$28)+IF($X$28*$C$28*I$6&gt;$X$28,0,$X$28*$C$28)+IF($Y$28*$C$28*H$6&gt;$Y$28,0,$Y$28*$C$28)+IF($Z$28*$C$28*G$6&gt;$Z$28,0,$Z$28*$C$28)+IF($AA$28*$C$28*F$6&gt;$AA$28,0,$AA$28*$C$28)))</f>
        <v>0</v>
      </c>
      <c r="AC144" s="126">
        <f>IF(AB86&gt;AB28,0,IF(AND(AB86=AB28,AB144=0),0,IF($E$28*$C$28*AC$6&gt;$E$28,0,$E$28*$C$28)+IF($F$28*$C$28*AB$6&gt;$F$28,0,$F$28*$C$28)+IF($G$28*$C$28*AA$6&gt;$G$28,0,$G$28*$C$28)+IF($H$28*$C$28*Z$6&gt;$H$28,0,$H$28*$C$28)+IF($I$28*$C$28*Y$6&gt;$I$28,0,$I$28*$C$28)+IF($J$28*$C$28*X$6&gt;$J$28,0,$J$28*$C$28)+IF($K$28*$C$28*W$6&gt;$K$28,0,$K$28*$C$28)+IF($L$28*$C$28*V$6&gt;$L$28,0,$L$28*$C$28)+IF($M$28*$C$28*U$6&gt;$M$28,0,$M$28*$C$28)+IF($N$28*$C$28*T$6&gt;$N$28,0,$N$28*$C$28)+IF($O$28*$C$28*S$6&gt;$O$28,0,$O$28*$C$28)+IF($P$28*$C$28*R$6&gt;$P$28,0,$P$28*$C$28)+IF($Q$28*$C$28*Q$6&gt;$Q$28,0,$Q$28*$C$28)+IF($R$28*$C$28*P$6&gt;$R$28,0,$R$28*$C$28)+IF($S$28*$C$28*O$6&gt;$S$28,0,$S$28*$C$28)+IF($T$28*$C$28*N$6&gt;$T$28,0,$T$28*$C$28)+IF($U$28*$C$28*M$6&gt;$U$28,0,$U$28*$C$28)+IF($V$28*$C$28*L$6&gt;$V$28,0,$V$28*$C$28)+IF($W$28*$C$28*K$6&gt;$W$28,0,$W$28*$C$28)+IF($X$28*$C$28*J$6&gt;$X$28,0,$X$28*$C$28)+IF($Y$28*$C$28*I$6&gt;$Y$28,0,$Y$28*$C$28)+IF($Z$28*$C$28*H$6&gt;$Z$28,0,$Z$28*$C$28)+IF($AA$28*$C$28*G$6&gt;$AA$28,0,$AA$28*$C$28)+IF($AB$28*$C$28*F$6&gt;$AB$28,0,$AB$28*$C$28)))</f>
        <v>0</v>
      </c>
      <c r="AD144" s="126">
        <f>IF(AC86&gt;AC28,0,IF(AND(AC86=AC28,AC144=0),0,IF($E$28*$C$28*AD$6&gt;$E$28,0,$E$28*$C$28)+IF($F$28*$C$28*AC$6&gt;$F$28,0,$F$28*$C$28)+IF($G$28*$C$28*AB$6&gt;$G$28,0,$G$28*$C$28)+IF($H$28*$C$28*AA$6&gt;$H$28,0,$H$28*$C$28)+IF($I$28*$C$28*Z$6&gt;$I$28,0,$I$28*$C$28)+IF($J$28*$C$28*Y$6&gt;$J$28,0,$J$28*$C$28)+IF($K$28*$C$28*X$6&gt;$K$28,0,$K$28*$C$28)+IF($L$28*$C$28*W$6&gt;$L$28,0,$L$28*$C$28)+IF($M$28*$C$28*V$6&gt;$M$28,0,$M$28*$C$28)+IF($N$28*$C$28*U$6&gt;$N$28,0,$N$28*$C$28)+IF($O$28*$C$28*T$6&gt;$O$28,0,$O$28*$C$28)+IF($P$28*$C$28*S$6&gt;$P$28,0,$P$28*$C$28)+IF($Q$28*$C$28*R$6&gt;$Q$28,0,$Q$28*$C$28)+IF($R$28*$C$28*Q$6&gt;$R$28,0,$R$28*$C$28)+IF($S$28*$C$28*P$6&gt;$S$28,0,$S$28*$C$28)+IF($T$28*$C$28*O$6&gt;$T$28,0,$T$28*$C$28)+IF($U$28*$C$28*N$6&gt;$U$28,0,$U$28*$C$28)+IF($V$28*$C$28*M$6&gt;$V$28,0,$V$28*$C$28)+IF($W$28*$C$28*L$6&gt;$W$28,0,$W$28*$C$28)+IF($X$28*$C$28*K$6&gt;$X$28,0,$X$28*$C$28)+IF($Y$28*$C$28*J$6&gt;$Y$28,0,$Y$28*$C$28)+IF($Z$28*$C$28*I$6&gt;$Z$28,0,$Z$28*$C$28)+IF($AA$28*$C$28*H$6&gt;$AA$28,0,$AA$28*$C$28)+IF($AB$28*$C$28*G$6&gt;$AB$28,0,$AB$28*$C$28)+IF($AC$28*$C$28*F$6&gt;$AC$28,0,$AC$28*$C$28)))</f>
        <v>0</v>
      </c>
      <c r="AE144" s="126">
        <f>IF(AD86&gt;AD28,0,IF(AND(AD86=AD28,AD144=0),0,IF($E$28*$C$28*AE$6&gt;$E$28,0,$E$28*$C$28)+IF($F$28*$C$28*AD$6&gt;$F$28,0,$F$28*$C$28)+IF($G$28*$C$28*AC$6&gt;$G$28,0,$G$28*$C$28)+IF($H$28*$C$28*AB$6&gt;$H$28,0,$H$28*$C$28)+IF($I$28*$C$28*AA$6&gt;$I$28,0,$I$28*$C$28)+IF($J$28*$C$28*Z$6&gt;$J$28,0,$J$28*$C$28)+IF($K$28*$C$28*Y$6&gt;$K$28,0,$K$28*$C$28)+IF($L$28*$C$28*X$6&gt;$L$28,0,$L$28*$C$28)+IF($M$28*$C$28*W$6&gt;$M$28,0,$M$28*$C$28)+IF($N$28*$C$28*V$6&gt;$N$28,0,$N$28*$C$28)+IF($O$28*$C$28*U$6&gt;$O$28,0,$O$28*$C$28)+IF($P$28*$C$28*T$6&gt;$P$28,0,$P$28*$C$28)+IF($Q$28*$C$28*S$6&gt;$Q$28,0,$Q$28*$C$28)+IF($R$28*$C$28*R$6&gt;$R$28,0,$R$28*$C$28)+IF($S$28*$C$28*Q$6&gt;$S$28,0,$S$28*$C$28)+IF($T$28*$C$28*P$6&gt;$T$28,0,$T$28*$C$28)+IF($U$28*$C$28*O$6&gt;$U$28,0,$U$28*$C$28)+IF($V$28*$C$28*N$6&gt;$V$28,0,$V$28*$C$28)+IF($W$28*$C$28*M$6&gt;$W$28,0,$W$28*$C$28)+IF($X$28*$C$28*L$6&gt;$X$28,0,$X$28*$C$28)+IF($Y$28*$C$28*K$6&gt;$Y$28,0,$Y$28*$C$28)+IF($Z$28*$C$28*J$6&gt;$Z$28,0,$Z$28*$C$28)+IF($AA$28*$C$28*I$6&gt;$AA$28,0,$AA$28*$C$28)+IF($AB$28*$C$28*H$6&gt;$AB$28,0,$AB$28*$C$28)+IF($AC$28*$C$28*G$6&gt;$AC$28,0,$AC$28*$C$28)+IF($AD$28*$C$28*F$6&gt;$AD$28,0,$AD$28*$C$28)))</f>
        <v>0</v>
      </c>
      <c r="AF144" s="126">
        <f>IF(AE86&gt;AE28,0,IF(AND(AE86=AE28,AE144=0),0,IF($E$28*$C$28*AF$6&gt;$E$28,0,$E$28*$C$28)+IF($F$28*$C$28*AE$6&gt;$F$28,0,$F$28*$C$28)+IF($G$28*$C$28*AD$6&gt;$G$28,0,$G$28*$C$28)+IF($H$28*$C$28*AC$6&gt;$H$28,0,$H$28*$C$28)+IF($I$28*$C$28*AB$6&gt;$I$28,0,$I$28*$C$28)+IF($J$28*$C$28*AA$6&gt;$J$28,0,$J$28*$C$28)+IF($K$28*$C$28*Z$6&gt;$K$28,0,$K$28*$C$28)+IF($L$28*$C$28*Y$6&gt;$L$28,0,$L$28*$C$28)+IF($M$28*$C$28*X$6&gt;$M$28,0,$M$28*$C$28)+IF($N$28*$C$28*W$6&gt;$N$28,0,$N$28*$C$28)+IF($O$28*$C$28*V$6&gt;$O$28,0,$O$28*$C$28)+IF($P$28*$C$28*U$6&gt;$P$28,0,$P$28*$C$28)+IF($Q$28*$C$28*T$6&gt;$Q$28,0,$Q$28*$C$28)+IF($R$28*$C$28*S$6&gt;$R$28,0,$R$28*$C$28)+IF($S$28*$C$28*R$6&gt;$S$28,0,$S$28*$C$28)+IF($T$28*$C$28*Q$6&gt;$T$28,0,$T$28*$C$28)+IF($U$28*$C$28*P$6&gt;$U$28,0,$U$28*$C$28)+IF($V$28*$C$28*O$6&gt;$V$28,0,$V$28*$C$28)+IF($W$28*$C$28*N$6&gt;$W$28,0,$W$28*$C$28)+IF($X$28*$C$28*M$6&gt;$X$28,0,$X$28*$C$28)+IF($Y$28*$C$28*L$6&gt;$Y$28,0,$Y$28*$C$28)+IF($Z$28*$C$28*K$6&gt;$Z$28,0,$Z$28*$C$28)+IF($AA$28*$C$28*J$6&gt;$AA$28,0,$AA$28*$C$28)+IF($AB$28*$C$28*I$6&gt;$AB$28,0,$AB$28*$C$28)+IF($AC$28*$C$28*H$6&gt;$AC$28,0,$AC$28*$C$28)+IF($AD$28*$C$28*G$6&gt;$AD$28,0,$AD$28*$C$28)+IF($AE$28*$C$28*F$6&gt;$AE$28,0,$AE$28*$C$28)))</f>
        <v>0</v>
      </c>
      <c r="AG144" s="126">
        <f>IF(AF86&gt;AF28,0,IF(AND(AF86=AF28,AF144=0),0,IF($E$28*$C$28*AG$6&gt;$E$28,0,$E$28*$C$28)+IF($F$28*$C$28*AF$6&gt;$F$28,0,$F$28*$C$28)+IF($G$28*$C$28*AE$6&gt;$G$28,0,$G$28*$C$28)+IF($H$28*$C$28*AD$6&gt;$H$28,0,$H$28*$C$28)+IF($I$28*$C$28*AC$6&gt;$I$28,0,$I$28*$C$28)+IF($J$28*$C$28*AB$6&gt;$J$28,0,$J$28*$C$28)+IF($K$28*$C$28*AA$6&gt;$K$28,0,$K$28*$C$28)+IF($L$28*$C$28*Z$6&gt;$L$28,0,$L$28*$C$28)+IF($M$28*$C$28*Y$6&gt;$M$28,0,$M$28*$C$28)+IF($N$28*$C$28*X$6&gt;$N$28,0,$N$28*$C$28)+IF($O$28*$C$28*W$6&gt;$O$28,0,$O$28*$C$28)+IF($P$28*$C$28*V$6&gt;$P$28,0,$P$28*$C$28)+IF($Q$28*$C$28*U$6&gt;$Q$28,0,$Q$28*$C$28)+IF($R$28*$C$28*T$6&gt;$R$28,0,$R$28*$C$28)+IF($S$28*$C$28*S$6&gt;$S$28,0,$S$28*$C$28)+IF($T$28*$C$28*R$6&gt;$T$28,0,$T$28*$C$28)+IF($U$28*$C$28*Q$6&gt;$U$28,0,$U$28*$C$28)+IF($V$28*$C$28*P$6&gt;$V$28,0,$V$28*$C$28)+IF($W$28*$C$28*O$6&gt;$W$28,0,$W$28*$C$28)+IF($X$28*$C$28*N$6&gt;$X$28,0,$X$28*$C$28)+IF($Y$28*$C$28*M$6&gt;$Y$28,0,$Y$28*$C$28)+IF($Z$28*$C$28*L$6&gt;$Z$28,0,$Z$28*$C$28)+IF($AA$28*$C$28*K$6&gt;$AA$28,0,$AA$28*$C$28)+IF($AB$28*$C$28*J$6&gt;$AB$28,0,$AB$28*$C$28)+IF($AC$28*$C$28*I$6&gt;$AC$28,0,$AC$28*$C$28)+IF($AD$28*$C$28*H$6&gt;$AD$28,0,$AD$28*$C$28)+IF($AE$28*$C$28*G$6&gt;$AE$28,0,$AE$28*$C$28)+IF($AF$28*$C$28*F$6&gt;$AF$28,0,$AF$28*$C$28)))</f>
        <v>0</v>
      </c>
      <c r="AH144" s="126">
        <f>IF(AG86&gt;AG28,0,IF(AND(AG86=AG28,AG144=0),0,IF($E$28*$C$28*AH$6&gt;$E$28,0,$E$28*$C$28)+IF($F$28*$C$28*AG$6&gt;$F$28,0,$F$28*$C$28)+IF($G$28*$C$28*AF$6&gt;$G$28,0,$G$28*$C$28)+IF($H$28*$C$28*AE$6&gt;$H$28,0,$H$28*$C$28)+IF($I$28*$C$28*AD$6&gt;$I$28,0,$I$28*$C$28)+IF($J$28*$C$28*AC$6&gt;$J$28,0,$J$28*$C$28)+IF($K$28*$C$28*AB$6&gt;$K$28,0,$K$28*$C$28)+IF($L$28*$C$28*AA$6&gt;$L$28,0,$L$28*$C$28)+IF($M$28*$C$28*Z$6&gt;$M$28,0,$M$28*$C$28)+IF($N$28*$C$28*Y$6&gt;$N$28,0,$N$28*$C$28)+IF($O$28*$C$28*X$6&gt;$O$28,0,$O$28*$C$28)+IF($P$28*$C$28*W$6&gt;$P$28,0,$P$28*$C$28)+IF($Q$28*$C$28*V$6&gt;$Q$28,0,$Q$28*$C$28)+IF($R$28*$C$28*U$6&gt;$R$28,0,$R$28*$C$28)+IF($S$28*$C$28*T$6&gt;$S$28,0,$S$28*$C$28)+IF($T$28*$C$28*S$6&gt;$T$28,0,$T$28*$C$28)+IF($U$28*$C$28*R$6&gt;$U$28,0,$U$28*$C$28)+IF($V$28*$C$28*Q$6&gt;$V$28,0,$V$28*$C$28)+IF($W$28*$C$28*P$6&gt;$W$28,0,$W$28*$C$28)+IF($X$28*$C$28*O$6&gt;$X$28,0,$X$28*$C$28)+IF($Y$28*$C$28*N$6&gt;$Y$28,0,$Y$28*$C$28)+IF($Z$28*$C$28*M$6&gt;$Z$28,0,$Z$28*$C$28)+IF($AA$28*$C$28*L$6&gt;$AA$28,0,$AA$28*$C$28)+IF($AB$28*$C$28*K$6&gt;$AB$28,0,$AB$28*$C$28)+IF($AC$28*$C$28*J$6&gt;$AC$28,0,$AC$28*$C$28)+IF($AD$28*$C$28*I$6&gt;$AD$28,0,$AD$28*$C$28)+IF($AE$28*$C$28*H$6&gt;$AE$28,0,$AE$28*$C$28)+IF($AF$28*$C$28*G$6&gt;$AF$28,0,$AF$28*$C$28)+IF($AG$28*$C$28*F$6&gt;$AG$28,0,$AG$28*$C$28)))</f>
        <v>0</v>
      </c>
      <c r="AI144" s="126">
        <f>IF(AH86&gt;AH28,0,IF(AND(AH86=AH28,AH144=0),0,IF($E$28*$C$28*AI$6&gt;$E$28,0,$E$28*$C$28)+IF($F$28*$C$28*AH$6&gt;$F$28,0,$F$28*$C$28)+IF($G$28*$C$28*AG$6&gt;$G$28,0,$G$28*$C$28)+IF($H$28*$C$28*AF$6&gt;$H$28,0,$H$28*$C$28)+IF($I$28*$C$28*AE$6&gt;$I$28,0,$I$28*$C$28)+IF($J$28*$C$28*AD$6&gt;$J$28,0,$J$28*$C$28)+IF($K$28*$C$28*AC$6&gt;$K$28,0,$K$28*$C$28)+IF($L$28*$C$28*AB$6&gt;$L$28,0,$L$28*$C$28)+IF($M$28*$C$28*AA$6&gt;$M$28,0,$M$28*$C$28)+IF($N$28*$C$28*Z$6&gt;$N$28,0,$N$28*$C$28)+IF($O$28*$C$28*Y$6&gt;$O$28,0,$O$28*$C$28)+IF($P$28*$C$28*X$6&gt;$P$28,0,$P$28*$C$28)+IF($Q$28*$C$28*W$6&gt;$Q$28,0,$Q$28*$C$28)+IF($R$28*$C$28*V$6&gt;$R$28,0,$R$28*$C$28)+IF($S$28*$C$28*U$6&gt;$S$28,0,$S$28*$C$28)+IF($T$28*$C$28*T$6&gt;$T$28,0,$T$28*$C$28)+IF($U$28*$C$28*S$6&gt;$U$28,0,$U$28*$C$28)+IF($V$28*$C$28*R$6&gt;$V$28,0,$V$28*$C$28)+IF($W$28*$C$28*Q$6&gt;$W$28,0,$W$28*$C$28)+IF($X$28*$C$28*P$6&gt;$X$28,0,$X$28*$C$28)+IF($Y$28*$C$28*O$6&gt;$Y$28,0,$Y$28*$C$28)+IF($Z$28*$C$28*N$6&gt;$Z$28,0,$Z$28*$C$28)+IF($AA$28*$C$28*M$6&gt;$AA$28,0,$AA$28*$C$28)+IF($AB$28*$C$28*L$6&gt;$AB$28,0,$AB$28*$C$28)+IF($AC$28*$C$28*K$6&gt;$AC$28,0,$AC$28*$C$28)+IF($AD$28*$C$28*J$6&gt;$AD$28,0,$AD$28*$C$28)+IF($AE$28*$C$28*I$6&gt;$AE$28,0,$AE$28*$C$28)+IF($AF$28*$C$28*H$6&gt;$AF$28,0,$AF$28*$C$28)+IF($AG$28*$C$28*G$6&gt;$AG$28,0,$AG$28*$C$28)+IF($AH$28*$C$28*F$6&gt;$AH$28,0,$AH$28*$C$28)))</f>
        <v>0</v>
      </c>
    </row>
    <row r="145" spans="2:35" x14ac:dyDescent="0.3">
      <c r="B145" s="6">
        <f t="shared" si="72"/>
        <v>0</v>
      </c>
      <c r="C145" s="287"/>
      <c r="D145" s="151">
        <f t="shared" si="73"/>
        <v>0</v>
      </c>
      <c r="E145" s="126">
        <v>0</v>
      </c>
      <c r="F145" s="126">
        <f>IF(E87&gt;E29,0,IF(AND(E87=E29,E145=0),0,IF($E$29*$C$29*F$6&gt;$E$29,0,$E$29*$C$29)))</f>
        <v>0</v>
      </c>
      <c r="G145" s="126">
        <f>IF(F87&gt;F29,0,IF(AND(F87=F29,F145=0),0,IF($E$29*$C$29*G$6&gt;$E$29,0,$E$29*$C$29)+IF($F$29*$C$29*F$6&gt;$F$29,0,$F$29*$C$29)))</f>
        <v>0</v>
      </c>
      <c r="H145" s="126">
        <f>IF(G87&gt;G29,0,IF(AND(G87=G29,G145=0),0,IF($E$29*$C$29*H$6&gt;$E$29,0,$E$29*$C$29)+IF($F$29*$C$29*G$6&gt;$F$29,0,$F$29*$C$29)+IF($G$29*$C$29*F$6&gt;$G$29,0,$G$29*$C$29)))</f>
        <v>0</v>
      </c>
      <c r="I145" s="126">
        <f>IF(H87&gt;H29,0,IF(AND(H87=H29,H145=0),0,IF($E$29*$C$29*I$6&gt;$E$29,0,$E$29*$C$29)+IF($F$29*$C$29*H$6&gt;$F$29,0,$F$29*$C$29)+IF($G$29*$C$29*G$6&gt;$G$29,0,$G$29*$C$29)+IF($H$29*$C$29*F$6&gt;$H$29,0,$H$29*$C$29)))</f>
        <v>0</v>
      </c>
      <c r="J145" s="126">
        <f>IF(I87&gt;I29,0,IF(AND(I87=I29,I145=0),0,IF($E$29*$C$29*J$6&gt;$E$29,0,$E$29*$C$29)+IF($F$29*$C$29*I$6&gt;$F$29,0,$F$29*$C$29)+IF($G$29*$C$29*H$6&gt;$G$29,0,$G$29*$C$29)+IF($H$29*$C$29*G$6&gt;$H$29,0,$H$29*$C$29)+IF($I$29*$C$29*F$6&gt;$I$29,0,$I$29*$C$29)))</f>
        <v>0</v>
      </c>
      <c r="K145" s="126">
        <f>IF(J87&gt;J29,0,IF(AND(J87=J29,J145=0),0,IF($E$29*$C$29*K$6&gt;$E$29,0,$E$29*$C$29)+IF($F$29*$C$29*J$6&gt;$F$29,0,$F$29*$C$29)+IF($G$29*$C$29*I$6&gt;$G$29,0,$G$29*$C$29)+IF($H$29*$C$29*H$6&gt;$H$29,0,$H$29*$C$29)+IF($I$29*$C$29*G$6&gt;$I$29,0,$I$29*$C$29)+IF($J$29*$C$29*F$6&gt;$J$29,0,$J$29*$C$29)))</f>
        <v>0</v>
      </c>
      <c r="L145" s="126">
        <f>IF(K87&gt;K29,0,IF(AND(K87=K29,K145=0),0,IF($E$29*$C$29*L$6&gt;$E$29,0,$E$29*$C$29)+IF($F$29*$C$29*K$6&gt;$F$29,0,$F$29*$C$29)+IF($G$29*$C$29*J$6&gt;$G$29,0,$G$29*$C$29)+IF($H$29*$C$29*I$6&gt;$H$29,0,$H$29*$C$29)+IF($I$29*$C$29*H$6&gt;$I$29,0,$I$29*$C$29)+IF($J$29*$C$29*G$6&gt;$J$29,0,$J$29*$C$29)+IF($K$29*$C$29*F$6&gt;$K$29,0,$K$29*$C$29)))</f>
        <v>0</v>
      </c>
      <c r="M145" s="126">
        <f>IF(L87&gt;L29,0,IF(AND(L87=L29,L145=0),0,IF($E$29*$C$29*M$6&gt;$E$29,0,$E$29*$C$29)+IF($F$29*$C$29*L$6&gt;$F$29,0,$F$29*$C$29)+IF($G$29*$C$29*K$6&gt;$G$29,0,$G$29*$C$29)+IF($H$29*$C$29*J$6&gt;$H$29,0,$H$29*$C$29)+IF($I$29*$C$29*I$6&gt;$I$29,0,$I$29*$C$29)+IF($J$29*$C$29*H$6&gt;$J$29,0,$J$29*$C$29)+IF($K$29*$C$29*G$6&gt;$K$29,0,$K$29*$C$29)+IF($L$29*$C$29*F$6&gt;$L$29,0,$L$29*$C$29)))</f>
        <v>0</v>
      </c>
      <c r="N145" s="126">
        <f>IF(M87&gt;M29,0,IF(AND(M87=M29,M145=0),0,IF($E$29*$C$29*N$6&gt;$E$29,0,$E$29*$C$29)+IF($F$29*$C$29*M$6&gt;$F$29,0,$F$29*$C$29)+IF($G$29*$C$29*L$6&gt;$G$29,0,$G$29*$C$29)+IF($H$29*$C$29*K$6&gt;$H$29,0,$H$29*$C$29)+IF($I$29*$C$29*J$6&gt;$I$29,0,$I$29*$C$29)+IF($J$29*$C$29*I$6&gt;$J$29,0,$J$29*$C$29)+IF($K$29*$C$29*H$6&gt;$K$29,0,$K$29*$C$29)+IF($L$29*$C$29*G$6&gt;$L$29,0,$L$29*$C$29)+IF($M$29*$C$29*F$6&gt;$M$29,0,$M$29*$C$29)))</f>
        <v>0</v>
      </c>
      <c r="O145" s="126">
        <f>IF(N87&gt;N29,0,IF(AND(N87=N29,N145=0),0,IF($E$29*$C$29*O$6&gt;$E$29,0,$E$29*$C$29)+IF($F$29*$C$29*N$6&gt;$F$29,0,$F$29*$C$29)+IF($G$29*$C$29*M$6&gt;$G$29,0,$G$29*$C$29)+IF($H$29*$C$29*L$6&gt;$H$29,0,$H$29*$C$29)+IF($I$29*$C$29*K$6&gt;$I$29,0,$I$29*$C$29)+IF($J$29*$C$29*J$6&gt;$J$29,0,$J$29*$C$29)+IF($K$29*$C$29*I$6&gt;$K$29,0,$K$29*$C$29)+IF($L$29*$C$29*H$6&gt;$L$29,0,$L$29*$C$29)+IF($M$29*$C$29*G$6&gt;$M$29,0,$M$29*$C$29)+IF($N$29*$C$29*F$6&gt;$N$29,0,$N$29*$C$29)))</f>
        <v>0</v>
      </c>
      <c r="P145" s="126">
        <f>IF(O87&gt;O29,0,IF(AND(O87=O29,O145=0),0,IF($E$29*$C$29*P$6&gt;$E$29,0,$E$29*$C$29)+IF($F$29*$C$29*O$6&gt;$F$29,0,$F$29*$C$29)+IF($G$29*$C$29*N$6&gt;$G$29,0,$G$29*$C$29)+IF($H$29*$C$29*M$6&gt;$H$29,0,$H$29*$C$29)+IF($I$29*$C$29*L$6&gt;$I$29,0,$I$29*$C$29)+IF($J$29*$C$29*K$6&gt;$J$29,0,$J$29*$C$29)+IF($K$29*$C$29*J$6&gt;$K$29,0,$K$29*$C$29)+IF($L$29*$C$29*I$6&gt;$L$29,0,$L$29*$C$29)+IF($M$29*$C$29*H$6&gt;$M$29,0,$M$29*$C$29)+IF($N$29*$C$29*G$6&gt;$N$29,0,$N$29*$C$29)+IF($O$29*$C$29*F$6&gt;$O$29,0,$O$29*$C$29)))</f>
        <v>0</v>
      </c>
      <c r="Q145" s="126">
        <f>IF(P87&gt;P29,0,IF(AND(P87=P29,P145=0),0,IF($E$29*$C$29*Q$6&gt;$E$29,0,$E$29*$C$29)+IF($F$29*$C$29*P$6&gt;$F$29,0,$F$29*$C$29)+IF($G$29*$C$29*O$6&gt;$G$29,0,$G$29*$C$29)+IF($H$29*$C$29*N$6&gt;$H$29,0,$H$29*$C$29)+IF($I$29*$C$29*M$6&gt;$I$29,0,$I$29*$C$29)+IF($J$29*$C$29*L$6&gt;$J$29,0,$J$29*$C$29)+IF($K$29*$C$29*K$6&gt;$K$29,0,$K$29*$C$29)+IF($L$29*$C$29*J$6&gt;$L$29,0,$L$29*$C$29)+IF($M$29*$C$29*I$6&gt;$M$29,0,$M$29*$C$29)+IF($N$29*$C$29*H$6&gt;$N$29,0,$N$29*$C$29)+IF($O$29*$C$29*G$6&gt;$O$29,0,$O$29*$C$29)+IF($P$29*$C$29*F$6&gt;$P$29,0,$P$29*$C$29)))</f>
        <v>0</v>
      </c>
      <c r="R145" s="126">
        <f>IF(Q87&gt;Q29,0,IF(AND(Q87=Q29,Q145=0),0,IF($E$29*$C$29*R$6&gt;$E$29,0,$E$29*$C$29)+IF($F$29*$C$29*Q$6&gt;$F$29,0,$F$29*$C$29)+IF($G$29*$C$29*P$6&gt;$G$29,0,$G$29*$C$29)+IF($H$29*$C$29*O$6&gt;$H$29,0,$H$29*$C$29)+IF($I$29*$C$29*N$6&gt;$I$29,0,$I$29*$C$29)+IF($J$29*$C$29*M$6&gt;$J$29,0,$J$29*$C$29)+IF($K$29*$C$29*L$6&gt;$K$29,0,$K$29*$C$29)+IF($L$29*$C$29*K$6&gt;$L$29,0,$L$29*$C$29)+IF($M$29*$C$29*J$6&gt;$M$29,0,$M$29*$C$29)+IF($N$29*$C$29*I$6&gt;$N$29,0,$N$29*$C$29)+IF($O$29*$C$29*H$6&gt;$O$29,0,$O$29*$C$29)+IF($P$29*$C$29*G$6&gt;$P$29,0,$P$29*$C$29)+IF($Q$29*$C$29*F$6&gt;$Q$29,0,$Q$29*$C$29)))</f>
        <v>0</v>
      </c>
      <c r="S145" s="126">
        <f>IF(R87&gt;R29,0,IF(AND(R87=R29,R145=0),0,IF($E$29*$C$29*S$6&gt;$E$29,0,$E$29*$C$29)+IF($F$29*$C$29*R$6&gt;$F$29,0,$F$29*$C$29)+IF($G$29*$C$29*Q$6&gt;$G$29,0,$G$29*$C$29)+IF($H$29*$C$29*P$6&gt;$H$29,0,$H$29*$C$29)+IF($I$29*$C$29*O$6&gt;$I$29,0,$I$29*$C$29)+IF($J$29*$C$29*N$6&gt;$J$29,0,$J$29*$C$29)+IF($K$29*$C$29*M$6&gt;$K$29,0,$K$29*$C$29)+IF($L$29*$C$29*L$6&gt;$L$29,0,$L$29*$C$29)+IF($M$29*$C$29*K$6&gt;$M$29,0,$M$29*$C$29)+IF($N$29*$C$29*J$6&gt;$N$29,0,$N$29*$C$29)+IF($O$29*$C$29*I$6&gt;$O$29,0,$O$29*$C$29)+IF($P$29*$C$29*H$6&gt;$P$29,0,$P$29*$C$29)+IF($Q$29*$C$29*G$6&gt;$Q$29,0,$Q$29*$C$29)+IF($R$29*$C$29*F$6&gt;$R$29,0,$R$29*$C$29)))</f>
        <v>0</v>
      </c>
      <c r="T145" s="126">
        <f>IF(S87&gt;S29,0,IF(AND(S87=S29,S145=0),0,IF($E$29*$C$29*T$6&gt;$E$29,0,$E$29*$C$29)+IF($F$29*$C$29*S$6&gt;$F$29,0,$F$29*$C$29)+IF($G$29*$C$29*R$6&gt;$G$29,0,$G$29*$C$29)+IF($H$29*$C$29*Q$6&gt;$H$29,0,$H$29*$C$29)+IF($I$29*$C$29*P$6&gt;$I$29,0,$I$29*$C$29)+IF($J$29*$C$29*O$6&gt;$J$29,0,$J$29*$C$29)+IF($K$29*$C$29*N$6&gt;$K$29,0,$K$29*$C$29)+IF($L$29*$C$29*M$6&gt;$L$29,0,$L$29*$C$29)+IF($M$29*$C$29*L$6&gt;$M$29,0,$M$29*$C$29)+IF($N$29*$C$29*K$6&gt;$N$29,0,$N$29*$C$29)+IF($O$29*$C$29*J$6&gt;$O$29,0,$O$29*$C$29)+IF($P$29*$C$29*I$6&gt;$P$29,0,$P$29*$C$29)+IF($Q$29*$C$29*H$6&gt;$Q$29,0,$Q$29*$C$29)+IF($R$29*$C$29*G$6&gt;$R$29,0,$R$29*$C$29)+IF($S$29*$C$29*F$6&gt;$S$29,0,$S$29*$C$29)))</f>
        <v>0</v>
      </c>
      <c r="U145" s="126">
        <f>IF(T87&gt;T29,0,IF(AND(T87=T29,T145=0),0,IF($E$29*$C$29*U$6&gt;$E$29,0,$E$29*$C$29)+IF($F$29*$C$29*T$6&gt;$F$29,0,$F$29*$C$29)+IF($G$29*$C$29*S$6&gt;$G$29,0,$G$29*$C$29)+IF($H$29*$C$29*R$6&gt;$H$29,0,$H$29*$C$29)+IF($I$29*$C$29*Q$6&gt;$I$29,0,$I$29*$C$29)+IF($J$29*$C$29*P$6&gt;$J$29,0,$J$29*$C$29)+IF($K$29*$C$29*O$6&gt;$K$29,0,$K$29*$C$29)+IF($L$29*$C$29*N$6&gt;$L$29,0,$L$29*$C$29)+IF($M$29*$C$29*M$6&gt;$M$29,0,$M$29*$C$29)+IF($N$29*$C$29*L$6&gt;$N$29,0,$N$29*$C$29)+IF($O$29*$C$29*K$6&gt;$O$29,0,$O$29*$C$29)+IF($P$29*$C$29*J$6&gt;$P$29,0,$P$29*$C$29)+IF($Q$29*$C$29*I$6&gt;$Q$29,0,$Q$29*$C$29)+IF($R$29*$C$29*H$6&gt;$R$29,0,$R$29*$C$29)+IF($S$29*$C$29*G$6&gt;$S$29,0,$S$29*$C$29)+IF($T$29*$C$29*F$6&gt;$T$29,0,$T$29*$C$29)))</f>
        <v>0</v>
      </c>
      <c r="V145" s="126">
        <f>IF(U87&gt;U29,0,IF(AND(U87=U29,U145=0),0,IF($E$29*$C$29*V$6&gt;$E$29,0,$E$29*$C$29)+IF($F$29*$C$29*U$6&gt;$F$29,0,$F$29*$C$29)+IF($G$29*$C$29*T$6&gt;$G$29,0,$G$29*$C$29)+IF($H$29*$C$29*S$6&gt;$H$29,0,$H$29*$C$29)+IF($I$29*$C$29*R$6&gt;$I$29,0,$I$29*$C$29)+IF($J$29*$C$29*Q$6&gt;$J$29,0,$J$29*$C$29)+IF($K$29*$C$29*P$6&gt;$K$29,0,$K$29*$C$29)+IF($L$29*$C$29*O$6&gt;$L$29,0,$L$29*$C$29)+IF($M$29*$C$29*N$6&gt;$M$29,0,$M$29*$C$29)+IF($N$29*$C$29*M$6&gt;$N$29,0,$N$29*$C$29)+IF($O$29*$C$29*L$6&gt;$O$29,0,$O$29*$C$29)+IF($P$29*$C$29*K$6&gt;$P$29,0,$P$29*$C$29)+IF($Q$29*$C$29*J$6&gt;$Q$29,0,$Q$29*$C$29)+IF($R$29*$C$29*I$6&gt;$R$29,0,$R$29*$C$29)+IF($S$29*$C$29*H$6&gt;$S$29,0,$S$29*$C$29)+IF($T$29*$C$29*G$6&gt;$T$29,0,$T$29*$C$29)+IF($U$29*$C$29*F$6&gt;$U$29,0,$U$29*$C$29)))</f>
        <v>0</v>
      </c>
      <c r="W145" s="126">
        <f>IF(V87&gt;V29,0,IF(AND(V87=V29,V145=0),0,IF($E$29*$C$29*W$6&gt;$E$29,0,$E$29*$C$29)+IF($F$29*$C$29*V$6&gt;$F$29,0,$F$29*$C$29)+IF($G$29*$C$29*U$6&gt;$G$29,0,$G$29*$C$29)+IF($H$29*$C$29*T$6&gt;$H$29,0,$H$29*$C$29)+IF($I$29*$C$29*S$6&gt;$I$29,0,$I$29*$C$29)+IF($J$29*$C$29*R$6&gt;$J$29,0,$J$29*$C$29)+IF($K$29*$C$29*Q$6&gt;$K$29,0,$K$29*$C$29)+IF($L$29*$C$29*P$6&gt;$L$29,0,$L$29*$C$29)+IF($M$29*$C$29*O$6&gt;$M$29,0,$M$29*$C$29)+IF($N$29*$C$29*N$6&gt;$N$29,0,$N$29*$C$29)+IF($O$29*$C$29*M$6&gt;$O$29,0,$O$29*$C$29)+IF($P$29*$C$29*L$6&gt;$P$29,0,$P$29*$C$29)+IF($Q$29*$C$29*K$6&gt;$Q$29,0,$Q$29*$C$29)+IF($R$29*$C$29*J$6&gt;$R$29,0,$R$29*$C$29)+IF($S$29*$C$29*I$6&gt;$S$29,0,$S$29*$C$29)+IF($T$29*$C$29*H$6&gt;$T$29,0,$T$29*$C$29)+IF($U$29*$C$29*G$6&gt;$U$29,0,$U$29*$C$29)+IF($V$29*$C$29*F$6&gt;$V$29,0,$V$29*$C$29)))</f>
        <v>0</v>
      </c>
      <c r="X145" s="126">
        <f>IF(W87&gt;W29,0,IF(AND(W87=W29,W145=0),0,IF($E$29*$C$29*X$6&gt;$E$29,0,$E$29*$C$29)+IF($F$29*$C$29*W$6&gt;$F$29,0,$F$29*$C$29)+IF($G$29*$C$29*V$6&gt;$G$29,0,$G$29*$C$29)+IF($H$29*$C$29*U$6&gt;$H$29,0,$H$29*$C$29)+IF($I$29*$C$29*T$6&gt;$I$29,0,$I$29*$C$29)+IF($J$29*$C$29*S$6&gt;$J$29,0,$J$29*$C$29)+IF($K$29*$C$29*R$6&gt;$K$29,0,$K$29*$C$29)+IF($L$29*$C$29*Q$6&gt;$L$29,0,$L$29*$C$29)+IF($M$29*$C$29*P$6&gt;$M$29,0,$M$29*$C$29)+IF($N$29*$C$29*O$6&gt;$N$29,0,$N$29*$C$29)+IF($O$29*$C$29*N$6&gt;$O$29,0,$O$29*$C$29)+IF($P$29*$C$29*M$6&gt;$P$29,0,$P$29*$C$29)+IF($Q$29*$C$29*L$6&gt;$Q$29,0,$Q$29*$C$29)+IF($R$29*$C$29*K$6&gt;$R$29,0,$R$29*$C$29)+IF($S$29*$C$29*J$6&gt;$S$29,0,$S$29*$C$29)+IF($T$29*$C$29*I$6&gt;$T$29,0,$T$29*$C$29)+IF($U$29*$C$29*H$6&gt;$U$29,0,$U$29*$C$29)+IF($V$29*$C$29*G$6&gt;$V$29,0,$V$29*$C$29)+IF($W$29*$C$29*F$6&gt;$W$29,0,$W$29*$C$29)))</f>
        <v>0</v>
      </c>
      <c r="Y145" s="126">
        <f>IF(X87&gt;X29,0,IF(AND(X87=X29,X145=0),0,IF($E$29*$C$29*Y$6&gt;$E$29,0,$E$29*$C$29)+IF($F$29*$C$29*X$6&gt;$F$29,0,$F$29*$C$29)+IF($G$29*$C$29*W$6&gt;$G$29,0,$G$29*$C$29)+IF($H$29*$C$29*V$6&gt;$H$29,0,$H$29*$C$29)+IF($I$29*$C$29*U$6&gt;$I$29,0,$I$29*$C$29)+IF($J$29*$C$29*T$6&gt;$J$29,0,$J$29*$C$29)+IF($K$29*$C$29*S$6&gt;$K$29,0,$K$29*$C$29)+IF($L$29*$C$29*R$6&gt;$L$29,0,$L$29*$C$29)+IF($M$29*$C$29*Q$6&gt;$M$29,0,$M$29*$C$29)+IF($N$29*$C$29*P$6&gt;$N$29,0,$N$29*$C$29)+IF($O$29*$C$29*O$6&gt;$O$29,0,$O$29*$C$29)+IF($P$29*$C$29*N$6&gt;$P$29,0,$P$29*$C$29)+IF($Q$29*$C$29*M$6&gt;$Q$29,0,$Q$29*$C$29)+IF($R$29*$C$29*L$6&gt;$R$29,0,$R$29*$C$29)+IF($S$29*$C$29*K$6&gt;$S$29,0,$S$29*$C$29)+IF($T$29*$C$29*J$6&gt;$T$29,0,$T$29*$C$29)+IF($U$29*$C$29*I$6&gt;$U$29,0,$U$29*$C$29)+IF($V$29*$C$29*H$6&gt;$V$29,0,$V$29*$C$29)+IF($W$29*$C$29*G$6&gt;$W$29,0,$W$29*$C$29)+IF($X$29*$C$29*F$6&gt;$X$29,0,$X$29*$C$29)))</f>
        <v>0</v>
      </c>
      <c r="Z145" s="126">
        <f>IF(Y87&gt;Y29,0,IF(AND(Y87=Y29,Y145=0),0,IF($E$29*$C$29*Z$6&gt;$E$29,0,$E$29*$C$29)+IF($F$29*$C$29*Y$6&gt;$F$29,0,$F$29*$C$29)+IF($G$29*$C$29*X$6&gt;$G$29,0,$G$29*$C$29)+IF($H$29*$C$29*W$6&gt;$H$29,0,$H$29*$C$29)+IF($I$29*$C$29*V$6&gt;$I$29,0,$I$29*$C$29)+IF($J$29*$C$29*U$6&gt;$J$29,0,$J$29*$C$29)+IF($K$29*$C$29*T$6&gt;$K$29,0,$K$29*$C$29)+IF($L$29*$C$29*S$6&gt;$L$29,0,$L$29*$C$29)+IF($M$29*$C$29*R$6&gt;$M$29,0,$M$29*$C$29)+IF($N$29*$C$29*Q$6&gt;$N$29,0,$N$29*$C$29)+IF($O$29*$C$29*P$6&gt;$O$29,0,$O$29*$C$29)+IF($P$29*$C$29*O$6&gt;$P$29,0,$P$29*$C$29)+IF($Q$29*$C$29*N$6&gt;$Q$29,0,$Q$29*$C$29)+IF($R$29*$C$29*M$6&gt;$R$29,0,$R$29*$C$29)+IF($S$29*$C$29*L$6&gt;$S$29,0,$S$29*$C$29)+IF($T$29*$C$29*K$6&gt;$T$29,0,$T$29*$C$29)+IF($U$29*$C$29*J$6&gt;$U$29,0,$U$29*$C$29)+IF($V$29*$C$29*I$6&gt;$V$29,0,$V$29*$C$29)+IF($W$29*$C$29*H$6&gt;$W$29,0,$W$29*$C$29)+IF($X$29*$C$29*G$6&gt;$X$29,0,$X$29*$C$29)+IF($Y$29*$C$29*F$6&gt;$Y$29,0,$Y$29*$C$29)))</f>
        <v>0</v>
      </c>
      <c r="AA145" s="126">
        <f>IF(Z87&gt;Z29,0,IF(AND(Z87=Z29,Z145=0),0,IF($E$29*$C$29*AA$6&gt;$E$29,0,$E$29*$C$29)+IF($F$29*$C$29*Z$6&gt;$F$29,0,$F$29*$C$29)+IF($G$29*$C$29*Y$6&gt;$G$29,0,$G$29*$C$29)+IF($H$29*$C$29*X$6&gt;$H$29,0,$H$29*$C$29)+IF($I$29*$C$29*W$6&gt;$I$29,0,$I$29*$C$29)+IF($J$29*$C$29*V$6&gt;$J$29,0,$J$29*$C$29)+IF($K$29*$C$29*U$6&gt;$K$29,0,$K$29*$C$29)+IF($L$29*$C$29*T$6&gt;$L$29,0,$L$29*$C$29)+IF($M$29*$C$29*S$6&gt;$M$29,0,$M$29*$C$29)+IF($N$29*$C$29*R$6&gt;$N$29,0,$N$29*$C$29)+IF($O$29*$C$29*Q$6&gt;$O$29,0,$O$29*$C$29)+IF($P$29*$C$29*P$6&gt;$P$29,0,$P$29*$C$29)+IF($Q$29*$C$29*O$6&gt;$Q$29,0,$Q$29*$C$29)+IF($R$29*$C$29*N$6&gt;$R$29,0,$R$29*$C$29)+IF($S$29*$C$29*M$6&gt;$S$29,0,$S$29*$C$29)+IF($T$29*$C$29*L$6&gt;$T$29,0,$T$29*$C$29)+IF($U$29*$C$29*K$6&gt;$U$29,0,$U$29*$C$29)+IF($V$29*$C$29*J$6&gt;$V$29,0,$V$29*$C$29)+IF($W$29*$C$29*I$6&gt;$W$29,0,$W$29*$C$29)+IF($X$29*$C$29*H$6&gt;$X$29,0,$X$29*$C$29)+IF($Y$29*$C$29*G$6&gt;$Y$29,0,$Y$29*$C$29)+IF($Z$29*$C$29*F$6&gt;$Z$29,0,$Z$29*$C$29)))</f>
        <v>0</v>
      </c>
      <c r="AB145" s="126">
        <f>IF(AA87&gt;AA29,0,IF(AND(AA87=AA29,AA145=0),0,IF($E$29*$C$29*AB$6&gt;$E$29,0,$E$29*$C$29)+IF($F$29*$C$29*AA$6&gt;$F$29,0,$F$29*$C$29)+IF($G$29*$C$29*Z$6&gt;$G$29,0,$G$29*$C$29)+IF($H$29*$C$29*Y$6&gt;$H$29,0,$H$29*$C$29)+IF($I$29*$C$29*X$6&gt;$I$29,0,$I$29*$C$29)+IF($J$29*$C$29*W$6&gt;$J$29,0,$J$29*$C$29)+IF($K$29*$C$29*V$6&gt;$K$29,0,$K$29*$C$29)+IF($L$29*$C$29*U$6&gt;$L$29,0,$L$29*$C$29)+IF($M$29*$C$29*T$6&gt;$M$29,0,$M$29*$C$29)+IF($N$29*$C$29*S$6&gt;$N$29,0,$N$29*$C$29)+IF($O$29*$C$29*R$6&gt;$O$29,0,$O$29*$C$29)+IF($P$29*$C$29*Q$6&gt;$P$29,0,$P$29*$C$29)+IF($Q$29*$C$29*P$6&gt;$Q$29,0,$Q$29*$C$29)+IF($R$29*$C$29*O$6&gt;$R$29,0,$R$29*$C$29)+IF($S$29*$C$29*N$6&gt;$S$29,0,$S$29*$C$29)+IF($T$29*$C$29*M$6&gt;$T$29,0,$T$29*$C$29)+IF($U$29*$C$29*L$6&gt;$U$29,0,$U$29*$C$29)+IF($V$29*$C$29*K$6&gt;$V$29,0,$V$29*$C$29)+IF($W$29*$C$29*J$6&gt;$W$29,0,$W$29*$C$29)+IF($X$29*$C$29*I$6&gt;$X$29,0,$X$29*$C$29)+IF($Y$29*$C$29*H$6&gt;$Y$29,0,$Y$29*$C$29)+IF($Z$29*$C$29*G$6&gt;$Z$29,0,$Z$29*$C$29)+IF($AA$29*$C$29*F$6&gt;$AA$29,0,$AA$29*$C$29)))</f>
        <v>0</v>
      </c>
      <c r="AC145" s="126">
        <f>IF(AB87&gt;AB29,0,IF(AND(AB87=AB29,AB145=0),0,IF($E$29*$C$29*AC$6&gt;$E$29,0,$E$29*$C$29)+IF($F$29*$C$29*AB$6&gt;$F$29,0,$F$29*$C$29)+IF($G$29*$C$29*AA$6&gt;$G$29,0,$G$29*$C$29)+IF($H$29*$C$29*Z$6&gt;$H$29,0,$H$29*$C$29)+IF($I$29*$C$29*Y$6&gt;$I$29,0,$I$29*$C$29)+IF($J$29*$C$29*X$6&gt;$J$29,0,$J$29*$C$29)+IF($K$29*$C$29*W$6&gt;$K$29,0,$K$29*$C$29)+IF($L$29*$C$29*V$6&gt;$L$29,0,$L$29*$C$29)+IF($M$29*$C$29*U$6&gt;$M$29,0,$M$29*$C$29)+IF($N$29*$C$29*T$6&gt;$N$29,0,$N$29*$C$29)+IF($O$29*$C$29*S$6&gt;$O$29,0,$O$29*$C$29)+IF($P$29*$C$29*R$6&gt;$P$29,0,$P$29*$C$29)+IF($Q$29*$C$29*Q$6&gt;$Q$29,0,$Q$29*$C$29)+IF($R$29*$C$29*P$6&gt;$R$29,0,$R$29*$C$29)+IF($S$29*$C$29*O$6&gt;$S$29,0,$S$29*$C$29)+IF($T$29*$C$29*N$6&gt;$T$29,0,$T$29*$C$29)+IF($U$29*$C$29*M$6&gt;$U$29,0,$U$29*$C$29)+IF($V$29*$C$29*L$6&gt;$V$29,0,$V$29*$C$29)+IF($W$29*$C$29*K$6&gt;$W$29,0,$W$29*$C$29)+IF($X$29*$C$29*J$6&gt;$X$29,0,$X$29*$C$29)+IF($Y$29*$C$29*I$6&gt;$Y$29,0,$Y$29*$C$29)+IF($Z$29*$C$29*H$6&gt;$Z$29,0,$Z$29*$C$29)+IF($AA$29*$C$29*G$6&gt;$AA$29,0,$AA$29*$C$29)+IF($AB$29*$C$29*F$6&gt;$AB$29,0,$AB$29*$C$29)))</f>
        <v>0</v>
      </c>
      <c r="AD145" s="126">
        <f>IF(AC87&gt;AC29,0,IF(AND(AC87=AC29,AC145=0),0,IF($E$29*$C$29*AD$6&gt;$E$29,0,$E$29*$C$29)+IF($F$29*$C$29*AC$6&gt;$F$29,0,$F$29*$C$29)+IF($G$29*$C$29*AB$6&gt;$G$29,0,$G$29*$C$29)+IF($H$29*$C$29*AA$6&gt;$H$29,0,$H$29*$C$29)+IF($I$29*$C$29*Z$6&gt;$I$29,0,$I$29*$C$29)+IF($J$29*$C$29*Y$6&gt;$J$29,0,$J$29*$C$29)+IF($K$29*$C$29*X$6&gt;$K$29,0,$K$29*$C$29)+IF($L$29*$C$29*W$6&gt;$L$29,0,$L$29*$C$29)+IF($M$29*$C$29*V$6&gt;$M$29,0,$M$29*$C$29)+IF($N$29*$C$29*U$6&gt;$N$29,0,$N$29*$C$29)+IF($O$29*$C$29*T$6&gt;$O$29,0,$O$29*$C$29)+IF($P$29*$C$29*S$6&gt;$P$29,0,$P$29*$C$29)+IF($Q$29*$C$29*R$6&gt;$Q$29,0,$Q$29*$C$29)+IF($R$29*$C$29*Q$6&gt;$R$29,0,$R$29*$C$29)+IF($S$29*$C$29*P$6&gt;$S$29,0,$S$29*$C$29)+IF($T$29*$C$29*O$6&gt;$T$29,0,$T$29*$C$29)+IF($U$29*$C$29*N$6&gt;$U$29,0,$U$29*$C$29)+IF($V$29*$C$29*M$6&gt;$V$29,0,$V$29*$C$29)+IF($W$29*$C$29*L$6&gt;$W$29,0,$W$29*$C$29)+IF($X$29*$C$29*K$6&gt;$X$29,0,$X$29*$C$29)+IF($Y$29*$C$29*J$6&gt;$Y$29,0,$Y$29*$C$29)+IF($Z$29*$C$29*I$6&gt;$Z$29,0,$Z$29*$C$29)+IF($AA$29*$C$29*H$6&gt;$AA$29,0,$AA$29*$C$29)+IF($AB$29*$C$29*G$6&gt;$AB$29,0,$AB$29*$C$29)+IF($AC$29*$C$29*F$6&gt;$AC$29,0,$AC$29*$C$29)))</f>
        <v>0</v>
      </c>
      <c r="AE145" s="126">
        <f>IF(AD87&gt;AD29,0,IF(AND(AD87=AD29,AD145=0),0,IF($E$29*$C$29*AE$6&gt;$E$29,0,$E$29*$C$29)+IF($F$29*$C$29*AD$6&gt;$F$29,0,$F$29*$C$29)+IF($G$29*$C$29*AC$6&gt;$G$29,0,$G$29*$C$29)+IF($H$29*$C$29*AB$6&gt;$H$29,0,$H$29*$C$29)+IF($I$29*$C$29*AA$6&gt;$I$29,0,$I$29*$C$29)+IF($J$29*$C$29*Z$6&gt;$J$29,0,$J$29*$C$29)+IF($K$29*$C$29*Y$6&gt;$K$29,0,$K$29*$C$29)+IF($L$29*$C$29*X$6&gt;$L$29,0,$L$29*$C$29)+IF($M$29*$C$29*W$6&gt;$M$29,0,$M$29*$C$29)+IF($N$29*$C$29*V$6&gt;$N$29,0,$N$29*$C$29)+IF($O$29*$C$29*U$6&gt;$O$29,0,$O$29*$C$29)+IF($P$29*$C$29*T$6&gt;$P$29,0,$P$29*$C$29)+IF($Q$29*$C$29*S$6&gt;$Q$29,0,$Q$29*$C$29)+IF($R$29*$C$29*R$6&gt;$R$29,0,$R$29*$C$29)+IF($S$29*$C$29*Q$6&gt;$S$29,0,$S$29*$C$29)+IF($T$29*$C$29*P$6&gt;$T$29,0,$T$29*$C$29)+IF($U$29*$C$29*O$6&gt;$U$29,0,$U$29*$C$29)+IF($V$29*$C$29*N$6&gt;$V$29,0,$V$29*$C$29)+IF($W$29*$C$29*M$6&gt;$W$29,0,$W$29*$C$29)+IF($X$29*$C$29*L$6&gt;$X$29,0,$X$29*$C$29)+IF($Y$29*$C$29*K$6&gt;$Y$29,0,$Y$29*$C$29)+IF($Z$29*$C$29*J$6&gt;$Z$29,0,$Z$29*$C$29)+IF($AA$29*$C$29*I$6&gt;$AA$29,0,$AA$29*$C$29)+IF($AB$29*$C$29*H$6&gt;$AB$29,0,$AB$29*$C$29)+IF($AC$29*$C$29*G$6&gt;$AC$29,0,$AC$29*$C$29)+IF($AD$29*$C$29*F$6&gt;$AD$29,0,$AD$29*$C$29)))</f>
        <v>0</v>
      </c>
      <c r="AF145" s="126">
        <f>IF(AE87&gt;AE29,0,IF(AND(AE87=AE29,AE145=0),0,IF($E$29*$C$29*AF$6&gt;$E$29,0,$E$29*$C$29)+IF($F$29*$C$29*AE$6&gt;$F$29,0,$F$29*$C$29)+IF($G$29*$C$29*AD$6&gt;$G$29,0,$G$29*$C$29)+IF($H$29*$C$29*AC$6&gt;$H$29,0,$H$29*$C$29)+IF($I$29*$C$29*AB$6&gt;$I$29,0,$I$29*$C$29)+IF($J$29*$C$29*AA$6&gt;$J$29,0,$J$29*$C$29)+IF($K$29*$C$29*Z$6&gt;$K$29,0,$K$29*$C$29)+IF($L$29*$C$29*Y$6&gt;$L$29,0,$L$29*$C$29)+IF($M$29*$C$29*X$6&gt;$M$29,0,$M$29*$C$29)+IF($N$29*$C$29*W$6&gt;$N$29,0,$N$29*$C$29)+IF($O$29*$C$29*V$6&gt;$O$29,0,$O$29*$C$29)+IF($P$29*$C$29*U$6&gt;$P$29,0,$P$29*$C$29)+IF($Q$29*$C$29*T$6&gt;$Q$29,0,$Q$29*$C$29)+IF($R$29*$C$29*S$6&gt;$R$29,0,$R$29*$C$29)+IF($S$29*$C$29*R$6&gt;$S$29,0,$S$29*$C$29)+IF($T$29*$C$29*Q$6&gt;$T$29,0,$T$29*$C$29)+IF($U$29*$C$29*P$6&gt;$U$29,0,$U$29*$C$29)+IF($V$29*$C$29*O$6&gt;$V$29,0,$V$29*$C$29)+IF($W$29*$C$29*N$6&gt;$W$29,0,$W$29*$C$29)+IF($X$29*$C$29*M$6&gt;$X$29,0,$X$29*$C$29)+IF($Y$29*$C$29*L$6&gt;$Y$29,0,$Y$29*$C$29)+IF($Z$29*$C$29*K$6&gt;$Z$29,0,$Z$29*$C$29)+IF($AA$29*$C$29*J$6&gt;$AA$29,0,$AA$29*$C$29)+IF($AB$29*$C$29*I$6&gt;$AB$29,0,$AB$29*$C$29)+IF($AC$29*$C$29*H$6&gt;$AC$29,0,$AC$29*$C$29)+IF($AD$29*$C$29*G$6&gt;$AD$29,0,$AD$29*$C$29)+IF($AE$29*$C$29*F$6&gt;$AE$29,0,$AE$29*$C$29)))</f>
        <v>0</v>
      </c>
      <c r="AG145" s="126">
        <f>IF(AF87&gt;AF29,0,IF(AND(AF87=AF29,AF145=0),0,IF($E$29*$C$29*AG$6&gt;$E$29,0,$E$29*$C$29)+IF($F$29*$C$29*AF$6&gt;$F$29,0,$F$29*$C$29)+IF($G$29*$C$29*AE$6&gt;$G$29,0,$G$29*$C$29)+IF($H$29*$C$29*AD$6&gt;$H$29,0,$H$29*$C$29)+IF($I$29*$C$29*AC$6&gt;$I$29,0,$I$29*$C$29)+IF($J$29*$C$29*AB$6&gt;$J$29,0,$J$29*$C$29)+IF($K$29*$C$29*AA$6&gt;$K$29,0,$K$29*$C$29)+IF($L$29*$C$29*Z$6&gt;$L$29,0,$L$29*$C$29)+IF($M$29*$C$29*Y$6&gt;$M$29,0,$M$29*$C$29)+IF($N$29*$C$29*X$6&gt;$N$29,0,$N$29*$C$29)+IF($O$29*$C$29*W$6&gt;$O$29,0,$O$29*$C$29)+IF($P$29*$C$29*V$6&gt;$P$29,0,$P$29*$C$29)+IF($Q$29*$C$29*U$6&gt;$Q$29,0,$Q$29*$C$29)+IF($R$29*$C$29*T$6&gt;$R$29,0,$R$29*$C$29)+IF($S$29*$C$29*S$6&gt;$S$29,0,$S$29*$C$29)+IF($T$29*$C$29*R$6&gt;$T$29,0,$T$29*$C$29)+IF($U$29*$C$29*Q$6&gt;$U$29,0,$U$29*$C$29)+IF($V$29*$C$29*P$6&gt;$V$29,0,$V$29*$C$29)+IF($W$29*$C$29*O$6&gt;$W$29,0,$W$29*$C$29)+IF($X$29*$C$29*N$6&gt;$X$29,0,$X$29*$C$29)+IF($Y$29*$C$29*M$6&gt;$Y$29,0,$Y$29*$C$29)+IF($Z$29*$C$29*L$6&gt;$Z$29,0,$Z$29*$C$29)+IF($AA$29*$C$29*K$6&gt;$AA$29,0,$AA$29*$C$29)+IF($AB$29*$C$29*J$6&gt;$AB$29,0,$AB$29*$C$29)+IF($AC$29*$C$29*I$6&gt;$AC$29,0,$AC$29*$C$29)+IF($AD$29*$C$29*H$6&gt;$AD$29,0,$AD$29*$C$29)+IF($AE$29*$C$29*G$6&gt;$AE$29,0,$AE$29*$C$29)+IF($AF$29*$C$29*F$6&gt;$AF$29,0,$AF$29*$C$29)))</f>
        <v>0</v>
      </c>
      <c r="AH145" s="126">
        <f>IF(AG87&gt;AG29,0,IF(AND(AG87=AG29,AG145=0),0,IF($E$29*$C$29*AH$6&gt;$E$29,0,$E$29*$C$29)+IF($F$29*$C$29*AG$6&gt;$F$29,0,$F$29*$C$29)+IF($G$29*$C$29*AF$6&gt;$G$29,0,$G$29*$C$29)+IF($H$29*$C$29*AE$6&gt;$H$29,0,$H$29*$C$29)+IF($I$29*$C$29*AD$6&gt;$I$29,0,$I$29*$C$29)+IF($J$29*$C$29*AC$6&gt;$J$29,0,$J$29*$C$29)+IF($K$29*$C$29*AB$6&gt;$K$29,0,$K$29*$C$29)+IF($L$29*$C$29*AA$6&gt;$L$29,0,$L$29*$C$29)+IF($M$29*$C$29*Z$6&gt;$M$29,0,$M$29*$C$29)+IF($N$29*$C$29*Y$6&gt;$N$29,0,$N$29*$C$29)+IF($O$29*$C$29*X$6&gt;$O$29,0,$O$29*$C$29)+IF($P$29*$C$29*W$6&gt;$P$29,0,$P$29*$C$29)+IF($Q$29*$C$29*V$6&gt;$Q$29,0,$Q$29*$C$29)+IF($R$29*$C$29*U$6&gt;$R$29,0,$R$29*$C$29)+IF($S$29*$C$29*T$6&gt;$S$29,0,$S$29*$C$29)+IF($T$29*$C$29*S$6&gt;$T$29,0,$T$29*$C$29)+IF($U$29*$C$29*R$6&gt;$U$29,0,$U$29*$C$29)+IF($V$29*$C$29*Q$6&gt;$V$29,0,$V$29*$C$29)+IF($W$29*$C$29*P$6&gt;$W$29,0,$W$29*$C$29)+IF($X$29*$C$29*O$6&gt;$X$29,0,$X$29*$C$29)+IF($Y$29*$C$29*N$6&gt;$Y$29,0,$Y$29*$C$29)+IF($Z$29*$C$29*M$6&gt;$Z$29,0,$Z$29*$C$29)+IF($AA$29*$C$29*L$6&gt;$AA$29,0,$AA$29*$C$29)+IF($AB$29*$C$29*K$6&gt;$AB$29,0,$AB$29*$C$29)+IF($AC$29*$C$29*J$6&gt;$AC$29,0,$AC$29*$C$29)+IF($AD$29*$C$29*I$6&gt;$AD$29,0,$AD$29*$C$29)+IF($AE$29*$C$29*H$6&gt;$AE$29,0,$AE$29*$C$29)+IF($AF$29*$C$29*G$6&gt;$AF$29,0,$AF$29*$C$29)+IF($AG$29*$C$29*F$6&gt;$AG$29,0,$AG$29*$C$29)))</f>
        <v>0</v>
      </c>
      <c r="AI145" s="126">
        <f>IF(AH87&gt;AH29,0,IF(AND(AH87=AH29,AH145=0),0,IF($E$29*$C$29*AI$6&gt;$E$29,0,$E$29*$C$29)+IF($F$29*$C$29*AH$6&gt;$F$29,0,$F$29*$C$29)+IF($G$29*$C$29*AG$6&gt;$G$29,0,$G$29*$C$29)+IF($H$29*$C$29*AF$6&gt;$H$29,0,$H$29*$C$29)+IF($I$29*$C$29*AE$6&gt;$I$29,0,$I$29*$C$29)+IF($J$29*$C$29*AD$6&gt;$J$29,0,$J$29*$C$29)+IF($K$29*$C$29*AC$6&gt;$K$29,0,$K$29*$C$29)+IF($L$29*$C$29*AB$6&gt;$L$29,0,$L$29*$C$29)+IF($M$29*$C$29*AA$6&gt;$M$29,0,$M$29*$C$29)+IF($N$29*$C$29*Z$6&gt;$N$29,0,$N$29*$C$29)+IF($O$29*$C$29*Y$6&gt;$O$29,0,$O$29*$C$29)+IF($P$29*$C$29*X$6&gt;$P$29,0,$P$29*$C$29)+IF($Q$29*$C$29*W$6&gt;$Q$29,0,$Q$29*$C$29)+IF($R$29*$C$29*V$6&gt;$R$29,0,$R$29*$C$29)+IF($S$29*$C$29*U$6&gt;$S$29,0,$S$29*$C$29)+IF($T$29*$C$29*T$6&gt;$T$29,0,$T$29*$C$29)+IF($U$29*$C$29*S$6&gt;$U$29,0,$U$29*$C$29)+IF($V$29*$C$29*R$6&gt;$V$29,0,$V$29*$C$29)+IF($W$29*$C$29*Q$6&gt;$W$29,0,$W$29*$C$29)+IF($X$29*$C$29*P$6&gt;$X$29,0,$X$29*$C$29)+IF($Y$29*$C$29*O$6&gt;$Y$29,0,$Y$29*$C$29)+IF($Z$29*$C$29*N$6&gt;$Z$29,0,$Z$29*$C$29)+IF($AA$29*$C$29*M$6&gt;$AA$29,0,$AA$29*$C$29)+IF($AB$29*$C$29*L$6&gt;$AB$29,0,$AB$29*$C$29)+IF($AC$29*$C$29*K$6&gt;$AC$29,0,$AC$29*$C$29)+IF($AD$29*$C$29*J$6&gt;$AD$29,0,$AD$29*$C$29)+IF($AE$29*$C$29*I$6&gt;$AE$29,0,$AE$29*$C$29)+IF($AF$29*$C$29*H$6&gt;$AF$29,0,$AF$29*$C$29)+IF($AG$29*$C$29*G$6&gt;$AG$29,0,$AG$29*$C$29)+IF($AH$29*$C$29*F$6&gt;$AH$29,0,$AH$29*$C$29)))</f>
        <v>0</v>
      </c>
    </row>
    <row r="146" spans="2:35" x14ac:dyDescent="0.3">
      <c r="B146" s="6">
        <f t="shared" si="72"/>
        <v>0</v>
      </c>
      <c r="C146" s="287"/>
      <c r="D146" s="151">
        <f t="shared" si="73"/>
        <v>0</v>
      </c>
      <c r="E146" s="126">
        <v>0</v>
      </c>
      <c r="F146" s="126">
        <f>IF(E88&gt;E30,0,IF(AND(E88=E30,E146=0),0,IF($E$30*$C$30*F$6&gt;$E$30,0,$E$30*$C$30)))</f>
        <v>0</v>
      </c>
      <c r="G146" s="126">
        <f>IF(F88&gt;F30,0,IF(AND(F88=F30,F146=0),0,IF($E$30*$C$30*G$6&gt;$E$30,0,$E$30*$C$30)+IF($F$30*$C$30*F$6&gt;$F$30,0,$F$30*$C$30)))</f>
        <v>0</v>
      </c>
      <c r="H146" s="126">
        <f>IF(G88&gt;G30,0,IF(AND(G88=G30,G146=0),0,IF($E$30*$C$30*H$6&gt;$E$30,0,$E$30*$C$30)+IF($F$30*$C$30*G$6&gt;$F$30,0,$F$30*$C$30)+IF($G$30*$C$30*F$6&gt;$G$30,0,$G$30*$C$30)))</f>
        <v>0</v>
      </c>
      <c r="I146" s="126">
        <f>IF(H88&gt;H30,0,IF(AND(H88=H30,H146=0),0,IF($E$30*$C$30*I$6&gt;$E$30,0,$E$30*$C$30)+IF($F$30*$C$30*H$6&gt;$F$30,0,$F$30*$C$30)+IF($G$30*$C$30*G$6&gt;$G$30,0,$G$30*$C$30)+IF($H$30*$C$30*F$6&gt;$H$30,0,$H$30*$C$30)))</f>
        <v>0</v>
      </c>
      <c r="J146" s="126">
        <f>IF(I88&gt;I30,0,IF(AND(I88=I30,I146=0),0,IF($E$30*$C$30*J$6&gt;$E$30,0,$E$30*$C$30)+IF($F$30*$C$30*I$6&gt;$F$30,0,$F$30*$C$30)+IF($G$30*$C$30*H$6&gt;$G$30,0,$G$30*$C$30)+IF($H$30*$C$30*G$6&gt;$H$30,0,$H$30*$C$30)+IF($I$30*$C$30*F$6&gt;$I$30,0,$I$30*$C$30)))</f>
        <v>0</v>
      </c>
      <c r="K146" s="126">
        <f>IF(J88&gt;J30,0,IF(AND(J88=J30,J146=0),0,IF($E$30*$C$30*K$6&gt;$E$30,0,$E$30*$C$30)+IF($F$30*$C$30*J$6&gt;$F$30,0,$F$30*$C$30)+IF($G$30*$C$30*I$6&gt;$G$30,0,$G$30*$C$30)+IF($H$30*$C$30*H$6&gt;$H$30,0,$H$30*$C$30)+IF($I$30*$C$30*G$6&gt;$I$30,0,$I$30*$C$30)+IF($J$30*$C$30*F$6&gt;$J$30,0,$J$30*$C$30)))</f>
        <v>0</v>
      </c>
      <c r="L146" s="126">
        <f>IF(K88&gt;K30,0,IF(AND(K88=K30,K146=0),0,IF($E$30*$C$30*L$6&gt;$E$30,0,$E$30*$C$30)+IF($F$30*$C$30*K$6&gt;$F$30,0,$F$30*$C$30)+IF($G$30*$C$30*J$6&gt;$G$30,0,$G$30*$C$30)+IF($H$30*$C$30*I$6&gt;$H$30,0,$H$30*$C$30)+IF($I$30*$C$30*H$6&gt;$I$30,0,$I$30*$C$30)+IF($J$30*$C$30*G$6&gt;$J$30,0,$J$30*$C$30)+IF($K$30*$C$30*F$6&gt;$K$30,0,$K$30*$C$30)))</f>
        <v>0</v>
      </c>
      <c r="M146" s="126">
        <f>IF(L88&gt;L30,0,IF(AND(L88=L30,L146=0),0,IF($E$30*$C$30*M$6&gt;$E$30,0,$E$30*$C$30)+IF($F$30*$C$30*L$6&gt;$F$30,0,$F$30*$C$30)+IF($G$30*$C$30*K$6&gt;$G$30,0,$G$30*$C$30)+IF($H$30*$C$30*J$6&gt;$H$30,0,$H$30*$C$30)+IF($I$30*$C$30*I$6&gt;$I$30,0,$I$30*$C$30)+IF($J$30*$C$30*H$6&gt;$J$30,0,$J$30*$C$30)+IF($K$30*$C$30*G$6&gt;$K$30,0,$K$30*$C$30)+IF($L$30*$C$30*F$6&gt;$L$30,0,$L$30*$C$30)))</f>
        <v>0</v>
      </c>
      <c r="N146" s="126">
        <f>IF(M88&gt;M30,0,IF(AND(M88=M30,M146=0),0,IF($E$30*$C$30*N$6&gt;$E$30,0,$E$30*$C$30)+IF($F$30*$C$30*M$6&gt;$F$30,0,$F$30*$C$30)+IF($G$30*$C$30*L$6&gt;$G$30,0,$G$30*$C$30)+IF($H$30*$C$30*K$6&gt;$H$30,0,$H$30*$C$30)+IF($I$30*$C$30*J$6&gt;$I$30,0,$I$30*$C$30)+IF($J$30*$C$30*I$6&gt;$J$30,0,$J$30*$C$30)+IF($K$30*$C$30*H$6&gt;$K$30,0,$K$30*$C$30)+IF($L$30*$C$30*G$6&gt;$L$30,0,$L$30*$C$30)+IF($M$30*$C$30*F$6&gt;$M$30,0,$M$30*$C$30)))</f>
        <v>0</v>
      </c>
      <c r="O146" s="126">
        <f>IF(N88&gt;N30,0,IF(AND(N88=N30,N146=0),0,IF($E$30*$C$30*O$6&gt;$E$30,0,$E$30*$C$30)+IF($F$30*$C$30*N$6&gt;$F$30,0,$F$30*$C$30)+IF($G$30*$C$30*M$6&gt;$G$30,0,$G$30*$C$30)+IF($H$30*$C$30*L$6&gt;$H$30,0,$H$30*$C$30)+IF($I$30*$C$30*K$6&gt;$I$30,0,$I$30*$C$30)+IF($J$30*$C$30*J$6&gt;$J$30,0,$J$30*$C$30)+IF($K$30*$C$30*I$6&gt;$K$30,0,$K$30*$C$30)+IF($L$30*$C$30*H$6&gt;$L$30,0,$L$30*$C$30)+IF($M$30*$C$30*G$6&gt;$M$30,0,$M$30*$C$30)+IF($N$30*$C$30*F$6&gt;$N$30,0,$N$30*$C$30)))</f>
        <v>0</v>
      </c>
      <c r="P146" s="126">
        <f>IF(O88&gt;O30,0,IF(AND(O88=O30,O146=0),0,IF($E$30*$C$30*P$6&gt;$E$30,0,$E$30*$C$30)+IF($F$30*$C$30*O$6&gt;$F$30,0,$F$30*$C$30)+IF($G$30*$C$30*N$6&gt;$G$30,0,$G$30*$C$30)+IF($H$30*$C$30*M$6&gt;$H$30,0,$H$30*$C$30)+IF($I$30*$C$30*L$6&gt;$I$30,0,$I$30*$C$30)+IF($J$30*$C$30*K$6&gt;$J$30,0,$J$30*$C$30)+IF($K$30*$C$30*J$6&gt;$K$30,0,$K$30*$C$30)+IF($L$30*$C$30*I$6&gt;$L$30,0,$L$30*$C$30)+IF($M$30*$C$30*H$6&gt;$M$30,0,$M$30*$C$30)+IF($N$30*$C$30*G$6&gt;$N$30,0,$N$30*$C$30)+IF($O$30*$C$30*F$6&gt;$O$30,0,$O$30*$C$30)))</f>
        <v>0</v>
      </c>
      <c r="Q146" s="126">
        <f>IF(P88&gt;P30,0,IF(AND(P88=P30,P146=0),0,IF($E$30*$C$30*Q$6&gt;$E$30,0,$E$30*$C$30)+IF($F$30*$C$30*P$6&gt;$F$30,0,$F$30*$C$30)+IF($G$30*$C$30*O$6&gt;$G$30,0,$G$30*$C$30)+IF($H$30*$C$30*N$6&gt;$H$30,0,$H$30*$C$30)+IF($I$30*$C$30*M$6&gt;$I$30,0,$I$30*$C$30)+IF($J$30*$C$30*L$6&gt;$J$30,0,$J$30*$C$30)+IF($K$30*$C$30*K$6&gt;$K$30,0,$K$30*$C$30)+IF($L$30*$C$30*J$6&gt;$L$30,0,$L$30*$C$30)+IF($M$30*$C$30*I$6&gt;$M$30,0,$M$30*$C$30)+IF($N$30*$C$30*H$6&gt;$N$30,0,$N$30*$C$30)+IF($O$30*$C$30*G$6&gt;$O$30,0,$O$30*$C$30)+IF($P$30*$C$30*F$6&gt;$P$30,0,$P$30*$C$30)))</f>
        <v>0</v>
      </c>
      <c r="R146" s="126">
        <f>IF(Q88&gt;Q30,0,IF(AND(Q88=Q30,Q146=0),0,IF($E$30*$C$30*R$6&gt;$E$30,0,$E$30*$C$30)+IF($F$30*$C$30*Q$6&gt;$F$30,0,$F$30*$C$30)+IF($G$30*$C$30*P$6&gt;$G$30,0,$G$30*$C$30)+IF($H$30*$C$30*O$6&gt;$H$30,0,$H$30*$C$30)+IF($I$30*$C$30*N$6&gt;$I$30,0,$I$30*$C$30)+IF($J$30*$C$30*M$6&gt;$J$30,0,$J$30*$C$30)+IF($K$30*$C$30*L$6&gt;$K$30,0,$K$30*$C$30)+IF($L$30*$C$30*K$6&gt;$L$30,0,$L$30*$C$30)+IF($M$30*$C$30*J$6&gt;$M$30,0,$M$30*$C$30)+IF($N$30*$C$30*I$6&gt;$N$30,0,$N$30*$C$30)+IF($O$30*$C$30*H$6&gt;$O$30,0,$O$30*$C$30)+IF($P$30*$C$30*G$6&gt;$P$30,0,$P$30*$C$30)+IF($Q$30*$C$30*F$6&gt;$Q$30,0,$Q$30*$C$30)))</f>
        <v>0</v>
      </c>
      <c r="S146" s="126">
        <f>IF(R88&gt;R30,0,IF(AND(R88=R30,R146=0),0,IF($E$30*$C$30*S$6&gt;$E$30,0,$E$30*$C$30)+IF($F$30*$C$30*R$6&gt;$F$30,0,$F$30*$C$30)+IF($G$30*$C$30*Q$6&gt;$G$30,0,$G$30*$C$30)+IF($H$30*$C$30*P$6&gt;$H$30,0,$H$30*$C$30)+IF($I$30*$C$30*O$6&gt;$I$30,0,$I$30*$C$30)+IF($J$30*$C$30*N$6&gt;$J$30,0,$J$30*$C$30)+IF($K$30*$C$30*M$6&gt;$K$30,0,$K$30*$C$30)+IF($L$30*$C$30*L$6&gt;$L$30,0,$L$30*$C$30)+IF($M$30*$C$30*K$6&gt;$M$30,0,$M$30*$C$30)+IF($N$30*$C$30*J$6&gt;$N$30,0,$N$30*$C$30)+IF($O$30*$C$30*I$6&gt;$O$30,0,$O$30*$C$30)+IF($P$30*$C$30*H$6&gt;$P$30,0,$P$30*$C$30)+IF($Q$30*$C$30*G$6&gt;$Q$30,0,$Q$30*$C$30)+IF($R$30*$C$30*F$6&gt;$R$30,0,$R$30*$C$30)))</f>
        <v>0</v>
      </c>
      <c r="T146" s="126">
        <f>IF(S88&gt;S30,0,IF(AND(S88=S30,S146=0),0,IF($E$30*$C$30*T$6&gt;$E$30,0,$E$30*$C$30)+IF($F$30*$C$30*S$6&gt;$F$30,0,$F$30*$C$30)+IF($G$30*$C$30*R$6&gt;$G$30,0,$G$30*$C$30)+IF($H$30*$C$30*Q$6&gt;$H$30,0,$H$30*$C$30)+IF($I$30*$C$30*P$6&gt;$I$30,0,$I$30*$C$30)+IF($J$30*$C$30*O$6&gt;$J$30,0,$J$30*$C$30)+IF($K$30*$C$30*N$6&gt;$K$30,0,$K$30*$C$30)+IF($L$30*$C$30*M$6&gt;$L$30,0,$L$30*$C$30)+IF($M$30*$C$30*L$6&gt;$M$30,0,$M$30*$C$30)+IF($N$30*$C$30*K$6&gt;$N$30,0,$N$30*$C$30)+IF($O$30*$C$30*J$6&gt;$O$30,0,$O$30*$C$30)+IF($P$30*$C$30*I$6&gt;$P$30,0,$P$30*$C$30)+IF($Q$30*$C$30*H$6&gt;$Q$30,0,$Q$30*$C$30)+IF($R$30*$C$30*G$6&gt;$R$30,0,$R$30*$C$30)+IF($S$30*$C$30*F$6&gt;$S$30,0,$S$30*$C$30)))</f>
        <v>0</v>
      </c>
      <c r="U146" s="126">
        <f>IF(T88&gt;T30,0,IF(AND(T88=T30,T146=0),0,IF($E$30*$C$30*U$6&gt;$E$30,0,$E$30*$C$30)+IF($F$30*$C$30*T$6&gt;$F$30,0,$F$30*$C$30)+IF($G$30*$C$30*S$6&gt;$G$30,0,$G$30*$C$30)+IF($H$30*$C$30*R$6&gt;$H$30,0,$H$30*$C$30)+IF($I$30*$C$30*Q$6&gt;$I$30,0,$I$30*$C$30)+IF($J$30*$C$30*P$6&gt;$J$30,0,$J$30*$C$30)+IF($K$30*$C$30*O$6&gt;$K$30,0,$K$30*$C$30)+IF($L$30*$C$30*N$6&gt;$L$30,0,$L$30*$C$30)+IF($M$30*$C$30*M$6&gt;$M$30,0,$M$30*$C$30)+IF($N$30*$C$30*L$6&gt;$N$30,0,$N$30*$C$30)+IF($O$30*$C$30*K$6&gt;$O$30,0,$O$30*$C$30)+IF($P$30*$C$30*J$6&gt;$P$30,0,$P$30*$C$30)+IF($Q$30*$C$30*I$6&gt;$Q$30,0,$Q$30*$C$30)+IF($R$30*$C$30*H$6&gt;$R$30,0,$R$30*$C$30)+IF($S$30*$C$30*G$6&gt;$S$30,0,$S$30*$C$30)+IF($T$30*$C$30*F$6&gt;$T$30,0,$T$30*$C$30)))</f>
        <v>0</v>
      </c>
      <c r="V146" s="126">
        <f>IF(U88&gt;U30,0,IF(AND(U88=U30,U146=0),0,IF($E$30*$C$30*V$6&gt;$E$30,0,$E$30*$C$30)+IF($F$30*$C$30*U$6&gt;$F$30,0,$F$30*$C$30)+IF($G$30*$C$30*T$6&gt;$G$30,0,$G$30*$C$30)+IF($H$30*$C$30*S$6&gt;$H$30,0,$H$30*$C$30)+IF($I$30*$C$30*R$6&gt;$I$30,0,$I$30*$C$30)+IF($J$30*$C$30*Q$6&gt;$J$30,0,$J$30*$C$30)+IF($K$30*$C$30*P$6&gt;$K$30,0,$K$30*$C$30)+IF($L$30*$C$30*O$6&gt;$L$30,0,$L$30*$C$30)+IF($M$30*$C$30*N$6&gt;$M$30,0,$M$30*$C$30)+IF($N$30*$C$30*M$6&gt;$N$30,0,$N$30*$C$30)+IF($O$30*$C$30*L$6&gt;$O$30,0,$O$30*$C$30)+IF($P$30*$C$30*K$6&gt;$P$30,0,$P$30*$C$30)+IF($Q$30*$C$30*J$6&gt;$Q$30,0,$Q$30*$C$30)+IF($R$30*$C$30*I$6&gt;$R$30,0,$R$30*$C$30)+IF($S$30*$C$30*H$6&gt;$S$30,0,$S$30*$C$30)+IF($T$30*$C$30*G$6&gt;$T$30,0,$T$30*$C$30)+IF($U$30*$C$30*F$6&gt;$U$30,0,$U$30*$C$30)))</f>
        <v>0</v>
      </c>
      <c r="W146" s="126">
        <f>IF(V88&gt;V30,0,IF(AND(V88=V30,V146=0),0,IF($E$30*$C$30*W$6&gt;$E$30,0,$E$30*$C$30)+IF($F$30*$C$30*V$6&gt;$F$30,0,$F$30*$C$30)+IF($G$30*$C$30*U$6&gt;$G$30,0,$G$30*$C$30)+IF($H$30*$C$30*T$6&gt;$H$30,0,$H$30*$C$30)+IF($I$30*$C$30*S$6&gt;$I$30,0,$I$30*$C$30)+IF($J$30*$C$30*R$6&gt;$J$30,0,$J$30*$C$30)+IF($K$30*$C$30*Q$6&gt;$K$30,0,$K$30*$C$30)+IF($L$30*$C$30*P$6&gt;$L$30,0,$L$30*$C$30)+IF($M$30*$C$30*O$6&gt;$M$30,0,$M$30*$C$30)+IF($N$30*$C$30*N$6&gt;$N$30,0,$N$30*$C$30)+IF($O$30*$C$30*M$6&gt;$O$30,0,$O$30*$C$30)+IF($P$30*$C$30*L$6&gt;$P$30,0,$P$30*$C$30)+IF($Q$30*$C$30*K$6&gt;$Q$30,0,$Q$30*$C$30)+IF($R$30*$C$30*J$6&gt;$R$30,0,$R$30*$C$30)+IF($S$30*$C$30*I$6&gt;$S$30,0,$S$30*$C$30)+IF($T$30*$C$30*H$6&gt;$T$30,0,$T$30*$C$30)+IF($U$30*$C$30*G$6&gt;$U$30,0,$U$30*$C$30)+IF($V$30*$C$30*F$6&gt;$V$30,0,$V$30*$C$30)))</f>
        <v>0</v>
      </c>
      <c r="X146" s="126">
        <f>IF(W88&gt;W30,0,IF(AND(W88=W30,W146=0),0,IF($E$30*$C$30*X$6&gt;$E$30,0,$E$30*$C$30)+IF($F$30*$C$30*W$6&gt;$F$30,0,$F$30*$C$30)+IF($G$30*$C$30*V$6&gt;$G$30,0,$G$30*$C$30)+IF($H$30*$C$30*U$6&gt;$H$30,0,$H$30*$C$30)+IF($I$30*$C$30*T$6&gt;$I$30,0,$I$30*$C$30)+IF($J$30*$C$30*S$6&gt;$J$30,0,$J$30*$C$30)+IF($K$30*$C$30*R$6&gt;$K$30,0,$K$30*$C$30)+IF($L$30*$C$30*Q$6&gt;$L$30,0,$L$30*$C$30)+IF($M$30*$C$30*P$6&gt;$M$30,0,$M$30*$C$30)+IF($N$30*$C$30*O$6&gt;$N$30,0,$N$30*$C$30)+IF($O$30*$C$30*N$6&gt;$O$30,0,$O$30*$C$30)+IF($P$30*$C$30*M$6&gt;$P$30,0,$P$30*$C$30)+IF($Q$30*$C$30*L$6&gt;$Q$30,0,$Q$30*$C$30)+IF($R$30*$C$30*K$6&gt;$R$30,0,$R$30*$C$30)+IF($S$30*$C$30*J$6&gt;$S$30,0,$S$30*$C$30)+IF($T$30*$C$30*I$6&gt;$T$30,0,$T$30*$C$30)+IF($U$30*$C$30*H$6&gt;$U$30,0,$U$30*$C$30)+IF($V$30*$C$30*G$6&gt;$V$30,0,$V$30*$C$30)+IF($W$30*$C$30*F$6&gt;$W$30,0,$W$30*$C$30)))</f>
        <v>0</v>
      </c>
      <c r="Y146" s="126">
        <f>IF(X88&gt;X30,0,IF(AND(X88=X30,X146=0),0,IF($E$30*$C$30*Y$6&gt;$E$30,0,$E$30*$C$30)+IF($F$30*$C$30*X$6&gt;$F$30,0,$F$30*$C$30)+IF($G$30*$C$30*W$6&gt;$G$30,0,$G$30*$C$30)+IF($H$30*$C$30*V$6&gt;$H$30,0,$H$30*$C$30)+IF($I$30*$C$30*U$6&gt;$I$30,0,$I$30*$C$30)+IF($J$30*$C$30*T$6&gt;$J$30,0,$J$30*$C$30)+IF($K$30*$C$30*S$6&gt;$K$30,0,$K$30*$C$30)+IF($L$30*$C$30*R$6&gt;$L$30,0,$L$30*$C$30)+IF($M$30*$C$30*Q$6&gt;$M$30,0,$M$30*$C$30)+IF($N$30*$C$30*P$6&gt;$N$30,0,$N$30*$C$30)+IF($O$30*$C$30*O$6&gt;$O$30,0,$O$30*$C$30)+IF($P$30*$C$30*N$6&gt;$P$30,0,$P$30*$C$30)+IF($Q$30*$C$30*M$6&gt;$Q$30,0,$Q$30*$C$30)+IF($R$30*$C$30*L$6&gt;$R$30,0,$R$30*$C$30)+IF($S$30*$C$30*K$6&gt;$S$30,0,$S$30*$C$30)+IF($T$30*$C$30*J$6&gt;$T$30,0,$T$30*$C$30)+IF($U$30*$C$30*I$6&gt;$U$30,0,$U$30*$C$30)+IF($V$30*$C$30*H$6&gt;$V$30,0,$V$30*$C$30)+IF($W$30*$C$30*G$6&gt;$W$30,0,$W$30*$C$30)+IF($X$30*$C$30*F$6&gt;$X$30,0,$X$30*$C$30)))</f>
        <v>0</v>
      </c>
      <c r="Z146" s="126">
        <f>IF(Y88&gt;Y30,0,IF(AND(Y88=Y30,Y146=0),0,IF($E$30*$C$30*Z$6&gt;$E$30,0,$E$30*$C$30)+IF($F$30*$C$30*Y$6&gt;$F$30,0,$F$30*$C$30)+IF($G$30*$C$30*X$6&gt;$G$30,0,$G$30*$C$30)+IF($H$30*$C$30*W$6&gt;$H$30,0,$H$30*$C$30)+IF($I$30*$C$30*V$6&gt;$I$30,0,$I$30*$C$30)+IF($J$30*$C$30*U$6&gt;$J$30,0,$J$30*$C$30)+IF($K$30*$C$30*T$6&gt;$K$30,0,$K$30*$C$30)+IF($L$30*$C$30*S$6&gt;$L$30,0,$L$30*$C$30)+IF($M$30*$C$30*R$6&gt;$M$30,0,$M$30*$C$30)+IF($N$30*$C$30*Q$6&gt;$N$30,0,$N$30*$C$30)+IF($O$30*$C$30*P$6&gt;$O$30,0,$O$30*$C$30)+IF($P$30*$C$30*O$6&gt;$P$30,0,$P$30*$C$30)+IF($Q$30*$C$30*N$6&gt;$Q$30,0,$Q$30*$C$30)+IF($R$30*$C$30*M$6&gt;$R$30,0,$R$30*$C$30)+IF($S$30*$C$30*L$6&gt;$S$30,0,$S$30*$C$30)+IF($T$30*$C$30*K$6&gt;$T$30,0,$T$30*$C$30)+IF($U$30*$C$30*J$6&gt;$U$30,0,$U$30*$C$30)+IF($V$30*$C$30*I$6&gt;$V$30,0,$V$30*$C$30)+IF($W$30*$C$30*H$6&gt;$W$30,0,$W$30*$C$30)+IF($X$30*$C$30*G$6&gt;$X$30,0,$X$30*$C$30)+IF($Y$30*$C$30*F$6&gt;$Y$30,0,$Y$30*$C$30)))</f>
        <v>0</v>
      </c>
      <c r="AA146" s="126">
        <f>IF(Z88&gt;Z30,0,IF(AND(Z88=Z30,Z146=0),0,IF($E$30*$C$30*AA$6&gt;$E$30,0,$E$30*$C$30)+IF($F$30*$C$30*Z$6&gt;$F$30,0,$F$30*$C$30)+IF($G$30*$C$30*Y$6&gt;$G$30,0,$G$30*$C$30)+IF($H$30*$C$30*X$6&gt;$H$30,0,$H$30*$C$30)+IF($I$30*$C$30*W$6&gt;$I$30,0,$I$30*$C$30)+IF($J$30*$C$30*V$6&gt;$J$30,0,$J$30*$C$30)+IF($K$30*$C$30*U$6&gt;$K$30,0,$K$30*$C$30)+IF($L$30*$C$30*T$6&gt;$L$30,0,$L$30*$C$30)+IF($M$30*$C$30*S$6&gt;$M$30,0,$M$30*$C$30)+IF($N$30*$C$30*R$6&gt;$N$30,0,$N$30*$C$30)+IF($O$30*$C$30*Q$6&gt;$O$30,0,$O$30*$C$30)+IF($P$30*$C$30*P$6&gt;$P$30,0,$P$30*$C$30)+IF($Q$30*$C$30*O$6&gt;$Q$30,0,$Q$30*$C$30)+IF($R$30*$C$30*N$6&gt;$R$30,0,$R$30*$C$30)+IF($S$30*$C$30*M$6&gt;$S$30,0,$S$30*$C$30)+IF($T$30*$C$30*L$6&gt;$T$30,0,$T$30*$C$30)+IF($U$30*$C$30*K$6&gt;$U$30,0,$U$30*$C$30)+IF($V$30*$C$30*J$6&gt;$V$30,0,$V$30*$C$30)+IF($W$30*$C$30*I$6&gt;$W$30,0,$W$30*$C$30)+IF($X$30*$C$30*H$6&gt;$X$30,0,$X$30*$C$30)+IF($Y$30*$C$30*G$6&gt;$Y$30,0,$Y$30*$C$30)+IF($Z$30*$C$30*F$6&gt;$Z$30,0,$Z$30*$C$30)))</f>
        <v>0</v>
      </c>
      <c r="AB146" s="126">
        <f>IF(AA88&gt;AA30,0,IF(AND(AA88=AA30,AA146=0),0,IF($E$30*$C$30*AB$6&gt;$E$30,0,$E$30*$C$30)+IF($F$30*$C$30*AA$6&gt;$F$30,0,$F$30*$C$30)+IF($G$30*$C$30*Z$6&gt;$G$30,0,$G$30*$C$30)+IF($H$30*$C$30*Y$6&gt;$H$30,0,$H$30*$C$30)+IF($I$30*$C$30*X$6&gt;$I$30,0,$I$30*$C$30)+IF($J$30*$C$30*W$6&gt;$J$30,0,$J$30*$C$30)+IF($K$30*$C$30*V$6&gt;$K$30,0,$K$30*$C$30)+IF($L$30*$C$30*U$6&gt;$L$30,0,$L$30*$C$30)+IF($M$30*$C$30*T$6&gt;$M$30,0,$M$30*$C$30)+IF($N$30*$C$30*S$6&gt;$N$30,0,$N$30*$C$30)+IF($O$30*$C$30*R$6&gt;$O$30,0,$O$30*$C$30)+IF($P$30*$C$30*Q$6&gt;$P$30,0,$P$30*$C$30)+IF($Q$30*$C$30*P$6&gt;$Q$30,0,$Q$30*$C$30)+IF($R$30*$C$30*O$6&gt;$R$30,0,$R$30*$C$30)+IF($S$30*$C$30*N$6&gt;$S$30,0,$S$30*$C$30)+IF($T$30*$C$30*M$6&gt;$T$30,0,$T$30*$C$30)+IF($U$30*$C$30*L$6&gt;$U$30,0,$U$30*$C$30)+IF($V$30*$C$30*K$6&gt;$V$30,0,$V$30*$C$30)+IF($W$30*$C$30*J$6&gt;$W$30,0,$W$30*$C$30)+IF($X$30*$C$30*I$6&gt;$X$30,0,$X$30*$C$30)+IF($Y$30*$C$30*H$6&gt;$Y$30,0,$Y$30*$C$30)+IF($Z$30*$C$30*G$6&gt;$Z$30,0,$Z$30*$C$30)+IF($AA$30*$C$30*F$6&gt;$AA$30,0,$AA$30*$C$30)))</f>
        <v>0</v>
      </c>
      <c r="AC146" s="126">
        <f>IF(AB88&gt;AB30,0,IF(AND(AB88=AB30,AB146=0),0,IF($E$30*$C$30*AC$6&gt;$E$30,0,$E$30*$C$30)+IF($F$30*$C$30*AB$6&gt;$F$30,0,$F$30*$C$30)+IF($G$30*$C$30*AA$6&gt;$G$30,0,$G$30*$C$30)+IF($H$30*$C$30*Z$6&gt;$H$30,0,$H$30*$C$30)+IF($I$30*$C$30*Y$6&gt;$I$30,0,$I$30*$C$30)+IF($J$30*$C$30*X$6&gt;$J$30,0,$J$30*$C$30)+IF($K$30*$C$30*W$6&gt;$K$30,0,$K$30*$C$30)+IF($L$30*$C$30*V$6&gt;$L$30,0,$L$30*$C$30)+IF($M$30*$C$30*U$6&gt;$M$30,0,$M$30*$C$30)+IF($N$30*$C$30*T$6&gt;$N$30,0,$N$30*$C$30)+IF($O$30*$C$30*S$6&gt;$O$30,0,$O$30*$C$30)+IF($P$30*$C$30*R$6&gt;$P$30,0,$P$30*$C$30)+IF($Q$30*$C$30*Q$6&gt;$Q$30,0,$Q$30*$C$30)+IF($R$30*$C$30*P$6&gt;$R$30,0,$R$30*$C$30)+IF($S$30*$C$30*O$6&gt;$S$30,0,$S$30*$C$30)+IF($T$30*$C$30*N$6&gt;$T$30,0,$T$30*$C$30)+IF($U$30*$C$30*M$6&gt;$U$30,0,$U$30*$C$30)+IF($V$30*$C$30*L$6&gt;$V$30,0,$V$30*$C$30)+IF($W$30*$C$30*K$6&gt;$W$30,0,$W$30*$C$30)+IF($X$30*$C$30*J$6&gt;$X$30,0,$X$30*$C$30)+IF($Y$30*$C$30*I$6&gt;$Y$30,0,$Y$30*$C$30)+IF($Z$30*$C$30*H$6&gt;$Z$30,0,$Z$30*$C$30)+IF($AA$30*$C$30*G$6&gt;$AA$30,0,$AA$30*$C$30)+IF($AB$30*$C$30*F$6&gt;$AB$30,0,$AB$30*$C$30)))</f>
        <v>0</v>
      </c>
      <c r="AD146" s="126">
        <f>IF(AC88&gt;AC30,0,IF(AND(AC88=AC30,AC146=0),0,IF($E$30*$C$30*AD$6&gt;$E$30,0,$E$30*$C$30)+IF($F$30*$C$30*AC$6&gt;$F$30,0,$F$30*$C$30)+IF($G$30*$C$30*AB$6&gt;$G$30,0,$G$30*$C$30)+IF($H$30*$C$30*AA$6&gt;$H$30,0,$H$30*$C$30)+IF($I$30*$C$30*Z$6&gt;$I$30,0,$I$30*$C$30)+IF($J$30*$C$30*Y$6&gt;$J$30,0,$J$30*$C$30)+IF($K$30*$C$30*X$6&gt;$K$30,0,$K$30*$C$30)+IF($L$30*$C$30*W$6&gt;$L$30,0,$L$30*$C$30)+IF($M$30*$C$30*V$6&gt;$M$30,0,$M$30*$C$30)+IF($N$30*$C$30*U$6&gt;$N$30,0,$N$30*$C$30)+IF($O$30*$C$30*T$6&gt;$O$30,0,$O$30*$C$30)+IF($P$30*$C$30*S$6&gt;$P$30,0,$P$30*$C$30)+IF($Q$30*$C$30*R$6&gt;$Q$30,0,$Q$30*$C$30)+IF($R$30*$C$30*Q$6&gt;$R$30,0,$R$30*$C$30)+IF($S$30*$C$30*P$6&gt;$S$30,0,$S$30*$C$30)+IF($T$30*$C$30*O$6&gt;$T$30,0,$T$30*$C$30)+IF($U$30*$C$30*N$6&gt;$U$30,0,$U$30*$C$30)+IF($V$30*$C$30*M$6&gt;$V$30,0,$V$30*$C$30)+IF($W$30*$C$30*L$6&gt;$W$30,0,$W$30*$C$30)+IF($X$30*$C$30*K$6&gt;$X$30,0,$X$30*$C$30)+IF($Y$30*$C$30*J$6&gt;$Y$30,0,$Y$30*$C$30)+IF($Z$30*$C$30*I$6&gt;$Z$30,0,$Z$30*$C$30)+IF($AA$30*$C$30*H$6&gt;$AA$30,0,$AA$30*$C$30)+IF($AB$30*$C$30*G$6&gt;$AB$30,0,$AB$30*$C$30)+IF($AC$30*$C$30*F$6&gt;$AC$30,0,$AC$30*$C$30)))</f>
        <v>0</v>
      </c>
      <c r="AE146" s="126">
        <f>IF(AD88&gt;AD30,0,IF(AND(AD88=AD30,AD146=0),0,IF($E$30*$C$30*AE$6&gt;$E$30,0,$E$30*$C$30)+IF($F$30*$C$30*AD$6&gt;$F$30,0,$F$30*$C$30)+IF($G$30*$C$30*AC$6&gt;$G$30,0,$G$30*$C$30)+IF($H$30*$C$30*AB$6&gt;$H$30,0,$H$30*$C$30)+IF($I$30*$C$30*AA$6&gt;$I$30,0,$I$30*$C$30)+IF($J$30*$C$30*Z$6&gt;$J$30,0,$J$30*$C$30)+IF($K$30*$C$30*Y$6&gt;$K$30,0,$K$30*$C$30)+IF($L$30*$C$30*X$6&gt;$L$30,0,$L$30*$C$30)+IF($M$30*$C$30*W$6&gt;$M$30,0,$M$30*$C$30)+IF($N$30*$C$30*V$6&gt;$N$30,0,$N$30*$C$30)+IF($O$30*$C$30*U$6&gt;$O$30,0,$O$30*$C$30)+IF($P$30*$C$30*T$6&gt;$P$30,0,$P$30*$C$30)+IF($Q$30*$C$30*S$6&gt;$Q$30,0,$Q$30*$C$30)+IF($R$30*$C$30*R$6&gt;$R$30,0,$R$30*$C$30)+IF($S$30*$C$30*Q$6&gt;$S$30,0,$S$30*$C$30)+IF($T$30*$C$30*P$6&gt;$T$30,0,$T$30*$C$30)+IF($U$30*$C$30*O$6&gt;$U$30,0,$U$30*$C$30)+IF($V$30*$C$30*N$6&gt;$V$30,0,$V$30*$C$30)+IF($W$30*$C$30*M$6&gt;$W$30,0,$W$30*$C$30)+IF($X$30*$C$30*L$6&gt;$X$30,0,$X$30*$C$30)+IF($Y$30*$C$30*K$6&gt;$Y$30,0,$Y$30*$C$30)+IF($Z$30*$C$30*J$6&gt;$Z$30,0,$Z$30*$C$30)+IF($AA$30*$C$30*I$6&gt;$AA$30,0,$AA$30*$C$30)+IF($AB$30*$C$30*H$6&gt;$AB$30,0,$AB$30*$C$30)+IF($AC$30*$C$30*G$6&gt;$AC$30,0,$AC$30*$C$30)+IF($AD$30*$C$30*F$6&gt;$AD$30,0,$AD$30*$C$30)))</f>
        <v>0</v>
      </c>
      <c r="AF146" s="126">
        <f>IF(AE88&gt;AE30,0,IF(AND(AE88=AE30,AE146=0),0,IF($E$30*$C$30*AF$6&gt;$E$30,0,$E$30*$C$30)+IF($F$30*$C$30*AE$6&gt;$F$30,0,$F$30*$C$30)+IF($G$30*$C$30*AD$6&gt;$G$30,0,$G$30*$C$30)+IF($H$30*$C$30*AC$6&gt;$H$30,0,$H$30*$C$30)+IF($I$30*$C$30*AB$6&gt;$I$30,0,$I$30*$C$30)+IF($J$30*$C$30*AA$6&gt;$J$30,0,$J$30*$C$30)+IF($K$30*$C$30*Z$6&gt;$K$30,0,$K$30*$C$30)+IF($L$30*$C$30*Y$6&gt;$L$30,0,$L$30*$C$30)+IF($M$30*$C$30*X$6&gt;$M$30,0,$M$30*$C$30)+IF($N$30*$C$30*W$6&gt;$N$30,0,$N$30*$C$30)+IF($O$30*$C$30*V$6&gt;$O$30,0,$O$30*$C$30)+IF($P$30*$C$30*U$6&gt;$P$30,0,$P$30*$C$30)+IF($Q$30*$C$30*T$6&gt;$Q$30,0,$Q$30*$C$30)+IF($R$30*$C$30*S$6&gt;$R$30,0,$R$30*$C$30)+IF($S$30*$C$30*R$6&gt;$S$30,0,$S$30*$C$30)+IF($T$30*$C$30*Q$6&gt;$T$30,0,$T$30*$C$30)+IF($U$30*$C$30*P$6&gt;$U$30,0,$U$30*$C$30)+IF($V$30*$C$30*O$6&gt;$V$30,0,$V$30*$C$30)+IF($W$30*$C$30*N$6&gt;$W$30,0,$W$30*$C$30)+IF($X$30*$C$30*M$6&gt;$X$30,0,$X$30*$C$30)+IF($Y$30*$C$30*L$6&gt;$Y$30,0,$Y$30*$C$30)+IF($Z$30*$C$30*K$6&gt;$Z$30,0,$Z$30*$C$30)+IF($AA$30*$C$30*J$6&gt;$AA$30,0,$AA$30*$C$30)+IF($AB$30*$C$30*I$6&gt;$AB$30,0,$AB$30*$C$30)+IF($AC$30*$C$30*H$6&gt;$AC$30,0,$AC$30*$C$30)+IF($AD$30*$C$30*G$6&gt;$AD$30,0,$AD$30*$C$30)+IF($AE$30*$C$30*F$6&gt;$AE$30,0,$AE$30*$C$30)))</f>
        <v>0</v>
      </c>
      <c r="AG146" s="126">
        <f>IF(AF88&gt;AF30,0,IF(AND(AF88=AF30,AF146=0),0,IF($E$30*$C$30*AG$6&gt;$E$30,0,$E$30*$C$30)+IF($F$30*$C$30*AF$6&gt;$F$30,0,$F$30*$C$30)+IF($G$30*$C$30*AE$6&gt;$G$30,0,$G$30*$C$30)+IF($H$30*$C$30*AD$6&gt;$H$30,0,$H$30*$C$30)+IF($I$30*$C$30*AC$6&gt;$I$30,0,$I$30*$C$30)+IF($J$30*$C$30*AB$6&gt;$J$30,0,$J$30*$C$30)+IF($K$30*$C$30*AA$6&gt;$K$30,0,$K$30*$C$30)+IF($L$30*$C$30*Z$6&gt;$L$30,0,$L$30*$C$30)+IF($M$30*$C$30*Y$6&gt;$M$30,0,$M$30*$C$30)+IF($N$30*$C$30*X$6&gt;$N$30,0,$N$30*$C$30)+IF($O$30*$C$30*W$6&gt;$O$30,0,$O$30*$C$30)+IF($P$30*$C$30*V$6&gt;$P$30,0,$P$30*$C$30)+IF($Q$30*$C$30*U$6&gt;$Q$30,0,$Q$30*$C$30)+IF($R$30*$C$30*T$6&gt;$R$30,0,$R$30*$C$30)+IF($S$30*$C$30*S$6&gt;$S$30,0,$S$30*$C$30)+IF($T$30*$C$30*R$6&gt;$T$30,0,$T$30*$C$30)+IF($U$30*$C$30*Q$6&gt;$U$30,0,$U$30*$C$30)+IF($V$30*$C$30*P$6&gt;$V$30,0,$V$30*$C$30)+IF($W$30*$C$30*O$6&gt;$W$30,0,$W$30*$C$30)+IF($X$30*$C$30*N$6&gt;$X$30,0,$X$30*$C$30)+IF($Y$30*$C$30*M$6&gt;$Y$30,0,$Y$30*$C$30)+IF($Z$30*$C$30*L$6&gt;$Z$30,0,$Z$30*$C$30)+IF($AA$30*$C$30*K$6&gt;$AA$30,0,$AA$30*$C$30)+IF($AB$30*$C$30*J$6&gt;$AB$30,0,$AB$30*$C$30)+IF($AC$30*$C$30*I$6&gt;$AC$30,0,$AC$30*$C$30)+IF($AD$30*$C$30*H$6&gt;$AD$30,0,$AD$30*$C$30)+IF($AE$30*$C$30*G$6&gt;$AE$30,0,$AE$30*$C$30)+IF($AF$30*$C$30*F$6&gt;$AF$30,0,$AF$30*$C$30)))</f>
        <v>0</v>
      </c>
      <c r="AH146" s="126">
        <f>IF(AG88&gt;AG30,0,IF(AND(AG88=AG30,AG146=0),0,IF($E$30*$C$30*AH$6&gt;$E$30,0,$E$30*$C$30)+IF($F$30*$C$30*AG$6&gt;$F$30,0,$F$30*$C$30)+IF($G$30*$C$30*AF$6&gt;$G$30,0,$G$30*$C$30)+IF($H$30*$C$30*AE$6&gt;$H$30,0,$H$30*$C$30)+IF($I$30*$C$30*AD$6&gt;$I$30,0,$I$30*$C$30)+IF($J$30*$C$30*AC$6&gt;$J$30,0,$J$30*$C$30)+IF($K$30*$C$30*AB$6&gt;$K$30,0,$K$30*$C$30)+IF($L$30*$C$30*AA$6&gt;$L$30,0,$L$30*$C$30)+IF($M$30*$C$30*Z$6&gt;$M$30,0,$M$30*$C$30)+IF($N$30*$C$30*Y$6&gt;$N$30,0,$N$30*$C$30)+IF($O$30*$C$30*X$6&gt;$O$30,0,$O$30*$C$30)+IF($P$30*$C$30*W$6&gt;$P$30,0,$P$30*$C$30)+IF($Q$30*$C$30*V$6&gt;$Q$30,0,$Q$30*$C$30)+IF($R$30*$C$30*U$6&gt;$R$30,0,$R$30*$C$30)+IF($S$30*$C$30*T$6&gt;$S$30,0,$S$30*$C$30)+IF($T$30*$C$30*S$6&gt;$T$30,0,$T$30*$C$30)+IF($U$30*$C$30*R$6&gt;$U$30,0,$U$30*$C$30)+IF($V$30*$C$30*Q$6&gt;$V$30,0,$V$30*$C$30)+IF($W$30*$C$30*P$6&gt;$W$30,0,$W$30*$C$30)+IF($X$30*$C$30*O$6&gt;$X$30,0,$X$30*$C$30)+IF($Y$30*$C$30*N$6&gt;$Y$30,0,$Y$30*$C$30)+IF($Z$30*$C$30*M$6&gt;$Z$30,0,$Z$30*$C$30)+IF($AA$30*$C$30*L$6&gt;$AA$30,0,$AA$30*$C$30)+IF($AB$30*$C$30*K$6&gt;$AB$30,0,$AB$30*$C$30)+IF($AC$30*$C$30*J$6&gt;$AC$30,0,$AC$30*$C$30)+IF($AD$30*$C$30*I$6&gt;$AD$30,0,$AD$30*$C$30)+IF($AE$30*$C$30*H$6&gt;$AE$30,0,$AE$30*$C$30)+IF($AF$30*$C$30*G$6&gt;$AF$30,0,$AF$30*$C$30)+IF($AG$30*$C$30*F$6&gt;$AG$30,0,$AG$30*$C$30)))</f>
        <v>0</v>
      </c>
      <c r="AI146" s="126">
        <f>IF(AH88&gt;AH30,0,IF(AND(AH88=AH30,AH146=0),0,IF($E$30*$C$30*AI$6&gt;$E$30,0,$E$30*$C$30)+IF($F$30*$C$30*AH$6&gt;$F$30,0,$F$30*$C$30)+IF($G$30*$C$30*AG$6&gt;$G$30,0,$G$30*$C$30)+IF($H$30*$C$30*AF$6&gt;$H$30,0,$H$30*$C$30)+IF($I$30*$C$30*AE$6&gt;$I$30,0,$I$30*$C$30)+IF($J$30*$C$30*AD$6&gt;$J$30,0,$J$30*$C$30)+IF($K$30*$C$30*AC$6&gt;$K$30,0,$K$30*$C$30)+IF($L$30*$C$30*AB$6&gt;$L$30,0,$L$30*$C$30)+IF($M$30*$C$30*AA$6&gt;$M$30,0,$M$30*$C$30)+IF($N$30*$C$30*Z$6&gt;$N$30,0,$N$30*$C$30)+IF($O$30*$C$30*Y$6&gt;$O$30,0,$O$30*$C$30)+IF($P$30*$C$30*X$6&gt;$P$30,0,$P$30*$C$30)+IF($Q$30*$C$30*W$6&gt;$Q$30,0,$Q$30*$C$30)+IF($R$30*$C$30*V$6&gt;$R$30,0,$R$30*$C$30)+IF($S$30*$C$30*U$6&gt;$S$30,0,$S$30*$C$30)+IF($T$30*$C$30*T$6&gt;$T$30,0,$T$30*$C$30)+IF($U$30*$C$30*S$6&gt;$U$30,0,$U$30*$C$30)+IF($V$30*$C$30*R$6&gt;$V$30,0,$V$30*$C$30)+IF($W$30*$C$30*Q$6&gt;$W$30,0,$W$30*$C$30)+IF($X$30*$C$30*P$6&gt;$X$30,0,$X$30*$C$30)+IF($Y$30*$C$30*O$6&gt;$Y$30,0,$Y$30*$C$30)+IF($Z$30*$C$30*N$6&gt;$Z$30,0,$Z$30*$C$30)+IF($AA$30*$C$30*M$6&gt;$AA$30,0,$AA$30*$C$30)+IF($AB$30*$C$30*L$6&gt;$AB$30,0,$AB$30*$C$30)+IF($AC$30*$C$30*K$6&gt;$AC$30,0,$AC$30*$C$30)+IF($AD$30*$C$30*J$6&gt;$AD$30,0,$AD$30*$C$30)+IF($AE$30*$C$30*I$6&gt;$AE$30,0,$AE$30*$C$30)+IF($AF$30*$C$30*H$6&gt;$AF$30,0,$AF$30*$C$30)+IF($AG$30*$C$30*G$6&gt;$AG$30,0,$AG$30*$C$30)+IF($AH$30*$C$30*F$6&gt;$AH$30,0,$AH$30*$C$30)))</f>
        <v>0</v>
      </c>
    </row>
    <row r="147" spans="2:35" x14ac:dyDescent="0.3">
      <c r="B147" s="6">
        <f t="shared" si="72"/>
        <v>0</v>
      </c>
      <c r="C147" s="287"/>
      <c r="D147" s="151">
        <f t="shared" si="73"/>
        <v>0</v>
      </c>
      <c r="E147" s="126">
        <v>0</v>
      </c>
      <c r="F147" s="126">
        <f>IF(E89&gt;E31,0,IF(AND(E89=E31,E147=0),0,IF($E$31*$C$31*F$6&gt;$E$31,0,$E$31*$C$31)))</f>
        <v>0</v>
      </c>
      <c r="G147" s="126">
        <f>IF(F89&gt;F31,0,IF(AND(F89=F31,F147=0),0,IF($E$31*$C$31*G$6&gt;$E$31,0,$E$31*$C$31)+IF($F$31*$C$31*F$6&gt;$F$31,0,$F$31*$C$31)))</f>
        <v>0</v>
      </c>
      <c r="H147" s="126">
        <f>IF(G89&gt;G31,0,IF(AND(G89=G31,G147=0),0,IF($E$31*$C$31*H$6&gt;$E$31,0,$E$31*$C$31)+IF($F$31*$C$31*G$6&gt;$F$31,0,$F$31*$C$31)+IF($G$31*$C$31*F$6&gt;$G$31,0,$G$31*$C$31)))</f>
        <v>0</v>
      </c>
      <c r="I147" s="126">
        <f>IF(H89&gt;H31,0,IF(AND(H89=H31,H147=0),0,IF($E$31*$C$31*I$6&gt;$E$31,0,$E$31*$C$31)+IF($F$31*$C$31*H$6&gt;$F$31,0,$F$31*$C$31)+IF($G$31*$C$31*G$6&gt;$G$31,0,$G$31*$C$31)+IF($H$31*$C$31*F$6&gt;$H$31,0,$H$31*$C$31)))</f>
        <v>0</v>
      </c>
      <c r="J147" s="126">
        <f>IF(I89&gt;I31,0,IF(AND(I89=I31,I147=0),0,IF($E$31*$C$31*J$6&gt;$E$31,0,$E$31*$C$31)+IF($F$31*$C$31*I$6&gt;$F$31,0,$F$31*$C$31)+IF($G$31*$C$31*H$6&gt;$G$31,0,$G$31*$C$31)+IF($H$31*$C$31*G$6&gt;$H$31,0,$H$31*$C$31)+IF($I$31*$C$31*F$6&gt;$I$31,0,$I$31*$C$31)))</f>
        <v>0</v>
      </c>
      <c r="K147" s="126">
        <f>IF(J89&gt;J31,0,IF(AND(J89=J31,J147=0),0,IF($E$31*$C$31*K$6&gt;$E$31,0,$E$31*$C$31)+IF($F$31*$C$31*J$6&gt;$F$31,0,$F$31*$C$31)+IF($G$31*$C$31*I$6&gt;$G$31,0,$G$31*$C$31)+IF($H$31*$C$31*H$6&gt;$H$31,0,$H$31*$C$31)+IF($I$31*$C$31*G$6&gt;$I$31,0,$I$31*$C$31)+IF($J$31*$C$31*F$6&gt;$J$31,0,$J$31*$C$31)))</f>
        <v>0</v>
      </c>
      <c r="L147" s="126">
        <f>IF(K89&gt;K31,0,IF(AND(K89=K31,K147=0),0,IF($E$31*$C$31*L$6&gt;$E$31,0,$E$31*$C$31)+IF($F$31*$C$31*K$6&gt;$F$31,0,$F$31*$C$31)+IF($G$31*$C$31*J$6&gt;$G$31,0,$G$31*$C$31)+IF($H$31*$C$31*I$6&gt;$H$31,0,$H$31*$C$31)+IF($I$31*$C$31*H$6&gt;$I$31,0,$I$31*$C$31)+IF($J$31*$C$31*G$6&gt;$J$31,0,$J$31*$C$31)+IF($K$31*$C$31*F$6&gt;$K$31,0,$K$31*$C$31)))</f>
        <v>0</v>
      </c>
      <c r="M147" s="126">
        <f>IF(L89&gt;L31,0,IF(AND(L89=L31,L147=0),0,IF($E$31*$C$31*M$6&gt;$E$31,0,$E$31*$C$31)+IF($F$31*$C$31*L$6&gt;$F$31,0,$F$31*$C$31)+IF($G$31*$C$31*K$6&gt;$G$31,0,$G$31*$C$31)+IF($H$31*$C$31*J$6&gt;$H$31,0,$H$31*$C$31)+IF($I$31*$C$31*I$6&gt;$I$31,0,$I$31*$C$31)+IF($J$31*$C$31*H$6&gt;$J$31,0,$J$31*$C$31)+IF($K$31*$C$31*G$6&gt;$K$31,0,$K$31*$C$31)+IF($L$31*$C$31*F$6&gt;$L$31,0,$L$31*$C$31)))</f>
        <v>0</v>
      </c>
      <c r="N147" s="126">
        <f>IF(M89&gt;M31,0,IF(AND(M89=M31,M147=0),0,IF($E$31*$C$31*N$6&gt;$E$31,0,$E$31*$C$31)+IF($F$31*$C$31*M$6&gt;$F$31,0,$F$31*$C$31)+IF($G$31*$C$31*L$6&gt;$G$31,0,$G$31*$C$31)+IF($H$31*$C$31*K$6&gt;$H$31,0,$H$31*$C$31)+IF($I$31*$C$31*J$6&gt;$I$31,0,$I$31*$C$31)+IF($J$31*$C$31*I$6&gt;$J$31,0,$J$31*$C$31)+IF($K$31*$C$31*H$6&gt;$K$31,0,$K$31*$C$31)+IF($L$31*$C$31*G$6&gt;$L$31,0,$L$31*$C$31)+IF($M$31*$C$31*F$6&gt;$M$31,0,$M$31*$C$31)))</f>
        <v>0</v>
      </c>
      <c r="O147" s="126">
        <f>IF(N89&gt;N31,0,IF(AND(N89=N31,N147=0),0,IF($E$31*$C$31*O$6&gt;$E$31,0,$E$31*$C$31)+IF($F$31*$C$31*N$6&gt;$F$31,0,$F$31*$C$31)+IF($G$31*$C$31*M$6&gt;$G$31,0,$G$31*$C$31)+IF($H$31*$C$31*L$6&gt;$H$31,0,$H$31*$C$31)+IF($I$31*$C$31*K$6&gt;$I$31,0,$I$31*$C$31)+IF($J$31*$C$31*J$6&gt;$J$31,0,$J$31*$C$31)+IF($K$31*$C$31*I$6&gt;$K$31,0,$K$31*$C$31)+IF($L$31*$C$31*H$6&gt;$L$31,0,$L$31*$C$31)+IF($M$31*$C$31*G$6&gt;$M$31,0,$M$31*$C$31)+IF($N$31*$C$31*F$6&gt;$N$31,0,$N$31*$C$31)))</f>
        <v>0</v>
      </c>
      <c r="P147" s="126">
        <f>IF(O89&gt;O31,0,IF(AND(O89=O31,O147=0),0,IF($E$31*$C$31*P$6&gt;$E$31,0,$E$31*$C$31)+IF($F$31*$C$31*O$6&gt;$F$31,0,$F$31*$C$31)+IF($G$31*$C$31*N$6&gt;$G$31,0,$G$31*$C$31)+IF($H$31*$C$31*M$6&gt;$H$31,0,$H$31*$C$31)+IF($I$31*$C$31*L$6&gt;$I$31,0,$I$31*$C$31)+IF($J$31*$C$31*K$6&gt;$J$31,0,$J$31*$C$31)+IF($K$31*$C$31*J$6&gt;$K$31,0,$K$31*$C$31)+IF($L$31*$C$31*I$6&gt;$L$31,0,$L$31*$C$31)+IF($M$31*$C$31*H$6&gt;$M$31,0,$M$31*$C$31)+IF($N$31*$C$31*G$6&gt;$N$31,0,$N$31*$C$31)+IF($O$31*$C$31*F$6&gt;$O$31,0,$O$31*$C$31)))</f>
        <v>0</v>
      </c>
      <c r="Q147" s="126">
        <f>IF(P89&gt;P31,0,IF(AND(P89=P31,P147=0),0,IF($E$31*$C$31*Q$6&gt;$E$31,0,$E$31*$C$31)+IF($F$31*$C$31*P$6&gt;$F$31,0,$F$31*$C$31)+IF($G$31*$C$31*O$6&gt;$G$31,0,$G$31*$C$31)+IF($H$31*$C$31*N$6&gt;$H$31,0,$H$31*$C$31)+IF($I$31*$C$31*M$6&gt;$I$31,0,$I$31*$C$31)+IF($J$31*$C$31*L$6&gt;$J$31,0,$J$31*$C$31)+IF($K$31*$C$31*K$6&gt;$K$31,0,$K$31*$C$31)+IF($L$31*$C$31*J$6&gt;$L$31,0,$L$31*$C$31)+IF($M$31*$C$31*I$6&gt;$M$31,0,$M$31*$C$31)+IF($N$31*$C$31*H$6&gt;$N$31,0,$N$31*$C$31)+IF($O$31*$C$31*G$6&gt;$O$31,0,$O$31*$C$31)+IF($P$31*$C$31*F$6&gt;$P$31,0,$P$31*$C$31)))</f>
        <v>0</v>
      </c>
      <c r="R147" s="126">
        <f>IF(Q89&gt;Q31,0,IF(AND(Q89=Q31,Q147=0),0,IF($E$31*$C$31*R$6&gt;$E$31,0,$E$31*$C$31)+IF($F$31*$C$31*Q$6&gt;$F$31,0,$F$31*$C$31)+IF($G$31*$C$31*P$6&gt;$G$31,0,$G$31*$C$31)+IF($H$31*$C$31*O$6&gt;$H$31,0,$H$31*$C$31)+IF($I$31*$C$31*N$6&gt;$I$31,0,$I$31*$C$31)+IF($J$31*$C$31*M$6&gt;$J$31,0,$J$31*$C$31)+IF($K$31*$C$31*L$6&gt;$K$31,0,$K$31*$C$31)+IF($L$31*$C$31*K$6&gt;$L$31,0,$L$31*$C$31)+IF($M$31*$C$31*J$6&gt;$M$31,0,$M$31*$C$31)+IF($N$31*$C$31*I$6&gt;$N$31,0,$N$31*$C$31)+IF($O$31*$C$31*H$6&gt;$O$31,0,$O$31*$C$31)+IF($P$31*$C$31*G$6&gt;$P$31,0,$P$31*$C$31)+IF($Q$31*$C$31*F$6&gt;$Q$31,0,$Q$31*$C$31)))</f>
        <v>0</v>
      </c>
      <c r="S147" s="126">
        <f>IF(R89&gt;R31,0,IF(AND(R89=R31,R147=0),0,IF($E$31*$C$31*S$6&gt;$E$31,0,$E$31*$C$31)+IF($F$31*$C$31*R$6&gt;$F$31,0,$F$31*$C$31)+IF($G$31*$C$31*Q$6&gt;$G$31,0,$G$31*$C$31)+IF($H$31*$C$31*P$6&gt;$H$31,0,$H$31*$C$31)+IF($I$31*$C$31*O$6&gt;$I$31,0,$I$31*$C$31)+IF($J$31*$C$31*N$6&gt;$J$31,0,$J$31*$C$31)+IF($K$31*$C$31*M$6&gt;$K$31,0,$K$31*$C$31)+IF($L$31*$C$31*L$6&gt;$L$31,0,$L$31*$C$31)+IF($M$31*$C$31*K$6&gt;$M$31,0,$M$31*$C$31)+IF($N$31*$C$31*J$6&gt;$N$31,0,$N$31*$C$31)+IF($O$31*$C$31*I$6&gt;$O$31,0,$O$31*$C$31)+IF($P$31*$C$31*H$6&gt;$P$31,0,$P$31*$C$31)+IF($Q$31*$C$31*G$6&gt;$Q$31,0,$Q$31*$C$31)+IF($R$31*$C$31*F$6&gt;$R$31,0,$R$31*$C$31)))</f>
        <v>0</v>
      </c>
      <c r="T147" s="126">
        <f>IF(S89&gt;S31,0,IF(AND(S89=S31,S147=0),0,IF($E$31*$C$31*T$6&gt;$E$31,0,$E$31*$C$31)+IF($F$31*$C$31*S$6&gt;$F$31,0,$F$31*$C$31)+IF($G$31*$C$31*R$6&gt;$G$31,0,$G$31*$C$31)+IF($H$31*$C$31*Q$6&gt;$H$31,0,$H$31*$C$31)+IF($I$31*$C$31*P$6&gt;$I$31,0,$I$31*$C$31)+IF($J$31*$C$31*O$6&gt;$J$31,0,$J$31*$C$31)+IF($K$31*$C$31*N$6&gt;$K$31,0,$K$31*$C$31)+IF($L$31*$C$31*M$6&gt;$L$31,0,$L$31*$C$31)+IF($M$31*$C$31*L$6&gt;$M$31,0,$M$31*$C$31)+IF($N$31*$C$31*K$6&gt;$N$31,0,$N$31*$C$31)+IF($O$31*$C$31*J$6&gt;$O$31,0,$O$31*$C$31)+IF($P$31*$C$31*I$6&gt;$P$31,0,$P$31*$C$31)+IF($Q$31*$C$31*H$6&gt;$Q$31,0,$Q$31*$C$31)+IF($R$31*$C$31*G$6&gt;$R$31,0,$R$31*$C$31)+IF($S$31*$C$31*F$6&gt;$S$31,0,$S$31*$C$31)))</f>
        <v>0</v>
      </c>
      <c r="U147" s="126">
        <f>IF(T89&gt;T31,0,IF(AND(T89=T31,T147=0),0,IF($E$31*$C$31*U$6&gt;$E$31,0,$E$31*$C$31)+IF($F$31*$C$31*T$6&gt;$F$31,0,$F$31*$C$31)+IF($G$31*$C$31*S$6&gt;$G$31,0,$G$31*$C$31)+IF($H$31*$C$31*R$6&gt;$H$31,0,$H$31*$C$31)+IF($I$31*$C$31*Q$6&gt;$I$31,0,$I$31*$C$31)+IF($J$31*$C$31*P$6&gt;$J$31,0,$J$31*$C$31)+IF($K$31*$C$31*O$6&gt;$K$31,0,$K$31*$C$31)+IF($L$31*$C$31*N$6&gt;$L$31,0,$L$31*$C$31)+IF($M$31*$C$31*M$6&gt;$M$31,0,$M$31*$C$31)+IF($N$31*$C$31*L$6&gt;$N$31,0,$N$31*$C$31)+IF($O$31*$C$31*K$6&gt;$O$31,0,$O$31*$C$31)+IF($P$31*$C$31*J$6&gt;$P$31,0,$P$31*$C$31)+IF($Q$31*$C$31*I$6&gt;$Q$31,0,$Q$31*$C$31)+IF($R$31*$C$31*H$6&gt;$R$31,0,$R$31*$C$31)+IF($S$31*$C$31*G$6&gt;$S$31,0,$S$31*$C$31)+IF($T$31*$C$31*F$6&gt;$T$31,0,$T$31*$C$31)))</f>
        <v>0</v>
      </c>
      <c r="V147" s="126">
        <f>IF(U89&gt;U31,0,IF(AND(U89=U31,U147=0),0,IF($E$31*$C$31*V$6&gt;$E$31,0,$E$31*$C$31)+IF($F$31*$C$31*U$6&gt;$F$31,0,$F$31*$C$31)+IF($G$31*$C$31*T$6&gt;$G$31,0,$G$31*$C$31)+IF($H$31*$C$31*S$6&gt;$H$31,0,$H$31*$C$31)+IF($I$31*$C$31*R$6&gt;$I$31,0,$I$31*$C$31)+IF($J$31*$C$31*Q$6&gt;$J$31,0,$J$31*$C$31)+IF($K$31*$C$31*P$6&gt;$K$31,0,$K$31*$C$31)+IF($L$31*$C$31*O$6&gt;$L$31,0,$L$31*$C$31)+IF($M$31*$C$31*N$6&gt;$M$31,0,$M$31*$C$31)+IF($N$31*$C$31*M$6&gt;$N$31,0,$N$31*$C$31)+IF($O$31*$C$31*L$6&gt;$O$31,0,$O$31*$C$31)+IF($P$31*$C$31*K$6&gt;$P$31,0,$P$31*$C$31)+IF($Q$31*$C$31*J$6&gt;$Q$31,0,$Q$31*$C$31)+IF($R$31*$C$31*I$6&gt;$R$31,0,$R$31*$C$31)+IF($S$31*$C$31*H$6&gt;$S$31,0,$S$31*$C$31)+IF($T$31*$C$31*G$6&gt;$T$31,0,$T$31*$C$31)+IF($U$31*$C$31*F$6&gt;$U$31,0,$U$31*$C$31)))</f>
        <v>0</v>
      </c>
      <c r="W147" s="126">
        <f>IF(V89&gt;V31,0,IF(AND(V89=V31,V147=0),0,IF($E$31*$C$31*W$6&gt;$E$31,0,$E$31*$C$31)+IF($F$31*$C$31*V$6&gt;$F$31,0,$F$31*$C$31)+IF($G$31*$C$31*U$6&gt;$G$31,0,$G$31*$C$31)+IF($H$31*$C$31*T$6&gt;$H$31,0,$H$31*$C$31)+IF($I$31*$C$31*S$6&gt;$I$31,0,$I$31*$C$31)+IF($J$31*$C$31*R$6&gt;$J$31,0,$J$31*$C$31)+IF($K$31*$C$31*Q$6&gt;$K$31,0,$K$31*$C$31)+IF($L$31*$C$31*P$6&gt;$L$31,0,$L$31*$C$31)+IF($M$31*$C$31*O$6&gt;$M$31,0,$M$31*$C$31)+IF($N$31*$C$31*N$6&gt;$N$31,0,$N$31*$C$31)+IF($O$31*$C$31*M$6&gt;$O$31,0,$O$31*$C$31)+IF($P$31*$C$31*L$6&gt;$P$31,0,$P$31*$C$31)+IF($Q$31*$C$31*K$6&gt;$Q$31,0,$Q$31*$C$31)+IF($R$31*$C$31*J$6&gt;$R$31,0,$R$31*$C$31)+IF($S$31*$C$31*I$6&gt;$S$31,0,$S$31*$C$31)+IF($T$31*$C$31*H$6&gt;$T$31,0,$T$31*$C$31)+IF($U$31*$C$31*G$6&gt;$U$31,0,$U$31*$C$31)+IF($V$31*$C$31*F$6&gt;$V$31,0,$V$31*$C$31)))</f>
        <v>0</v>
      </c>
      <c r="X147" s="126">
        <f>IF(W89&gt;W31,0,IF(AND(W89=W31,W147=0),0,IF($E$31*$C$31*X$6&gt;$E$31,0,$E$31*$C$31)+IF($F$31*$C$31*W$6&gt;$F$31,0,$F$31*$C$31)+IF($G$31*$C$31*V$6&gt;$G$31,0,$G$31*$C$31)+IF($H$31*$C$31*U$6&gt;$H$31,0,$H$31*$C$31)+IF($I$31*$C$31*T$6&gt;$I$31,0,$I$31*$C$31)+IF($J$31*$C$31*S$6&gt;$J$31,0,$J$31*$C$31)+IF($K$31*$C$31*R$6&gt;$K$31,0,$K$31*$C$31)+IF($L$31*$C$31*Q$6&gt;$L$31,0,$L$31*$C$31)+IF($M$31*$C$31*P$6&gt;$M$31,0,$M$31*$C$31)+IF($N$31*$C$31*O$6&gt;$N$31,0,$N$31*$C$31)+IF($O$31*$C$31*N$6&gt;$O$31,0,$O$31*$C$31)+IF($P$31*$C$31*M$6&gt;$P$31,0,$P$31*$C$31)+IF($Q$31*$C$31*L$6&gt;$Q$31,0,$Q$31*$C$31)+IF($R$31*$C$31*K$6&gt;$R$31,0,$R$31*$C$31)+IF($S$31*$C$31*J$6&gt;$S$31,0,$S$31*$C$31)+IF($T$31*$C$31*I$6&gt;$T$31,0,$T$31*$C$31)+IF($U$31*$C$31*H$6&gt;$U$31,0,$U$31*$C$31)+IF($V$31*$C$31*G$6&gt;$V$31,0,$V$31*$C$31)+IF($W$31*$C$31*F$6&gt;$W$31,0,$W$31*$C$31)))</f>
        <v>0</v>
      </c>
      <c r="Y147" s="126">
        <f>IF(X89&gt;X31,0,IF(AND(X89=X31,X147=0),0,IF($E$31*$C$31*Y$6&gt;$E$31,0,$E$31*$C$31)+IF($F$31*$C$31*X$6&gt;$F$31,0,$F$31*$C$31)+IF($G$31*$C$31*W$6&gt;$G$31,0,$G$31*$C$31)+IF($H$31*$C$31*V$6&gt;$H$31,0,$H$31*$C$31)+IF($I$31*$C$31*U$6&gt;$I$31,0,$I$31*$C$31)+IF($J$31*$C$31*T$6&gt;$J$31,0,$J$31*$C$31)+IF($K$31*$C$31*S$6&gt;$K$31,0,$K$31*$C$31)+IF($L$31*$C$31*R$6&gt;$L$31,0,$L$31*$C$31)+IF($M$31*$C$31*Q$6&gt;$M$31,0,$M$31*$C$31)+IF($N$31*$C$31*P$6&gt;$N$31,0,$N$31*$C$31)+IF($O$31*$C$31*O$6&gt;$O$31,0,$O$31*$C$31)+IF($P$31*$C$31*N$6&gt;$P$31,0,$P$31*$C$31)+IF($Q$31*$C$31*M$6&gt;$Q$31,0,$Q$31*$C$31)+IF($R$31*$C$31*L$6&gt;$R$31,0,$R$31*$C$31)+IF($S$31*$C$31*K$6&gt;$S$31,0,$S$31*$C$31)+IF($T$31*$C$31*J$6&gt;$T$31,0,$T$31*$C$31)+IF($U$31*$C$31*I$6&gt;$U$31,0,$U$31*$C$31)+IF($V$31*$C$31*H$6&gt;$V$31,0,$V$31*$C$31)+IF($W$31*$C$31*G$6&gt;$W$31,0,$W$31*$C$31)+IF($X$31*$C$31*F$6&gt;$X$31,0,$X$31*$C$31)))</f>
        <v>0</v>
      </c>
      <c r="Z147" s="126">
        <f>IF(Y89&gt;Y31,0,IF(AND(Y89=Y31,Y147=0),0,IF($E$31*$C$31*Z$6&gt;$E$31,0,$E$31*$C$31)+IF($F$31*$C$31*Y$6&gt;$F$31,0,$F$31*$C$31)+IF($G$31*$C$31*X$6&gt;$G$31,0,$G$31*$C$31)+IF($H$31*$C$31*W$6&gt;$H$31,0,$H$31*$C$31)+IF($I$31*$C$31*V$6&gt;$I$31,0,$I$31*$C$31)+IF($J$31*$C$31*U$6&gt;$J$31,0,$J$31*$C$31)+IF($K$31*$C$31*T$6&gt;$K$31,0,$K$31*$C$31)+IF($L$31*$C$31*S$6&gt;$L$31,0,$L$31*$C$31)+IF($M$31*$C$31*R$6&gt;$M$31,0,$M$31*$C$31)+IF($N$31*$C$31*Q$6&gt;$N$31,0,$N$31*$C$31)+IF($O$31*$C$31*P$6&gt;$O$31,0,$O$31*$C$31)+IF($P$31*$C$31*O$6&gt;$P$31,0,$P$31*$C$31)+IF($Q$31*$C$31*N$6&gt;$Q$31,0,$Q$31*$C$31)+IF($R$31*$C$31*M$6&gt;$R$31,0,$R$31*$C$31)+IF($S$31*$C$31*L$6&gt;$S$31,0,$S$31*$C$31)+IF($T$31*$C$31*K$6&gt;$T$31,0,$T$31*$C$31)+IF($U$31*$C$31*J$6&gt;$U$31,0,$U$31*$C$31)+IF($V$31*$C$31*I$6&gt;$V$31,0,$V$31*$C$31)+IF($W$31*$C$31*H$6&gt;$W$31,0,$W$31*$C$31)+IF($X$31*$C$31*G$6&gt;$X$31,0,$X$31*$C$31)+IF($Y$31*$C$31*F$6&gt;$Y$31,0,$Y$31*$C$31)))</f>
        <v>0</v>
      </c>
      <c r="AA147" s="126">
        <f>IF(Z89&gt;Z31,0,IF(AND(Z89=Z31,Z147=0),0,IF($E$31*$C$31*AA$6&gt;$E$31,0,$E$31*$C$31)+IF($F$31*$C$31*Z$6&gt;$F$31,0,$F$31*$C$31)+IF($G$31*$C$31*Y$6&gt;$G$31,0,$G$31*$C$31)+IF($H$31*$C$31*X$6&gt;$H$31,0,$H$31*$C$31)+IF($I$31*$C$31*W$6&gt;$I$31,0,$I$31*$C$31)+IF($J$31*$C$31*V$6&gt;$J$31,0,$J$31*$C$31)+IF($K$31*$C$31*U$6&gt;$K$31,0,$K$31*$C$31)+IF($L$31*$C$31*T$6&gt;$L$31,0,$L$31*$C$31)+IF($M$31*$C$31*S$6&gt;$M$31,0,$M$31*$C$31)+IF($N$31*$C$31*R$6&gt;$N$31,0,$N$31*$C$31)+IF($O$31*$C$31*Q$6&gt;$O$31,0,$O$31*$C$31)+IF($P$31*$C$31*P$6&gt;$P$31,0,$P$31*$C$31)+IF($Q$31*$C$31*O$6&gt;$Q$31,0,$Q$31*$C$31)+IF($R$31*$C$31*N$6&gt;$R$31,0,$R$31*$C$31)+IF($S$31*$C$31*M$6&gt;$S$31,0,$S$31*$C$31)+IF($T$31*$C$31*L$6&gt;$T$31,0,$T$31*$C$31)+IF($U$31*$C$31*K$6&gt;$U$31,0,$U$31*$C$31)+IF($V$31*$C$31*J$6&gt;$V$31,0,$V$31*$C$31)+IF($W$31*$C$31*I$6&gt;$W$31,0,$W$31*$C$31)+IF($X$31*$C$31*H$6&gt;$X$31,0,$X$31*$C$31)+IF($Y$31*$C$31*G$6&gt;$Y$31,0,$Y$31*$C$31)+IF($Z$31*$C$31*F$6&gt;$Z$31,0,$Z$31*$C$31)))</f>
        <v>0</v>
      </c>
      <c r="AB147" s="126">
        <f>IF(AA89&gt;AA31,0,IF(AND(AA89=AA31,AA147=0),0,IF($E$31*$C$31*AB$6&gt;$E$31,0,$E$31*$C$31)+IF($F$31*$C$31*AA$6&gt;$F$31,0,$F$31*$C$31)+IF($G$31*$C$31*Z$6&gt;$G$31,0,$G$31*$C$31)+IF($H$31*$C$31*Y$6&gt;$H$31,0,$H$31*$C$31)+IF($I$31*$C$31*X$6&gt;$I$31,0,$I$31*$C$31)+IF($J$31*$C$31*W$6&gt;$J$31,0,$J$31*$C$31)+IF($K$31*$C$31*V$6&gt;$K$31,0,$K$31*$C$31)+IF($L$31*$C$31*U$6&gt;$L$31,0,$L$31*$C$31)+IF($M$31*$C$31*T$6&gt;$M$31,0,$M$31*$C$31)+IF($N$31*$C$31*S$6&gt;$N$31,0,$N$31*$C$31)+IF($O$31*$C$31*R$6&gt;$O$31,0,$O$31*$C$31)+IF($P$31*$C$31*Q$6&gt;$P$31,0,$P$31*$C$31)+IF($Q$31*$C$31*P$6&gt;$Q$31,0,$Q$31*$C$31)+IF($R$31*$C$31*O$6&gt;$R$31,0,$R$31*$C$31)+IF($S$31*$C$31*N$6&gt;$S$31,0,$S$31*$C$31)+IF($T$31*$C$31*M$6&gt;$T$31,0,$T$31*$C$31)+IF($U$31*$C$31*L$6&gt;$U$31,0,$U$31*$C$31)+IF($V$31*$C$31*K$6&gt;$V$31,0,$V$31*$C$31)+IF($W$31*$C$31*J$6&gt;$W$31,0,$W$31*$C$31)+IF($X$31*$C$31*I$6&gt;$X$31,0,$X$31*$C$31)+IF($Y$31*$C$31*H$6&gt;$Y$31,0,$Y$31*$C$31)+IF($Z$31*$C$31*G$6&gt;$Z$31,0,$Z$31*$C$31)+IF($AA$31*$C$31*F$6&gt;$AA$31,0,$AA$31*$C$31)))</f>
        <v>0</v>
      </c>
      <c r="AC147" s="126">
        <f>IF(AB89&gt;AB31,0,IF(AND(AB89=AB31,AB147=0),0,IF($E$31*$C$31*AC$6&gt;$E$31,0,$E$31*$C$31)+IF($F$31*$C$31*AB$6&gt;$F$31,0,$F$31*$C$31)+IF($G$31*$C$31*AA$6&gt;$G$31,0,$G$31*$C$31)+IF($H$31*$C$31*Z$6&gt;$H$31,0,$H$31*$C$31)+IF($I$31*$C$31*Y$6&gt;$I$31,0,$I$31*$C$31)+IF($J$31*$C$31*X$6&gt;$J$31,0,$J$31*$C$31)+IF($K$31*$C$31*W$6&gt;$K$31,0,$K$31*$C$31)+IF($L$31*$C$31*V$6&gt;$L$31,0,$L$31*$C$31)+IF($M$31*$C$31*U$6&gt;$M$31,0,$M$31*$C$31)+IF($N$31*$C$31*T$6&gt;$N$31,0,$N$31*$C$31)+IF($O$31*$C$31*S$6&gt;$O$31,0,$O$31*$C$31)+IF($P$31*$C$31*R$6&gt;$P$31,0,$P$31*$C$31)+IF($Q$31*$C$31*Q$6&gt;$Q$31,0,$Q$31*$C$31)+IF($R$31*$C$31*P$6&gt;$R$31,0,$R$31*$C$31)+IF($S$31*$C$31*O$6&gt;$S$31,0,$S$31*$C$31)+IF($T$31*$C$31*N$6&gt;$T$31,0,$T$31*$C$31)+IF($U$31*$C$31*M$6&gt;$U$31,0,$U$31*$C$31)+IF($V$31*$C$31*L$6&gt;$V$31,0,$V$31*$C$31)+IF($W$31*$C$31*K$6&gt;$W$31,0,$W$31*$C$31)+IF($X$31*$C$31*J$6&gt;$X$31,0,$X$31*$C$31)+IF($Y$31*$C$31*I$6&gt;$Y$31,0,$Y$31*$C$31)+IF($Z$31*$C$31*H$6&gt;$Z$31,0,$Z$31*$C$31)+IF($AA$31*$C$31*G$6&gt;$AA$31,0,$AA$31*$C$31)+IF($AB$31*$C$31*F$6&gt;$AB$31,0,$AB$31*$C$31)))</f>
        <v>0</v>
      </c>
      <c r="AD147" s="126">
        <f>IF(AC89&gt;AC31,0,IF(AND(AC89=AC31,AC147=0),0,IF($E$31*$C$31*AD$6&gt;$E$31,0,$E$31*$C$31)+IF($F$31*$C$31*AC$6&gt;$F$31,0,$F$31*$C$31)+IF($G$31*$C$31*AB$6&gt;$G$31,0,$G$31*$C$31)+IF($H$31*$C$31*AA$6&gt;$H$31,0,$H$31*$C$31)+IF($I$31*$C$31*Z$6&gt;$I$31,0,$I$31*$C$31)+IF($J$31*$C$31*Y$6&gt;$J$31,0,$J$31*$C$31)+IF($K$31*$C$31*X$6&gt;$K$31,0,$K$31*$C$31)+IF($L$31*$C$31*W$6&gt;$L$31,0,$L$31*$C$31)+IF($M$31*$C$31*V$6&gt;$M$31,0,$M$31*$C$31)+IF($N$31*$C$31*U$6&gt;$N$31,0,$N$31*$C$31)+IF($O$31*$C$31*T$6&gt;$O$31,0,$O$31*$C$31)+IF($P$31*$C$31*S$6&gt;$P$31,0,$P$31*$C$31)+IF($Q$31*$C$31*R$6&gt;$Q$31,0,$Q$31*$C$31)+IF($R$31*$C$31*Q$6&gt;$R$31,0,$R$31*$C$31)+IF($S$31*$C$31*P$6&gt;$S$31,0,$S$31*$C$31)+IF($T$31*$C$31*O$6&gt;$T$31,0,$T$31*$C$31)+IF($U$31*$C$31*N$6&gt;$U$31,0,$U$31*$C$31)+IF($V$31*$C$31*M$6&gt;$V$31,0,$V$31*$C$31)+IF($W$31*$C$31*L$6&gt;$W$31,0,$W$31*$C$31)+IF($X$31*$C$31*K$6&gt;$X$31,0,$X$31*$C$31)+IF($Y$31*$C$31*J$6&gt;$Y$31,0,$Y$31*$C$31)+IF($Z$31*$C$31*I$6&gt;$Z$31,0,$Z$31*$C$31)+IF($AA$31*$C$31*H$6&gt;$AA$31,0,$AA$31*$C$31)+IF($AB$31*$C$31*G$6&gt;$AB$31,0,$AB$31*$C$31)+IF($AC$31*$C$31*F$6&gt;$AC$31,0,$AC$31*$C$31)))</f>
        <v>0</v>
      </c>
      <c r="AE147" s="126">
        <f>IF(AD89&gt;AD31,0,IF(AND(AD89=AD31,AD147=0),0,IF($E$31*$C$31*AE$6&gt;$E$31,0,$E$31*$C$31)+IF($F$31*$C$31*AD$6&gt;$F$31,0,$F$31*$C$31)+IF($G$31*$C$31*AC$6&gt;$G$31,0,$G$31*$C$31)+IF($H$31*$C$31*AB$6&gt;$H$31,0,$H$31*$C$31)+IF($I$31*$C$31*AA$6&gt;$I$31,0,$I$31*$C$31)+IF($J$31*$C$31*Z$6&gt;$J$31,0,$J$31*$C$31)+IF($K$31*$C$31*Y$6&gt;$K$31,0,$K$31*$C$31)+IF($L$31*$C$31*X$6&gt;$L$31,0,$L$31*$C$31)+IF($M$31*$C$31*W$6&gt;$M$31,0,$M$31*$C$31)+IF($N$31*$C$31*V$6&gt;$N$31,0,$N$31*$C$31)+IF($O$31*$C$31*U$6&gt;$O$31,0,$O$31*$C$31)+IF($P$31*$C$31*T$6&gt;$P$31,0,$P$31*$C$31)+IF($Q$31*$C$31*S$6&gt;$Q$31,0,$Q$31*$C$31)+IF($R$31*$C$31*R$6&gt;$R$31,0,$R$31*$C$31)+IF($S$31*$C$31*Q$6&gt;$S$31,0,$S$31*$C$31)+IF($T$31*$C$31*P$6&gt;$T$31,0,$T$31*$C$31)+IF($U$31*$C$31*O$6&gt;$U$31,0,$U$31*$C$31)+IF($V$31*$C$31*N$6&gt;$V$31,0,$V$31*$C$31)+IF($W$31*$C$31*M$6&gt;$W$31,0,$W$31*$C$31)+IF($X$31*$C$31*L$6&gt;$X$31,0,$X$31*$C$31)+IF($Y$31*$C$31*K$6&gt;$Y$31,0,$Y$31*$C$31)+IF($Z$31*$C$31*J$6&gt;$Z$31,0,$Z$31*$C$31)+IF($AA$31*$C$31*I$6&gt;$AA$31,0,$AA$31*$C$31)+IF($AB$31*$C$31*H$6&gt;$AB$31,0,$AB$31*$C$31)+IF($AC$31*$C$31*G$6&gt;$AC$31,0,$AC$31*$C$31)+IF($AD$31*$C$31*F$6&gt;$AD$31,0,$AD$31*$C$31)))</f>
        <v>0</v>
      </c>
      <c r="AF147" s="126">
        <f>IF(AE89&gt;AE31,0,IF(AND(AE89=AE31,AE147=0),0,IF($E$31*$C$31*AF$6&gt;$E$31,0,$E$31*$C$31)+IF($F$31*$C$31*AE$6&gt;$F$31,0,$F$31*$C$31)+IF($G$31*$C$31*AD$6&gt;$G$31,0,$G$31*$C$31)+IF($H$31*$C$31*AC$6&gt;$H$31,0,$H$31*$C$31)+IF($I$31*$C$31*AB$6&gt;$I$31,0,$I$31*$C$31)+IF($J$31*$C$31*AA$6&gt;$J$31,0,$J$31*$C$31)+IF($K$31*$C$31*Z$6&gt;$K$31,0,$K$31*$C$31)+IF($L$31*$C$31*Y$6&gt;$L$31,0,$L$31*$C$31)+IF($M$31*$C$31*X$6&gt;$M$31,0,$M$31*$C$31)+IF($N$31*$C$31*W$6&gt;$N$31,0,$N$31*$C$31)+IF($O$31*$C$31*V$6&gt;$O$31,0,$O$31*$C$31)+IF($P$31*$C$31*U$6&gt;$P$31,0,$P$31*$C$31)+IF($Q$31*$C$31*T$6&gt;$Q$31,0,$Q$31*$C$31)+IF($R$31*$C$31*S$6&gt;$R$31,0,$R$31*$C$31)+IF($S$31*$C$31*R$6&gt;$S$31,0,$S$31*$C$31)+IF($T$31*$C$31*Q$6&gt;$T$31,0,$T$31*$C$31)+IF($U$31*$C$31*P$6&gt;$U$31,0,$U$31*$C$31)+IF($V$31*$C$31*O$6&gt;$V$31,0,$V$31*$C$31)+IF($W$31*$C$31*N$6&gt;$W$31,0,$W$31*$C$31)+IF($X$31*$C$31*M$6&gt;$X$31,0,$X$31*$C$31)+IF($Y$31*$C$31*L$6&gt;$Y$31,0,$Y$31*$C$31)+IF($Z$31*$C$31*K$6&gt;$Z$31,0,$Z$31*$C$31)+IF($AA$31*$C$31*J$6&gt;$AA$31,0,$AA$31*$C$31)+IF($AB$31*$C$31*I$6&gt;$AB$31,0,$AB$31*$C$31)+IF($AC$31*$C$31*H$6&gt;$AC$31,0,$AC$31*$C$31)+IF($AD$31*$C$31*G$6&gt;$AD$31,0,$AD$31*$C$31)+IF($AE$31*$C$31*F$6&gt;$AE$31,0,$AE$31*$C$31)))</f>
        <v>0</v>
      </c>
      <c r="AG147" s="126">
        <f>IF(AF89&gt;AF31,0,IF(AND(AF89=AF31,AF147=0),0,IF($E$31*$C$31*AG$6&gt;$E$31,0,$E$31*$C$31)+IF($F$31*$C$31*AF$6&gt;$F$31,0,$F$31*$C$31)+IF($G$31*$C$31*AE$6&gt;$G$31,0,$G$31*$C$31)+IF($H$31*$C$31*AD$6&gt;$H$31,0,$H$31*$C$31)+IF($I$31*$C$31*AC$6&gt;$I$31,0,$I$31*$C$31)+IF($J$31*$C$31*AB$6&gt;$J$31,0,$J$31*$C$31)+IF($K$31*$C$31*AA$6&gt;$K$31,0,$K$31*$C$31)+IF($L$31*$C$31*Z$6&gt;$L$31,0,$L$31*$C$31)+IF($M$31*$C$31*Y$6&gt;$M$31,0,$M$31*$C$31)+IF($N$31*$C$31*X$6&gt;$N$31,0,$N$31*$C$31)+IF($O$31*$C$31*W$6&gt;$O$31,0,$O$31*$C$31)+IF($P$31*$C$31*V$6&gt;$P$31,0,$P$31*$C$31)+IF($Q$31*$C$31*U$6&gt;$Q$31,0,$Q$31*$C$31)+IF($R$31*$C$31*T$6&gt;$R$31,0,$R$31*$C$31)+IF($S$31*$C$31*S$6&gt;$S$31,0,$S$31*$C$31)+IF($T$31*$C$31*R$6&gt;$T$31,0,$T$31*$C$31)+IF($U$31*$C$31*Q$6&gt;$U$31,0,$U$31*$C$31)+IF($V$31*$C$31*P$6&gt;$V$31,0,$V$31*$C$31)+IF($W$31*$C$31*O$6&gt;$W$31,0,$W$31*$C$31)+IF($X$31*$C$31*N$6&gt;$X$31,0,$X$31*$C$31)+IF($Y$31*$C$31*M$6&gt;$Y$31,0,$Y$31*$C$31)+IF($Z$31*$C$31*L$6&gt;$Z$31,0,$Z$31*$C$31)+IF($AA$31*$C$31*K$6&gt;$AA$31,0,$AA$31*$C$31)+IF($AB$31*$C$31*J$6&gt;$AB$31,0,$AB$31*$C$31)+IF($AC$31*$C$31*I$6&gt;$AC$31,0,$AC$31*$C$31)+IF($AD$31*$C$31*H$6&gt;$AD$31,0,$AD$31*$C$31)+IF($AE$31*$C$31*G$6&gt;$AE$31,0,$AE$31*$C$31)+IF($AF$31*$C$31*F$6&gt;$AF$31,0,$AF$31*$C$31)))</f>
        <v>0</v>
      </c>
      <c r="AH147" s="126">
        <f>IF(AG89&gt;AG31,0,IF(AND(AG89=AG31,AG147=0),0,IF($E$31*$C$31*AH$6&gt;$E$31,0,$E$31*$C$31)+IF($F$31*$C$31*AG$6&gt;$F$31,0,$F$31*$C$31)+IF($G$31*$C$31*AF$6&gt;$G$31,0,$G$31*$C$31)+IF($H$31*$C$31*AE$6&gt;$H$31,0,$H$31*$C$31)+IF($I$31*$C$31*AD$6&gt;$I$31,0,$I$31*$C$31)+IF($J$31*$C$31*AC$6&gt;$J$31,0,$J$31*$C$31)+IF($K$31*$C$31*AB$6&gt;$K$31,0,$K$31*$C$31)+IF($L$31*$C$31*AA$6&gt;$L$31,0,$L$31*$C$31)+IF($M$31*$C$31*Z$6&gt;$M$31,0,$M$31*$C$31)+IF($N$31*$C$31*Y$6&gt;$N$31,0,$N$31*$C$31)+IF($O$31*$C$31*X$6&gt;$O$31,0,$O$31*$C$31)+IF($P$31*$C$31*W$6&gt;$P$31,0,$P$31*$C$31)+IF($Q$31*$C$31*V$6&gt;$Q$31,0,$Q$31*$C$31)+IF($R$31*$C$31*U$6&gt;$R$31,0,$R$31*$C$31)+IF($S$31*$C$31*T$6&gt;$S$31,0,$S$31*$C$31)+IF($T$31*$C$31*S$6&gt;$T$31,0,$T$31*$C$31)+IF($U$31*$C$31*R$6&gt;$U$31,0,$U$31*$C$31)+IF($V$31*$C$31*Q$6&gt;$V$31,0,$V$31*$C$31)+IF($W$31*$C$31*P$6&gt;$W$31,0,$W$31*$C$31)+IF($X$31*$C$31*O$6&gt;$X$31,0,$X$31*$C$31)+IF($Y$31*$C$31*N$6&gt;$Y$31,0,$Y$31*$C$31)+IF($Z$31*$C$31*M$6&gt;$Z$31,0,$Z$31*$C$31)+IF($AA$31*$C$31*L$6&gt;$AA$31,0,$AA$31*$C$31)+IF($AB$31*$C$31*K$6&gt;$AB$31,0,$AB$31*$C$31)+IF($AC$31*$C$31*J$6&gt;$AC$31,0,$AC$31*$C$31)+IF($AD$31*$C$31*I$6&gt;$AD$31,0,$AD$31*$C$31)+IF($AE$31*$C$31*H$6&gt;$AE$31,0,$AE$31*$C$31)+IF($AF$31*$C$31*G$6&gt;$AF$31,0,$AF$31*$C$31)+IF($AG$31*$C$31*F$6&gt;$AG$31,0,$AG$31*$C$31)))</f>
        <v>0</v>
      </c>
      <c r="AI147" s="126">
        <f>IF(AH89&gt;AH31,0,IF(AND(AH89=AH31,AH147=0),0,IF($E$31*$C$31*AI$6&gt;$E$31,0,$E$31*$C$31)+IF($F$31*$C$31*AH$6&gt;$F$31,0,$F$31*$C$31)+IF($G$31*$C$31*AG$6&gt;$G$31,0,$G$31*$C$31)+IF($H$31*$C$31*AF$6&gt;$H$31,0,$H$31*$C$31)+IF($I$31*$C$31*AE$6&gt;$I$31,0,$I$31*$C$31)+IF($J$31*$C$31*AD$6&gt;$J$31,0,$J$31*$C$31)+IF($K$31*$C$31*AC$6&gt;$K$31,0,$K$31*$C$31)+IF($L$31*$C$31*AB$6&gt;$L$31,0,$L$31*$C$31)+IF($M$31*$C$31*AA$6&gt;$M$31,0,$M$31*$C$31)+IF($N$31*$C$31*Z$6&gt;$N$31,0,$N$31*$C$31)+IF($O$31*$C$31*Y$6&gt;$O$31,0,$O$31*$C$31)+IF($P$31*$C$31*X$6&gt;$P$31,0,$P$31*$C$31)+IF($Q$31*$C$31*W$6&gt;$Q$31,0,$Q$31*$C$31)+IF($R$31*$C$31*V$6&gt;$R$31,0,$R$31*$C$31)+IF($S$31*$C$31*U$6&gt;$S$31,0,$S$31*$C$31)+IF($T$31*$C$31*T$6&gt;$T$31,0,$T$31*$C$31)+IF($U$31*$C$31*S$6&gt;$U$31,0,$U$31*$C$31)+IF($V$31*$C$31*R$6&gt;$V$31,0,$V$31*$C$31)+IF($W$31*$C$31*Q$6&gt;$W$31,0,$W$31*$C$31)+IF($X$31*$C$31*P$6&gt;$X$31,0,$X$31*$C$31)+IF($Y$31*$C$31*O$6&gt;$Y$31,0,$Y$31*$C$31)+IF($Z$31*$C$31*N$6&gt;$Z$31,0,$Z$31*$C$31)+IF($AA$31*$C$31*M$6&gt;$AA$31,0,$AA$31*$C$31)+IF($AB$31*$C$31*L$6&gt;$AB$31,0,$AB$31*$C$31)+IF($AC$31*$C$31*K$6&gt;$AC$31,0,$AC$31*$C$31)+IF($AD$31*$C$31*J$6&gt;$AD$31,0,$AD$31*$C$31)+IF($AE$31*$C$31*I$6&gt;$AE$31,0,$AE$31*$C$31)+IF($AF$31*$C$31*H$6&gt;$AF$31,0,$AF$31*$C$31)+IF($AG$31*$C$31*G$6&gt;$AG$31,0,$AG$31*$C$31)+IF($AH$31*$C$31*F$6&gt;$AH$31,0,$AH$31*$C$31)))</f>
        <v>0</v>
      </c>
    </row>
    <row r="148" spans="2:35" x14ac:dyDescent="0.3">
      <c r="B148" s="6">
        <f t="shared" si="72"/>
        <v>0</v>
      </c>
      <c r="C148" s="288"/>
      <c r="D148" s="151">
        <f t="shared" si="73"/>
        <v>0</v>
      </c>
      <c r="E148" s="126">
        <v>0</v>
      </c>
      <c r="F148" s="126">
        <f>IF(E90&gt;E32,0,IF(AND(E90=E32,E148=0),0,IF($E$32*$C$32*F$6&gt;$E$32,0,$E$32*$C$32)))</f>
        <v>0</v>
      </c>
      <c r="G148" s="126">
        <f>IF(F90&gt;F32,0,IF(AND(F90=F32,F148=0),0,IF($E$32*$C$32*G$6&gt;$E$32,0,$E$32*$C$32)+IF($F$32*$C$32*F$6&gt;$F$32,0,$F$32*$C$32)))</f>
        <v>0</v>
      </c>
      <c r="H148" s="126">
        <f>IF(G90&gt;G32,0,IF(AND(G90=G32,G148=0),0,IF($E$32*$C$32*H$6&gt;$E$32,0,$E$32*$C$32)+IF($F$32*$C$32*G$6&gt;$F$32,0,$F$32*$C$32)+IF($G$32*$C$32*F$6&gt;$G$32,0,$G$32*$C$32)))</f>
        <v>0</v>
      </c>
      <c r="I148" s="126">
        <f>IF(H90&gt;H32,0,IF(AND(H90=H32,H148=0),0,IF($E$32*$C$32*I$6&gt;$E$32,0,$E$32*$C$32)+IF($F$32*$C$32*H$6&gt;$F$32,0,$F$32*$C$32)+IF($G$32*$C$32*G$6&gt;$G$32,0,$G$32*$C$32)+IF($H$32*$C$32*F$6&gt;$H$32,0,$H$32*$C$32)))</f>
        <v>0</v>
      </c>
      <c r="J148" s="126">
        <f>IF(I90&gt;I32,0,IF(AND(I90=I32,I148=0),0,IF($E$32*$C$32*J$6&gt;$E$32,0,$E$32*$C$32)+IF($F$32*$C$32*I$6&gt;$F$32,0,$F$32*$C$32)+IF($G$32*$C$32*H$6&gt;$G$32,0,$G$32*$C$32)+IF($H$32*$C$32*G$6&gt;$H$32,0,$H$32*$C$32)+IF($I$32*$C$32*F$6&gt;$I$32,0,$I$32*$C$32)))</f>
        <v>0</v>
      </c>
      <c r="K148" s="126">
        <f>IF(J90&gt;J32,0,IF(AND(J90=J32,J148=0),0,IF($E$32*$C$32*K$6&gt;$E$32,0,$E$32*$C$32)+IF($F$32*$C$32*J$6&gt;$F$32,0,$F$32*$C$32)+IF($G$32*$C$32*I$6&gt;$G$32,0,$G$32*$C$32)+IF($H$32*$C$32*H$6&gt;$H$32,0,$H$32*$C$32)+IF($I$32*$C$32*G$6&gt;$I$32,0,$I$32*$C$32)+IF($J$32*$C$32*F$6&gt;$J$32,0,$J$32*$C$32)))</f>
        <v>0</v>
      </c>
      <c r="L148" s="126">
        <f>IF(K90&gt;K32,0,IF(AND(K90=K32,K148=0),0,IF($E$32*$C$32*L$6&gt;$E$32,0,$E$32*$C$32)+IF($F$32*$C$32*K$6&gt;$F$32,0,$F$32*$C$32)+IF($G$32*$C$32*J$6&gt;$G$32,0,$G$32*$C$32)+IF($H$32*$C$32*I$6&gt;$H$32,0,$H$32*$C$32)+IF($I$32*$C$32*H$6&gt;$I$32,0,$I$32*$C$32)+IF($J$32*$C$32*G$6&gt;$J$32,0,$J$32*$C$32)+IF($K$32*$C$32*F$6&gt;$K$32,0,$K$32*$C$32)))</f>
        <v>0</v>
      </c>
      <c r="M148" s="126">
        <f>IF(L90&gt;L32,0,IF(AND(L90=L32,L148=0),0,IF($E$32*$C$32*M$6&gt;$E$32,0,$E$32*$C$32)+IF($F$32*$C$32*L$6&gt;$F$32,0,$F$32*$C$32)+IF($G$32*$C$32*K$6&gt;$G$32,0,$G$32*$C$32)+IF($H$32*$C$32*J$6&gt;$H$32,0,$H$32*$C$32)+IF($I$32*$C$32*I$6&gt;$I$32,0,$I$32*$C$32)+IF($J$32*$C$32*H$6&gt;$J$32,0,$J$32*$C$32)+IF($K$32*$C$32*G$6&gt;$K$32,0,$K$32*$C$32)+IF($L$32*$C$32*F$6&gt;$L$32,0,$L$32*$C$32)))</f>
        <v>0</v>
      </c>
      <c r="N148" s="126">
        <f>IF(M90&gt;M32,0,IF(AND(M90=M32,M148=0),0,IF($E$32*$C$32*N$6&gt;$E$32,0,$E$32*$C$32)+IF($F$32*$C$32*M$6&gt;$F$32,0,$F$32*$C$32)+IF($G$32*$C$32*L$6&gt;$G$32,0,$G$32*$C$32)+IF($H$32*$C$32*K$6&gt;$H$32,0,$H$32*$C$32)+IF($I$32*$C$32*J$6&gt;$I$32,0,$I$32*$C$32)+IF($J$32*$C$32*I$6&gt;$J$32,0,$J$32*$C$32)+IF($K$32*$C$32*H$6&gt;$K$32,0,$K$32*$C$32)+IF($L$32*$C$32*G$6&gt;$L$32,0,$L$32*$C$32)+IF($M$32*$C$32*F$6&gt;$M$32,0,$M$32*$C$32)))</f>
        <v>0</v>
      </c>
      <c r="O148" s="126">
        <f>IF(N90&gt;N32,0,IF(AND(N90=N32,N148=0),0,IF($E$32*$C$32*O$6&gt;$E$32,0,$E$32*$C$32)+IF($F$32*$C$32*N$6&gt;$F$32,0,$F$32*$C$32)+IF($G$32*$C$32*M$6&gt;$G$32,0,$G$32*$C$32)+IF($H$32*$C$32*L$6&gt;$H$32,0,$H$32*$C$32)+IF($I$32*$C$32*K$6&gt;$I$32,0,$I$32*$C$32)+IF($J$32*$C$32*J$6&gt;$J$32,0,$J$32*$C$32)+IF($K$32*$C$32*I$6&gt;$K$32,0,$K$32*$C$32)+IF($L$32*$C$32*H$6&gt;$L$32,0,$L$32*$C$32)+IF($M$32*$C$32*G$6&gt;$M$32,0,$M$32*$C$32)+IF($N$32*$C$32*F$6&gt;$N$32,0,$N$32*$C$32)))</f>
        <v>0</v>
      </c>
      <c r="P148" s="126">
        <f>IF(O90&gt;O32,0,IF(AND(O90=O32,O148=0),0,IF($E$32*$C$32*P$6&gt;$E$32,0,$E$32*$C$32)+IF($F$32*$C$32*O$6&gt;$F$32,0,$F$32*$C$32)+IF($G$32*$C$32*N$6&gt;$G$32,0,$G$32*$C$32)+IF($H$32*$C$32*M$6&gt;$H$32,0,$H$32*$C$32)+IF($I$32*$C$32*L$6&gt;$I$32,0,$I$32*$C$32)+IF($J$32*$C$32*K$6&gt;$J$32,0,$J$32*$C$32)+IF($K$32*$C$32*J$6&gt;$K$32,0,$K$32*$C$32)+IF($L$32*$C$32*I$6&gt;$L$32,0,$L$32*$C$32)+IF($M$32*$C$32*H$6&gt;$M$32,0,$M$32*$C$32)+IF($N$32*$C$32*G$6&gt;$N$32,0,$N$32*$C$32)+IF($O$32*$C$32*F$6&gt;$O$32,0,$O$32*$C$32)))</f>
        <v>0</v>
      </c>
      <c r="Q148" s="126">
        <f>IF(P90&gt;P32,0,IF(AND(P90=P32,P148=0),0,IF($E$32*$C$32*Q$6&gt;$E$32,0,$E$32*$C$32)+IF($F$32*$C$32*P$6&gt;$F$32,0,$F$32*$C$32)+IF($G$32*$C$32*O$6&gt;$G$32,0,$G$32*$C$32)+IF($H$32*$C$32*N$6&gt;$H$32,0,$H$32*$C$32)+IF($I$32*$C$32*M$6&gt;$I$32,0,$I$32*$C$32)+IF($J$32*$C$32*L$6&gt;$J$32,0,$J$32*$C$32)+IF($K$32*$C$32*K$6&gt;$K$32,0,$K$32*$C$32)+IF($L$32*$C$32*J$6&gt;$L$32,0,$L$32*$C$32)+IF($M$32*$C$32*I$6&gt;$M$32,0,$M$32*$C$32)+IF($N$32*$C$32*H$6&gt;$N$32,0,$N$32*$C$32)+IF($O$32*$C$32*G$6&gt;$O$32,0,$O$32*$C$32)+IF($P$32*$C$32*F$6&gt;$P$32,0,$P$32*$C$32)))</f>
        <v>0</v>
      </c>
      <c r="R148" s="126">
        <f>IF(Q90&gt;Q32,0,IF(AND(Q90=Q32,Q148=0),0,IF($E$32*$C$32*R$6&gt;$E$32,0,$E$32*$C$32)+IF($F$32*$C$32*Q$6&gt;$F$32,0,$F$32*$C$32)+IF($G$32*$C$32*P$6&gt;$G$32,0,$G$32*$C$32)+IF($H$32*$C$32*O$6&gt;$H$32,0,$H$32*$C$32)+IF($I$32*$C$32*N$6&gt;$I$32,0,$I$32*$C$32)+IF($J$32*$C$32*M$6&gt;$J$32,0,$J$32*$C$32)+IF($K$32*$C$32*L$6&gt;$K$32,0,$K$32*$C$32)+IF($L$32*$C$32*K$6&gt;$L$32,0,$L$32*$C$32)+IF($M$32*$C$32*J$6&gt;$M$32,0,$M$32*$C$32)+IF($N$32*$C$32*I$6&gt;$N$32,0,$N$32*$C$32)+IF($O$32*$C$32*H$6&gt;$O$32,0,$O$32*$C$32)+IF($P$32*$C$32*G$6&gt;$P$32,0,$P$32*$C$32)+IF($Q$32*$C$32*F$6&gt;$Q$32,0,$Q$32*$C$32)))</f>
        <v>0</v>
      </c>
      <c r="S148" s="126">
        <f>IF(R90&gt;R32,0,IF(AND(R90=R32,R148=0),0,IF($E$32*$C$32*S$6&gt;$E$32,0,$E$32*$C$32)+IF($F$32*$C$32*R$6&gt;$F$32,0,$F$32*$C$32)+IF($G$32*$C$32*Q$6&gt;$G$32,0,$G$32*$C$32)+IF($H$32*$C$32*P$6&gt;$H$32,0,$H$32*$C$32)+IF($I$32*$C$32*O$6&gt;$I$32,0,$I$32*$C$32)+IF($J$32*$C$32*N$6&gt;$J$32,0,$J$32*$C$32)+IF($K$32*$C$32*M$6&gt;$K$32,0,$K$32*$C$32)+IF($L$32*$C$32*L$6&gt;$L$32,0,$L$32*$C$32)+IF($M$32*$C$32*K$6&gt;$M$32,0,$M$32*$C$32)+IF($N$32*$C$32*J$6&gt;$N$32,0,$N$32*$C$32)+IF($O$32*$C$32*I$6&gt;$O$32,0,$O$32*$C$32)+IF($P$32*$C$32*H$6&gt;$P$32,0,$P$32*$C$32)+IF($Q$32*$C$32*G$6&gt;$Q$32,0,$Q$32*$C$32)+IF($R$32*$C$32*F$6&gt;$R$32,0,$R$32*$C$32)))</f>
        <v>0</v>
      </c>
      <c r="T148" s="126">
        <f>IF(S90&gt;S32,0,IF(AND(S90=S32,S148=0),0,IF($E$32*$C$32*T$6&gt;$E$32,0,$E$32*$C$32)+IF($F$32*$C$32*S$6&gt;$F$32,0,$F$32*$C$32)+IF($G$32*$C$32*R$6&gt;$G$32,0,$G$32*$C$32)+IF($H$32*$C$32*Q$6&gt;$H$32,0,$H$32*$C$32)+IF($I$32*$C$32*P$6&gt;$I$32,0,$I$32*$C$32)+IF($J$32*$C$32*O$6&gt;$J$32,0,$J$32*$C$32)+IF($K$32*$C$32*N$6&gt;$K$32,0,$K$32*$C$32)+IF($L$32*$C$32*M$6&gt;$L$32,0,$L$32*$C$32)+IF($M$32*$C$32*L$6&gt;$M$32,0,$M$32*$C$32)+IF($N$32*$C$32*K$6&gt;$N$32,0,$N$32*$C$32)+IF($O$32*$C$32*J$6&gt;$O$32,0,$O$32*$C$32)+IF($P$32*$C$32*I$6&gt;$P$32,0,$P$32*$C$32)+IF($Q$32*$C$32*H$6&gt;$Q$32,0,$Q$32*$C$32)+IF($R$32*$C$32*G$6&gt;$R$32,0,$R$32*$C$32)+IF($S$32*$C$32*F$6&gt;$S$32,0,$S$32*$C$32)))</f>
        <v>0</v>
      </c>
      <c r="U148" s="126">
        <f>IF(T90&gt;T32,0,IF(AND(T90=T32,T148=0),0,IF($E$32*$C$32*U$6&gt;$E$32,0,$E$32*$C$32)+IF($F$32*$C$32*T$6&gt;$F$32,0,$F$32*$C$32)+IF($G$32*$C$32*S$6&gt;$G$32,0,$G$32*$C$32)+IF($H$32*$C$32*R$6&gt;$H$32,0,$H$32*$C$32)+IF($I$32*$C$32*Q$6&gt;$I$32,0,$I$32*$C$32)+IF($J$32*$C$32*P$6&gt;$J$32,0,$J$32*$C$32)+IF($K$32*$C$32*O$6&gt;$K$32,0,$K$32*$C$32)+IF($L$32*$C$32*N$6&gt;$L$32,0,$L$32*$C$32)+IF($M$32*$C$32*M$6&gt;$M$32,0,$M$32*$C$32)+IF($N$32*$C$32*L$6&gt;$N$32,0,$N$32*$C$32)+IF($O$32*$C$32*K$6&gt;$O$32,0,$O$32*$C$32)+IF($P$32*$C$32*J$6&gt;$P$32,0,$P$32*$C$32)+IF($Q$32*$C$32*I$6&gt;$Q$32,0,$Q$32*$C$32)+IF($R$32*$C$32*H$6&gt;$R$32,0,$R$32*$C$32)+IF($S$32*$C$32*G$6&gt;$S$32,0,$S$32*$C$32)+IF($T$32*$C$32*F$6&gt;$T$32,0,$T$32*$C$32)))</f>
        <v>0</v>
      </c>
      <c r="V148" s="126">
        <f>IF(U90&gt;U32,0,IF(AND(U90=U32,U148=0),0,IF($E$32*$C$32*V$6&gt;$E$32,0,$E$32*$C$32)+IF($F$32*$C$32*U$6&gt;$F$32,0,$F$32*$C$32)+IF($G$32*$C$32*T$6&gt;$G$32,0,$G$32*$C$32)+IF($H$32*$C$32*S$6&gt;$H$32,0,$H$32*$C$32)+IF($I$32*$C$32*R$6&gt;$I$32,0,$I$32*$C$32)+IF($J$32*$C$32*Q$6&gt;$J$32,0,$J$32*$C$32)+IF($K$32*$C$32*P$6&gt;$K$32,0,$K$32*$C$32)+IF($L$32*$C$32*O$6&gt;$L$32,0,$L$32*$C$32)+IF($M$32*$C$32*N$6&gt;$M$32,0,$M$32*$C$32)+IF($N$32*$C$32*M$6&gt;$N$32,0,$N$32*$C$32)+IF($O$32*$C$32*L$6&gt;$O$32,0,$O$32*$C$32)+IF($P$32*$C$32*K$6&gt;$P$32,0,$P$32*$C$32)+IF($Q$32*$C$32*J$6&gt;$Q$32,0,$Q$32*$C$32)+IF($R$32*$C$32*I$6&gt;$R$32,0,$R$32*$C$32)+IF($S$32*$C$32*H$6&gt;$S$32,0,$S$32*$C$32)+IF($T$32*$C$32*G$6&gt;$T$32,0,$T$32*$C$32)+IF($U$32*$C$32*F$6&gt;$U$32,0,$U$32*$C$32)))</f>
        <v>0</v>
      </c>
      <c r="W148" s="126">
        <f>IF(V90&gt;V32,0,IF(AND(V90=V32,V148=0),0,IF($E$32*$C$32*W$6&gt;$E$32,0,$E$32*$C$32)+IF($F$32*$C$32*V$6&gt;$F$32,0,$F$32*$C$32)+IF($G$32*$C$32*U$6&gt;$G$32,0,$G$32*$C$32)+IF($H$32*$C$32*T$6&gt;$H$32,0,$H$32*$C$32)+IF($I$32*$C$32*S$6&gt;$I$32,0,$I$32*$C$32)+IF($J$32*$C$32*R$6&gt;$J$32,0,$J$32*$C$32)+IF($K$32*$C$32*Q$6&gt;$K$32,0,$K$32*$C$32)+IF($L$32*$C$32*P$6&gt;$L$32,0,$L$32*$C$32)+IF($M$32*$C$32*O$6&gt;$M$32,0,$M$32*$C$32)+IF($N$32*$C$32*N$6&gt;$N$32,0,$N$32*$C$32)+IF($O$32*$C$32*M$6&gt;$O$32,0,$O$32*$C$32)+IF($P$32*$C$32*L$6&gt;$P$32,0,$P$32*$C$32)+IF($Q$32*$C$32*K$6&gt;$Q$32,0,$Q$32*$C$32)+IF($R$32*$C$32*J$6&gt;$R$32,0,$R$32*$C$32)+IF($S$32*$C$32*I$6&gt;$S$32,0,$S$32*$C$32)+IF($T$32*$C$32*H$6&gt;$T$32,0,$T$32*$C$32)+IF($U$32*$C$32*G$6&gt;$U$32,0,$U$32*$C$32)+IF($V$32*$C$32*F$6&gt;$V$32,0,$V$32*$C$32)))</f>
        <v>0</v>
      </c>
      <c r="X148" s="126">
        <f>IF(W90&gt;W32,0,IF(AND(W90=W32,W148=0),0,IF($E$32*$C$32*X$6&gt;$E$32,0,$E$32*$C$32)+IF($F$32*$C$32*W$6&gt;$F$32,0,$F$32*$C$32)+IF($G$32*$C$32*V$6&gt;$G$32,0,$G$32*$C$32)+IF($H$32*$C$32*U$6&gt;$H$32,0,$H$32*$C$32)+IF($I$32*$C$32*T$6&gt;$I$32,0,$I$32*$C$32)+IF($J$32*$C$32*S$6&gt;$J$32,0,$J$32*$C$32)+IF($K$32*$C$32*R$6&gt;$K$32,0,$K$32*$C$32)+IF($L$32*$C$32*Q$6&gt;$L$32,0,$L$32*$C$32)+IF($M$32*$C$32*P$6&gt;$M$32,0,$M$32*$C$32)+IF($N$32*$C$32*O$6&gt;$N$32,0,$N$32*$C$32)+IF($O$32*$C$32*N$6&gt;$O$32,0,$O$32*$C$32)+IF($P$32*$C$32*M$6&gt;$P$32,0,$P$32*$C$32)+IF($Q$32*$C$32*L$6&gt;$Q$32,0,$Q$32*$C$32)+IF($R$32*$C$32*K$6&gt;$R$32,0,$R$32*$C$32)+IF($S$32*$C$32*J$6&gt;$S$32,0,$S$32*$C$32)+IF($T$32*$C$32*I$6&gt;$T$32,0,$T$32*$C$32)+IF($U$32*$C$32*H$6&gt;$U$32,0,$U$32*$C$32)+IF($V$32*$C$32*G$6&gt;$V$32,0,$V$32*$C$32)+IF($W$32*$C$32*F$6&gt;$W$32,0,$W$32*$C$32)))</f>
        <v>0</v>
      </c>
      <c r="Y148" s="126">
        <f>IF(X90&gt;X32,0,IF(AND(X90=X32,X148=0),0,IF($E$32*$C$32*Y$6&gt;$E$32,0,$E$32*$C$32)+IF($F$32*$C$32*X$6&gt;$F$32,0,$F$32*$C$32)+IF($G$32*$C$32*W$6&gt;$G$32,0,$G$32*$C$32)+IF($H$32*$C$32*V$6&gt;$H$32,0,$H$32*$C$32)+IF($I$32*$C$32*U$6&gt;$I$32,0,$I$32*$C$32)+IF($J$32*$C$32*T$6&gt;$J$32,0,$J$32*$C$32)+IF($K$32*$C$32*S$6&gt;$K$32,0,$K$32*$C$32)+IF($L$32*$C$32*R$6&gt;$L$32,0,$L$32*$C$32)+IF($M$32*$C$32*Q$6&gt;$M$32,0,$M$32*$C$32)+IF($N$32*$C$32*P$6&gt;$N$32,0,$N$32*$C$32)+IF($O$32*$C$32*O$6&gt;$O$32,0,$O$32*$C$32)+IF($P$32*$C$32*N$6&gt;$P$32,0,$P$32*$C$32)+IF($Q$32*$C$32*M$6&gt;$Q$32,0,$Q$32*$C$32)+IF($R$32*$C$32*L$6&gt;$R$32,0,$R$32*$C$32)+IF($S$32*$C$32*K$6&gt;$S$32,0,$S$32*$C$32)+IF($T$32*$C$32*J$6&gt;$T$32,0,$T$32*$C$32)+IF($U$32*$C$32*I$6&gt;$U$32,0,$U$32*$C$32)+IF($V$32*$C$32*H$6&gt;$V$32,0,$V$32*$C$32)+IF($W$32*$C$32*G$6&gt;$W$32,0,$W$32*$C$32)+IF($X$32*$C$32*F$6&gt;$X$32,0,$X$32*$C$32)))</f>
        <v>0</v>
      </c>
      <c r="Z148" s="126">
        <f>IF(Y90&gt;Y32,0,IF(AND(Y90=Y32,Y148=0),0,IF($E$32*$C$32*Z$6&gt;$E$32,0,$E$32*$C$32)+IF($F$32*$C$32*Y$6&gt;$F$32,0,$F$32*$C$32)+IF($G$32*$C$32*X$6&gt;$G$32,0,$G$32*$C$32)+IF($H$32*$C$32*W$6&gt;$H$32,0,$H$32*$C$32)+IF($I$32*$C$32*V$6&gt;$I$32,0,$I$32*$C$32)+IF($J$32*$C$32*U$6&gt;$J$32,0,$J$32*$C$32)+IF($K$32*$C$32*T$6&gt;$K$32,0,$K$32*$C$32)+IF($L$32*$C$32*S$6&gt;$L$32,0,$L$32*$C$32)+IF($M$32*$C$32*R$6&gt;$M$32,0,$M$32*$C$32)+IF($N$32*$C$32*Q$6&gt;$N$32,0,$N$32*$C$32)+IF($O$32*$C$32*P$6&gt;$O$32,0,$O$32*$C$32)+IF($P$32*$C$32*O$6&gt;$P$32,0,$P$32*$C$32)+IF($Q$32*$C$32*N$6&gt;$Q$32,0,$Q$32*$C$32)+IF($R$32*$C$32*M$6&gt;$R$32,0,$R$32*$C$32)+IF($S$32*$C$32*L$6&gt;$S$32,0,$S$32*$C$32)+IF($T$32*$C$32*K$6&gt;$T$32,0,$T$32*$C$32)+IF($U$32*$C$32*J$6&gt;$U$32,0,$U$32*$C$32)+IF($V$32*$C$32*I$6&gt;$V$32,0,$V$32*$C$32)+IF($W$32*$C$32*H$6&gt;$W$32,0,$W$32*$C$32)+IF($X$32*$C$32*G$6&gt;$X$32,0,$X$32*$C$32)+IF($Y$32*$C$32*F$6&gt;$Y$32,0,$Y$32*$C$32)))</f>
        <v>0</v>
      </c>
      <c r="AA148" s="126">
        <f>IF(Z90&gt;Z32,0,IF(AND(Z90=Z32,Z148=0),0,IF($E$32*$C$32*AA$6&gt;$E$32,0,$E$32*$C$32)+IF($F$32*$C$32*Z$6&gt;$F$32,0,$F$32*$C$32)+IF($G$32*$C$32*Y$6&gt;$G$32,0,$G$32*$C$32)+IF($H$32*$C$32*X$6&gt;$H$32,0,$H$32*$C$32)+IF($I$32*$C$32*W$6&gt;$I$32,0,$I$32*$C$32)+IF($J$32*$C$32*V$6&gt;$J$32,0,$J$32*$C$32)+IF($K$32*$C$32*U$6&gt;$K$32,0,$K$32*$C$32)+IF($L$32*$C$32*T$6&gt;$L$32,0,$L$32*$C$32)+IF($M$32*$C$32*S$6&gt;$M$32,0,$M$32*$C$32)+IF($N$32*$C$32*R$6&gt;$N$32,0,$N$32*$C$32)+IF($O$32*$C$32*Q$6&gt;$O$32,0,$O$32*$C$32)+IF($P$32*$C$32*P$6&gt;$P$32,0,$P$32*$C$32)+IF($Q$32*$C$32*O$6&gt;$Q$32,0,$Q$32*$C$32)+IF($R$32*$C$32*N$6&gt;$R$32,0,$R$32*$C$32)+IF($S$32*$C$32*M$6&gt;$S$32,0,$S$32*$C$32)+IF($T$32*$C$32*L$6&gt;$T$32,0,$T$32*$C$32)+IF($U$32*$C$32*K$6&gt;$U$32,0,$U$32*$C$32)+IF($V$32*$C$32*J$6&gt;$V$32,0,$V$32*$C$32)+IF($W$32*$C$32*I$6&gt;$W$32,0,$W$32*$C$32)+IF($X$32*$C$32*H$6&gt;$X$32,0,$X$32*$C$32)+IF($Y$32*$C$32*G$6&gt;$Y$32,0,$Y$32*$C$32)+IF($Z$32*$C$32*F$6&gt;$Z$32,0,$Z$32*$C$32)))</f>
        <v>0</v>
      </c>
      <c r="AB148" s="126">
        <f>IF(AA90&gt;AA32,0,IF(AND(AA90=AA32,AA148=0),0,IF($E$32*$C$32*AB$6&gt;$E$32,0,$E$32*$C$32)+IF($F$32*$C$32*AA$6&gt;$F$32,0,$F$32*$C$32)+IF($G$32*$C$32*Z$6&gt;$G$32,0,$G$32*$C$32)+IF($H$32*$C$32*Y$6&gt;$H$32,0,$H$32*$C$32)+IF($I$32*$C$32*X$6&gt;$I$32,0,$I$32*$C$32)+IF($J$32*$C$32*W$6&gt;$J$32,0,$J$32*$C$32)+IF($K$32*$C$32*V$6&gt;$K$32,0,$K$32*$C$32)+IF($L$32*$C$32*U$6&gt;$L$32,0,$L$32*$C$32)+IF($M$32*$C$32*T$6&gt;$M$32,0,$M$32*$C$32)+IF($N$32*$C$32*S$6&gt;$N$32,0,$N$32*$C$32)+IF($O$32*$C$32*R$6&gt;$O$32,0,$O$32*$C$32)+IF($P$32*$C$32*Q$6&gt;$P$32,0,$P$32*$C$32)+IF($Q$32*$C$32*P$6&gt;$Q$32,0,$Q$32*$C$32)+IF($R$32*$C$32*O$6&gt;$R$32,0,$R$32*$C$32)+IF($S$32*$C$32*N$6&gt;$S$32,0,$S$32*$C$32)+IF($T$32*$C$32*M$6&gt;$T$32,0,$T$32*$C$32)+IF($U$32*$C$32*L$6&gt;$U$32,0,$U$32*$C$32)+IF($V$32*$C$32*K$6&gt;$V$32,0,$V$32*$C$32)+IF($W$32*$C$32*J$6&gt;$W$32,0,$W$32*$C$32)+IF($X$32*$C$32*I$6&gt;$X$32,0,$X$32*$C$32)+IF($Y$32*$C$32*H$6&gt;$Y$32,0,$Y$32*$C$32)+IF($Z$32*$C$32*G$6&gt;$Z$32,0,$Z$32*$C$32)+IF($AA$32*$C$32*F$6&gt;$AA$32,0,$AA$32*$C$32)))</f>
        <v>0</v>
      </c>
      <c r="AC148" s="126">
        <f>IF(AB90&gt;AB32,0,IF(AND(AB90=AB32,AB148=0),0,IF($E$32*$C$32*AC$6&gt;$E$32,0,$E$32*$C$32)+IF($F$32*$C$32*AB$6&gt;$F$32,0,$F$32*$C$32)+IF($G$32*$C$32*AA$6&gt;$G$32,0,$G$32*$C$32)+IF($H$32*$C$32*Z$6&gt;$H$32,0,$H$32*$C$32)+IF($I$32*$C$32*Y$6&gt;$I$32,0,$I$32*$C$32)+IF($J$32*$C$32*X$6&gt;$J$32,0,$J$32*$C$32)+IF($K$32*$C$32*W$6&gt;$K$32,0,$K$32*$C$32)+IF($L$32*$C$32*V$6&gt;$L$32,0,$L$32*$C$32)+IF($M$32*$C$32*U$6&gt;$M$32,0,$M$32*$C$32)+IF($N$32*$C$32*T$6&gt;$N$32,0,$N$32*$C$32)+IF($O$32*$C$32*S$6&gt;$O$32,0,$O$32*$C$32)+IF($P$32*$C$32*R$6&gt;$P$32,0,$P$32*$C$32)+IF($Q$32*$C$32*Q$6&gt;$Q$32,0,$Q$32*$C$32)+IF($R$32*$C$32*P$6&gt;$R$32,0,$R$32*$C$32)+IF($S$32*$C$32*O$6&gt;$S$32,0,$S$32*$C$32)+IF($T$32*$C$32*N$6&gt;$T$32,0,$T$32*$C$32)+IF($U$32*$C$32*M$6&gt;$U$32,0,$U$32*$C$32)+IF($V$32*$C$32*L$6&gt;$V$32,0,$V$32*$C$32)+IF($W$32*$C$32*K$6&gt;$W$32,0,$W$32*$C$32)+IF($X$32*$C$32*J$6&gt;$X$32,0,$X$32*$C$32)+IF($Y$32*$C$32*I$6&gt;$Y$32,0,$Y$32*$C$32)+IF($Z$32*$C$32*H$6&gt;$Z$32,0,$Z$32*$C$32)+IF($AA$32*$C$32*G$6&gt;$AA$32,0,$AA$32*$C$32)+IF($AB$32*$C$32*F$6&gt;$AB$32,0,$AB$32*$C$32)))</f>
        <v>0</v>
      </c>
      <c r="AD148" s="126">
        <f>IF(AC90&gt;AC32,0,IF(AND(AC90=AC32,AC148=0),0,IF($E$32*$C$32*AD$6&gt;$E$32,0,$E$32*$C$32)+IF($F$32*$C$32*AC$6&gt;$F$32,0,$F$32*$C$32)+IF($G$32*$C$32*AB$6&gt;$G$32,0,$G$32*$C$32)+IF($H$32*$C$32*AA$6&gt;$H$32,0,$H$32*$C$32)+IF($I$32*$C$32*Z$6&gt;$I$32,0,$I$32*$C$32)+IF($J$32*$C$32*Y$6&gt;$J$32,0,$J$32*$C$32)+IF($K$32*$C$32*X$6&gt;$K$32,0,$K$32*$C$32)+IF($L$32*$C$32*W$6&gt;$L$32,0,$L$32*$C$32)+IF($M$32*$C$32*V$6&gt;$M$32,0,$M$32*$C$32)+IF($N$32*$C$32*U$6&gt;$N$32,0,$N$32*$C$32)+IF($O$32*$C$32*T$6&gt;$O$32,0,$O$32*$C$32)+IF($P$32*$C$32*S$6&gt;$P$32,0,$P$32*$C$32)+IF($Q$32*$C$32*R$6&gt;$Q$32,0,$Q$32*$C$32)+IF($R$32*$C$32*Q$6&gt;$R$32,0,$R$32*$C$32)+IF($S$32*$C$32*P$6&gt;$S$32,0,$S$32*$C$32)+IF($T$32*$C$32*O$6&gt;$T$32,0,$T$32*$C$32)+IF($U$32*$C$32*N$6&gt;$U$32,0,$U$32*$C$32)+IF($V$32*$C$32*M$6&gt;$V$32,0,$V$32*$C$32)+IF($W$32*$C$32*L$6&gt;$W$32,0,$W$32*$C$32)+IF($X$32*$C$32*K$6&gt;$X$32,0,$X$32*$C$32)+IF($Y$32*$C$32*J$6&gt;$Y$32,0,$Y$32*$C$32)+IF($Z$32*$C$32*I$6&gt;$Z$32,0,$Z$32*$C$32)+IF($AA$32*$C$32*H$6&gt;$AA$32,0,$AA$32*$C$32)+IF($AB$32*$C$32*G$6&gt;$AB$32,0,$AB$32*$C$32)+IF($AC$32*$C$32*F$6&gt;$AC$32,0,$AC$32*$C$32)))</f>
        <v>0</v>
      </c>
      <c r="AE148" s="126">
        <f>IF(AD90&gt;AD32,0,IF(AND(AD90=AD32,AD148=0),0,IF($E$32*$C$32*AE$6&gt;$E$32,0,$E$32*$C$32)+IF($F$32*$C$32*AD$6&gt;$F$32,0,$F$32*$C$32)+IF($G$32*$C$32*AC$6&gt;$G$32,0,$G$32*$C$32)+IF($H$32*$C$32*AB$6&gt;$H$32,0,$H$32*$C$32)+IF($I$32*$C$32*AA$6&gt;$I$32,0,$I$32*$C$32)+IF($J$32*$C$32*Z$6&gt;$J$32,0,$J$32*$C$32)+IF($K$32*$C$32*Y$6&gt;$K$32,0,$K$32*$C$32)+IF($L$32*$C$32*X$6&gt;$L$32,0,$L$32*$C$32)+IF($M$32*$C$32*W$6&gt;$M$32,0,$M$32*$C$32)+IF($N$32*$C$32*V$6&gt;$N$32,0,$N$32*$C$32)+IF($O$32*$C$32*U$6&gt;$O$32,0,$O$32*$C$32)+IF($P$32*$C$32*T$6&gt;$P$32,0,$P$32*$C$32)+IF($Q$32*$C$32*S$6&gt;$Q$32,0,$Q$32*$C$32)+IF($R$32*$C$32*R$6&gt;$R$32,0,$R$32*$C$32)+IF($S$32*$C$32*Q$6&gt;$S$32,0,$S$32*$C$32)+IF($T$32*$C$32*P$6&gt;$T$32,0,$T$32*$C$32)+IF($U$32*$C$32*O$6&gt;$U$32,0,$U$32*$C$32)+IF($V$32*$C$32*N$6&gt;$V$32,0,$V$32*$C$32)+IF($W$32*$C$32*M$6&gt;$W$32,0,$W$32*$C$32)+IF($X$32*$C$32*L$6&gt;$X$32,0,$X$32*$C$32)+IF($Y$32*$C$32*K$6&gt;$Y$32,0,$Y$32*$C$32)+IF($Z$32*$C$32*J$6&gt;$Z$32,0,$Z$32*$C$32)+IF($AA$32*$C$32*I$6&gt;$AA$32,0,$AA$32*$C$32)+IF($AB$32*$C$32*H$6&gt;$AB$32,0,$AB$32*$C$32)+IF($AC$32*$C$32*G$6&gt;$AC$32,0,$AC$32*$C$32)+IF($AD$32*$C$32*F$6&gt;$AD$32,0,$AD$32*$C$32)))</f>
        <v>0</v>
      </c>
      <c r="AF148" s="126">
        <f>IF(AE90&gt;AE32,0,IF(AND(AE90=AE32,AE148=0),0,IF($E$32*$C$32*AF$6&gt;$E$32,0,$E$32*$C$32)+IF($F$32*$C$32*AE$6&gt;$F$32,0,$F$32*$C$32)+IF($G$32*$C$32*AD$6&gt;$G$32,0,$G$32*$C$32)+IF($H$32*$C$32*AC$6&gt;$H$32,0,$H$32*$C$32)+IF($I$32*$C$32*AB$6&gt;$I$32,0,$I$32*$C$32)+IF($J$32*$C$32*AA$6&gt;$J$32,0,$J$32*$C$32)+IF($K$32*$C$32*Z$6&gt;$K$32,0,$K$32*$C$32)+IF($L$32*$C$32*Y$6&gt;$L$32,0,$L$32*$C$32)+IF($M$32*$C$32*X$6&gt;$M$32,0,$M$32*$C$32)+IF($N$32*$C$32*W$6&gt;$N$32,0,$N$32*$C$32)+IF($O$32*$C$32*V$6&gt;$O$32,0,$O$32*$C$32)+IF($P$32*$C$32*U$6&gt;$P$32,0,$P$32*$C$32)+IF($Q$32*$C$32*T$6&gt;$Q$32,0,$Q$32*$C$32)+IF($R$32*$C$32*S$6&gt;$R$32,0,$R$32*$C$32)+IF($S$32*$C$32*R$6&gt;$S$32,0,$S$32*$C$32)+IF($T$32*$C$32*Q$6&gt;$T$32,0,$T$32*$C$32)+IF($U$32*$C$32*P$6&gt;$U$32,0,$U$32*$C$32)+IF($V$32*$C$32*O$6&gt;$V$32,0,$V$32*$C$32)+IF($W$32*$C$32*N$6&gt;$W$32,0,$W$32*$C$32)+IF($X$32*$C$32*M$6&gt;$X$32,0,$X$32*$C$32)+IF($Y$32*$C$32*L$6&gt;$Y$32,0,$Y$32*$C$32)+IF($Z$32*$C$32*K$6&gt;$Z$32,0,$Z$32*$C$32)+IF($AA$32*$C$32*J$6&gt;$AA$32,0,$AA$32*$C$32)+IF($AB$32*$C$32*I$6&gt;$AB$32,0,$AB$32*$C$32)+IF($AC$32*$C$32*H$6&gt;$AC$32,0,$AC$32*$C$32)+IF($AD$32*$C$32*G$6&gt;$AD$32,0,$AD$32*$C$32)+IF($AE$32*$C$32*F$6&gt;$AE$32,0,$AE$32*$C$32)))</f>
        <v>0</v>
      </c>
      <c r="AG148" s="126">
        <f>IF(AF90&gt;AF32,0,IF(AND(AF90=AF32,AF148=0),0,IF($E$32*$C$32*AG$6&gt;$E$32,0,$E$32*$C$32)+IF($F$32*$C$32*AF$6&gt;$F$32,0,$F$32*$C$32)+IF($G$32*$C$32*AE$6&gt;$G$32,0,$G$32*$C$32)+IF($H$32*$C$32*AD$6&gt;$H$32,0,$H$32*$C$32)+IF($I$32*$C$32*AC$6&gt;$I$32,0,$I$32*$C$32)+IF($J$32*$C$32*AB$6&gt;$J$32,0,$J$32*$C$32)+IF($K$32*$C$32*AA$6&gt;$K$32,0,$K$32*$C$32)+IF($L$32*$C$32*Z$6&gt;$L$32,0,$L$32*$C$32)+IF($M$32*$C$32*Y$6&gt;$M$32,0,$M$32*$C$32)+IF($N$32*$C$32*X$6&gt;$N$32,0,$N$32*$C$32)+IF($O$32*$C$32*W$6&gt;$O$32,0,$O$32*$C$32)+IF($P$32*$C$32*V$6&gt;$P$32,0,$P$32*$C$32)+IF($Q$32*$C$32*U$6&gt;$Q$32,0,$Q$32*$C$32)+IF($R$32*$C$32*T$6&gt;$R$32,0,$R$32*$C$32)+IF($S$32*$C$32*S$6&gt;$S$32,0,$S$32*$C$32)+IF($T$32*$C$32*R$6&gt;$T$32,0,$T$32*$C$32)+IF($U$32*$C$32*Q$6&gt;$U$32,0,$U$32*$C$32)+IF($V$32*$C$32*P$6&gt;$V$32,0,$V$32*$C$32)+IF($W$32*$C$32*O$6&gt;$W$32,0,$W$32*$C$32)+IF($X$32*$C$32*N$6&gt;$X$32,0,$X$32*$C$32)+IF($Y$32*$C$32*M$6&gt;$Y$32,0,$Y$32*$C$32)+IF($Z$32*$C$32*L$6&gt;$Z$32,0,$Z$32*$C$32)+IF($AA$32*$C$32*K$6&gt;$AA$32,0,$AA$32*$C$32)+IF($AB$32*$C$32*J$6&gt;$AB$32,0,$AB$32*$C$32)+IF($AC$32*$C$32*I$6&gt;$AC$32,0,$AC$32*$C$32)+IF($AD$32*$C$32*H$6&gt;$AD$32,0,$AD$32*$C$32)+IF($AE$32*$C$32*G$6&gt;$AE$32,0,$AE$32*$C$32)+IF($AF$32*$C$32*F$6&gt;$AF$32,0,$AF$32*$C$32)))</f>
        <v>0</v>
      </c>
      <c r="AH148" s="126">
        <f>IF(AG90&gt;AG32,0,IF(AND(AG90=AG32,AG148=0),0,IF($E$32*$C$32*AH$6&gt;$E$32,0,$E$32*$C$32)+IF($F$32*$C$32*AG$6&gt;$F$32,0,$F$32*$C$32)+IF($G$32*$C$32*AF$6&gt;$G$32,0,$G$32*$C$32)+IF($H$32*$C$32*AE$6&gt;$H$32,0,$H$32*$C$32)+IF($I$32*$C$32*AD$6&gt;$I$32,0,$I$32*$C$32)+IF($J$32*$C$32*AC$6&gt;$J$32,0,$J$32*$C$32)+IF($K$32*$C$32*AB$6&gt;$K$32,0,$K$32*$C$32)+IF($L$32*$C$32*AA$6&gt;$L$32,0,$L$32*$C$32)+IF($M$32*$C$32*Z$6&gt;$M$32,0,$M$32*$C$32)+IF($N$32*$C$32*Y$6&gt;$N$32,0,$N$32*$C$32)+IF($O$32*$C$32*X$6&gt;$O$32,0,$O$32*$C$32)+IF($P$32*$C$32*W$6&gt;$P$32,0,$P$32*$C$32)+IF($Q$32*$C$32*V$6&gt;$Q$32,0,$Q$32*$C$32)+IF($R$32*$C$32*U$6&gt;$R$32,0,$R$32*$C$32)+IF($S$32*$C$32*T$6&gt;$S$32,0,$S$32*$C$32)+IF($T$32*$C$32*S$6&gt;$T$32,0,$T$32*$C$32)+IF($U$32*$C$32*R$6&gt;$U$32,0,$U$32*$C$32)+IF($V$32*$C$32*Q$6&gt;$V$32,0,$V$32*$C$32)+IF($W$32*$C$32*P$6&gt;$W$32,0,$W$32*$C$32)+IF($X$32*$C$32*O$6&gt;$X$32,0,$X$32*$C$32)+IF($Y$32*$C$32*N$6&gt;$Y$32,0,$Y$32*$C$32)+IF($Z$32*$C$32*M$6&gt;$Z$32,0,$Z$32*$C$32)+IF($AA$32*$C$32*L$6&gt;$AA$32,0,$AA$32*$C$32)+IF($AB$32*$C$32*K$6&gt;$AB$32,0,$AB$32*$C$32)+IF($AC$32*$C$32*J$6&gt;$AC$32,0,$AC$32*$C$32)+IF($AD$32*$C$32*I$6&gt;$AD$32,0,$AD$32*$C$32)+IF($AE$32*$C$32*H$6&gt;$AE$32,0,$AE$32*$C$32)+IF($AF$32*$C$32*G$6&gt;$AF$32,0,$AF$32*$C$32)+IF($AG$32*$C$32*F$6&gt;$AG$32,0,$AG$32*$C$32)))</f>
        <v>0</v>
      </c>
      <c r="AI148" s="126">
        <f>IF(AH90&gt;AH32,0,IF(AND(AH90=AH32,AH148=0),0,IF($E$32*$C$32*AI$6&gt;$E$32,0,$E$32*$C$32)+IF($F$32*$C$32*AH$6&gt;$F$32,0,$F$32*$C$32)+IF($G$32*$C$32*AG$6&gt;$G$32,0,$G$32*$C$32)+IF($H$32*$C$32*AF$6&gt;$H$32,0,$H$32*$C$32)+IF($I$32*$C$32*AE$6&gt;$I$32,0,$I$32*$C$32)+IF($J$32*$C$32*AD$6&gt;$J$32,0,$J$32*$C$32)+IF($K$32*$C$32*AC$6&gt;$K$32,0,$K$32*$C$32)+IF($L$32*$C$32*AB$6&gt;$L$32,0,$L$32*$C$32)+IF($M$32*$C$32*AA$6&gt;$M$32,0,$M$32*$C$32)+IF($N$32*$C$32*Z$6&gt;$N$32,0,$N$32*$C$32)+IF($O$32*$C$32*Y$6&gt;$O$32,0,$O$32*$C$32)+IF($P$32*$C$32*X$6&gt;$P$32,0,$P$32*$C$32)+IF($Q$32*$C$32*W$6&gt;$Q$32,0,$Q$32*$C$32)+IF($R$32*$C$32*V$6&gt;$R$32,0,$R$32*$C$32)+IF($S$32*$C$32*U$6&gt;$S$32,0,$S$32*$C$32)+IF($T$32*$C$32*T$6&gt;$T$32,0,$T$32*$C$32)+IF($U$32*$C$32*S$6&gt;$U$32,0,$U$32*$C$32)+IF($V$32*$C$32*R$6&gt;$V$32,0,$V$32*$C$32)+IF($W$32*$C$32*Q$6&gt;$W$32,0,$W$32*$C$32)+IF($X$32*$C$32*P$6&gt;$X$32,0,$X$32*$C$32)+IF($Y$32*$C$32*O$6&gt;$Y$32,0,$Y$32*$C$32)+IF($Z$32*$C$32*N$6&gt;$Z$32,0,$Z$32*$C$32)+IF($AA$32*$C$32*M$6&gt;$AA$32,0,$AA$32*$C$32)+IF($AB$32*$C$32*L$6&gt;$AB$32,0,$AB$32*$C$32)+IF($AC$32*$C$32*K$6&gt;$AC$32,0,$AC$32*$C$32)+IF($AD$32*$C$32*J$6&gt;$AD$32,0,$AD$32*$C$32)+IF($AE$32*$C$32*I$6&gt;$AE$32,0,$AE$32*$C$32)+IF($AF$32*$C$32*H$6&gt;$AF$32,0,$AF$32*$C$32)+IF($AG$32*$C$32*G$6&gt;$AG$32,0,$AG$32*$C$32)+IF($AH$32*$C$32*F$6&gt;$AH$32,0,$AH$32*$C$32)))</f>
        <v>0</v>
      </c>
    </row>
    <row r="149" spans="2:35" x14ac:dyDescent="0.3">
      <c r="B149" s="289" t="str">
        <f t="shared" si="72"/>
        <v>Wind Power plant</v>
      </c>
      <c r="C149" s="290"/>
      <c r="D149" s="290"/>
      <c r="E149" s="290"/>
      <c r="F149" s="290"/>
      <c r="G149" s="290"/>
      <c r="H149" s="290"/>
      <c r="I149" s="290"/>
      <c r="J149" s="290"/>
      <c r="K149" s="290"/>
      <c r="L149" s="290"/>
      <c r="M149" s="290"/>
      <c r="N149" s="290"/>
      <c r="O149" s="290"/>
      <c r="P149" s="290"/>
      <c r="Q149" s="290"/>
      <c r="R149" s="290"/>
      <c r="S149" s="290"/>
      <c r="T149" s="290"/>
      <c r="U149" s="290"/>
      <c r="V149" s="290"/>
      <c r="W149" s="290"/>
      <c r="X149" s="290"/>
      <c r="Y149" s="290"/>
      <c r="Z149" s="290"/>
      <c r="AA149" s="290"/>
      <c r="AB149" s="290"/>
      <c r="AC149" s="290"/>
      <c r="AD149" s="290"/>
      <c r="AE149" s="290"/>
      <c r="AF149" s="290"/>
      <c r="AG149" s="290"/>
      <c r="AH149" s="290"/>
      <c r="AI149" s="290"/>
    </row>
    <row r="150" spans="2:35" x14ac:dyDescent="0.3">
      <c r="B150" s="6" t="str">
        <f t="shared" si="72"/>
        <v>Basic preliminary engineering design</v>
      </c>
      <c r="C150" s="283" t="s">
        <v>2</v>
      </c>
      <c r="D150" s="151">
        <f t="shared" si="73"/>
        <v>9.4499999999999993</v>
      </c>
      <c r="E150" s="126">
        <v>0</v>
      </c>
      <c r="F150" s="126">
        <f>IF(E92&gt;E34,0,IF(AND(E92=E34,E150=0),0,IF($E$34*$C$34*F$6&gt;$E$34,0,$E$34*$C$34)))</f>
        <v>0.45</v>
      </c>
      <c r="G150" s="126">
        <f>IF(F92&gt;F34,0,IF(AND(F92=F34,F150=0),0,IF($E$34*$C$34*G$6&gt;$E$34,0,$E$34*$C$34)+IF($F$34*$C$34*F$6&gt;$F$34,0,$F$34*$C$34)))</f>
        <v>0.45</v>
      </c>
      <c r="H150" s="126">
        <f>IF(G92&gt;G34,0,IF(AND(G92=G34,G150=0),0,IF($E$34*$C$34*H$6&gt;$E$34,0,$E$34*$C$34)+IF($F$34*$C$34*G$6&gt;$F$34,0,$F$34*$C$34)+IF($G$34*$C$34*F$6&gt;$G$34,0,$G$34*$C$34)))</f>
        <v>0.45</v>
      </c>
      <c r="I150" s="126">
        <f>IF(H92&gt;H34,0,IF(AND(H92=H34,H150=0),0,IF($E$34*$C$34*I$6&gt;$E$34,0,$E$34*$C$34)+IF($F$34*$C$34*H$6&gt;$F$34,0,$F$34*$C$34)+IF($G$34*$C$34*G$6&gt;$G$34,0,$G$34*$C$34)+IF($H$34*$C$34*F$6&gt;$H$34,0,$H$34*$C$34)))</f>
        <v>0.45</v>
      </c>
      <c r="J150" s="126">
        <f>IF(I92&gt;I34,0,IF(AND(I92=I34,I150=0),0,IF($E$34*$C$34*J$6&gt;$E$34,0,$E$34*$C$34)+IF($F$34*$C$34*I$6&gt;$F$34,0,$F$34*$C$34)+IF($G$34*$C$34*H$6&gt;$G$34,0,$G$34*$C$34)+IF($H$34*$C$34*G$6&gt;$H$34,0,$H$34*$C$34)+IF($I$34*$C$34*F$6&gt;$I$34,0,$I$34*$C$34)))</f>
        <v>0.45</v>
      </c>
      <c r="K150" s="126">
        <f>IF(J92&gt;J34,0,IF(AND(J92=J34,J150=0),0,IF($E$34*$C$34*K$6&gt;$E$34,0,$E$34*$C$34)+IF($F$34*$C$34*J$6&gt;$F$34,0,$F$34*$C$34)+IF($G$34*$C$34*I$6&gt;$G$34,0,$G$34*$C$34)+IF($H$34*$C$34*H$6&gt;$H$34,0,$H$34*$C$34)+IF($I$34*$C$34*G$6&gt;$I$34,0,$I$34*$C$34)+IF($J$34*$C$34*F$6&gt;$J$34,0,$J$34*$C$34)))</f>
        <v>0.45</v>
      </c>
      <c r="L150" s="126">
        <f>IF(K92&gt;K34,0,IF(AND(K92=K34,K150=0),0,IF($E$34*$C$34*L$6&gt;$E$34,0,$E$34*$C$34)+IF($F$34*$C$34*K$6&gt;$F$34,0,$F$34*$C$34)+IF($G$34*$C$34*J$6&gt;$G$34,0,$G$34*$C$34)+IF($H$34*$C$34*I$6&gt;$H$34,0,$H$34*$C$34)+IF($I$34*$C$34*H$6&gt;$I$34,0,$I$34*$C$34)+IF($J$34*$C$34*G$6&gt;$J$34,0,$J$34*$C$34)+IF($K$34*$C$34*F$6&gt;$K$34,0,$K$34*$C$34)))</f>
        <v>0.45</v>
      </c>
      <c r="M150" s="126">
        <f>IF(L92&gt;L34,0,IF(AND(L92=L34,L150=0),0,IF($E$34*$C$34*M$6&gt;$E$34,0,$E$34*$C$34)+IF($F$34*$C$34*L$6&gt;$F$34,0,$F$34*$C$34)+IF($G$34*$C$34*K$6&gt;$G$34,0,$G$34*$C$34)+IF($H$34*$C$34*J$6&gt;$H$34,0,$H$34*$C$34)+IF($I$34*$C$34*I$6&gt;$I$34,0,$I$34*$C$34)+IF($J$34*$C$34*H$6&gt;$J$34,0,$J$34*$C$34)+IF($K$34*$C$34*G$6&gt;$K$34,0,$K$34*$C$34)+IF($L$34*$C$34*F$6&gt;$L$34,0,$L$34*$C$34)))</f>
        <v>0.45</v>
      </c>
      <c r="N150" s="126">
        <f>IF(M92&gt;M34,0,IF(AND(M92=M34,M150=0),0,IF($E$34*$C$34*N$6&gt;$E$34,0,$E$34*$C$34)+IF($F$34*$C$34*M$6&gt;$F$34,0,$F$34*$C$34)+IF($G$34*$C$34*L$6&gt;$G$34,0,$G$34*$C$34)+IF($H$34*$C$34*K$6&gt;$H$34,0,$H$34*$C$34)+IF($I$34*$C$34*J$6&gt;$I$34,0,$I$34*$C$34)+IF($J$34*$C$34*I$6&gt;$J$34,0,$J$34*$C$34)+IF($K$34*$C$34*H$6&gt;$K$34,0,$K$34*$C$34)+IF($L$34*$C$34*G$6&gt;$L$34,0,$L$34*$C$34)+IF($M$34*$C$34*F$6&gt;$M$34,0,$M$34*$C$34)))</f>
        <v>0.45</v>
      </c>
      <c r="O150" s="126">
        <f>IF(N92&gt;N34,0,IF(AND(N92=N34,N150=0),0,IF($E$34*$C$34*O$6&gt;$E$34,0,$E$34*$C$34)+IF($F$34*$C$34*N$6&gt;$F$34,0,$F$34*$C$34)+IF($G$34*$C$34*M$6&gt;$G$34,0,$G$34*$C$34)+IF($H$34*$C$34*L$6&gt;$H$34,0,$H$34*$C$34)+IF($I$34*$C$34*K$6&gt;$I$34,0,$I$34*$C$34)+IF($J$34*$C$34*J$6&gt;$J$34,0,$J$34*$C$34)+IF($K$34*$C$34*I$6&gt;$K$34,0,$K$34*$C$34)+IF($L$34*$C$34*H$6&gt;$L$34,0,$L$34*$C$34)+IF($M$34*$C$34*G$6&gt;$M$34,0,$M$34*$C$34)+IF($N$34*$C$34*F$6&gt;$N$34,0,$N$34*$C$34)))</f>
        <v>0.45</v>
      </c>
      <c r="P150" s="126">
        <f>IF(O92&gt;O34,0,IF(AND(O92=O34,O150=0),0,IF($E$34*$C$34*P$6&gt;$E$34,0,$E$34*$C$34)+IF($F$34*$C$34*O$6&gt;$F$34,0,$F$34*$C$34)+IF($G$34*$C$34*N$6&gt;$G$34,0,$G$34*$C$34)+IF($H$34*$C$34*M$6&gt;$H$34,0,$H$34*$C$34)+IF($I$34*$C$34*L$6&gt;$I$34,0,$I$34*$C$34)+IF($J$34*$C$34*K$6&gt;$J$34,0,$J$34*$C$34)+IF($K$34*$C$34*J$6&gt;$K$34,0,$K$34*$C$34)+IF($L$34*$C$34*I$6&gt;$L$34,0,$L$34*$C$34)+IF($M$34*$C$34*H$6&gt;$M$34,0,$M$34*$C$34)+IF($N$34*$C$34*G$6&gt;$N$34,0,$N$34*$C$34)+IF($O$34*$C$34*F$6&gt;$O$34,0,$O$34*$C$34)))</f>
        <v>0.45</v>
      </c>
      <c r="Q150" s="126">
        <f>IF(P92&gt;P34,0,IF(AND(P92=P34,P150=0),0,IF($E$34*$C$34*Q$6&gt;$E$34,0,$E$34*$C$34)+IF($F$34*$C$34*P$6&gt;$F$34,0,$F$34*$C$34)+IF($G$34*$C$34*O$6&gt;$G$34,0,$G$34*$C$34)+IF($H$34*$C$34*N$6&gt;$H$34,0,$H$34*$C$34)+IF($I$34*$C$34*M$6&gt;$I$34,0,$I$34*$C$34)+IF($J$34*$C$34*L$6&gt;$J$34,0,$J$34*$C$34)+IF($K$34*$C$34*K$6&gt;$K$34,0,$K$34*$C$34)+IF($L$34*$C$34*J$6&gt;$L$34,0,$L$34*$C$34)+IF($M$34*$C$34*I$6&gt;$M$34,0,$M$34*$C$34)+IF($N$34*$C$34*H$6&gt;$N$34,0,$N$34*$C$34)+IF($O$34*$C$34*G$6&gt;$O$34,0,$O$34*$C$34)+IF($P$34*$C$34*F$6&gt;$P$34,0,$P$34*$C$34)))</f>
        <v>0.45</v>
      </c>
      <c r="R150" s="126">
        <f>IF(Q92&gt;Q34,0,IF(AND(Q92=Q34,Q150=0),0,IF($E$34*$C$34*R$6&gt;$E$34,0,$E$34*$C$34)+IF($F$34*$C$34*Q$6&gt;$F$34,0,$F$34*$C$34)+IF($G$34*$C$34*P$6&gt;$G$34,0,$G$34*$C$34)+IF($H$34*$C$34*O$6&gt;$H$34,0,$H$34*$C$34)+IF($I$34*$C$34*N$6&gt;$I$34,0,$I$34*$C$34)+IF($J$34*$C$34*M$6&gt;$J$34,0,$J$34*$C$34)+IF($K$34*$C$34*L$6&gt;$K$34,0,$K$34*$C$34)+IF($L$34*$C$34*K$6&gt;$L$34,0,$L$34*$C$34)+IF($M$34*$C$34*J$6&gt;$M$34,0,$M$34*$C$34)+IF($N$34*$C$34*I$6&gt;$N$34,0,$N$34*$C$34)+IF($O$34*$C$34*H$6&gt;$O$34,0,$O$34*$C$34)+IF($P$34*$C$34*G$6&gt;$P$34,0,$P$34*$C$34)+IF($Q$34*$C$34*F$6&gt;$Q$34,0,$Q$34*$C$34)))</f>
        <v>0.45</v>
      </c>
      <c r="S150" s="126">
        <f>IF(R92&gt;R34,0,IF(AND(R92=R34,R150=0),0,IF($E$34*$C$34*S$6&gt;$E$34,0,$E$34*$C$34)+IF($F$34*$C$34*R$6&gt;$F$34,0,$F$34*$C$34)+IF($G$34*$C$34*Q$6&gt;$G$34,0,$G$34*$C$34)+IF($H$34*$C$34*P$6&gt;$H$34,0,$H$34*$C$34)+IF($I$34*$C$34*O$6&gt;$I$34,0,$I$34*$C$34)+IF($J$34*$C$34*N$6&gt;$J$34,0,$J$34*$C$34)+IF($K$34*$C$34*M$6&gt;$K$34,0,$K$34*$C$34)+IF($L$34*$C$34*L$6&gt;$L$34,0,$L$34*$C$34)+IF($M$34*$C$34*K$6&gt;$M$34,0,$M$34*$C$34)+IF($N$34*$C$34*J$6&gt;$N$34,0,$N$34*$C$34)+IF($O$34*$C$34*I$6&gt;$O$34,0,$O$34*$C$34)+IF($P$34*$C$34*H$6&gt;$P$34,0,$P$34*$C$34)+IF($Q$34*$C$34*G$6&gt;$Q$34,0,$Q$34*$C$34)+IF($R$34*$C$34*F$6&gt;$R$34,0,$R$34*$C$34)))</f>
        <v>0.45</v>
      </c>
      <c r="T150" s="126">
        <f>IF(S92&gt;S34,0,IF(AND(S92=S34,S150=0),0,IF($E$34*$C$34*T$6&gt;$E$34,0,$E$34*$C$34)+IF($F$34*$C$34*S$6&gt;$F$34,0,$F$34*$C$34)+IF($G$34*$C$34*R$6&gt;$G$34,0,$G$34*$C$34)+IF($H$34*$C$34*Q$6&gt;$H$34,0,$H$34*$C$34)+IF($I$34*$C$34*P$6&gt;$I$34,0,$I$34*$C$34)+IF($J$34*$C$34*O$6&gt;$J$34,0,$J$34*$C$34)+IF($K$34*$C$34*N$6&gt;$K$34,0,$K$34*$C$34)+IF($L$34*$C$34*M$6&gt;$L$34,0,$L$34*$C$34)+IF($M$34*$C$34*L$6&gt;$M$34,0,$M$34*$C$34)+IF($N$34*$C$34*K$6&gt;$N$34,0,$N$34*$C$34)+IF($O$34*$C$34*J$6&gt;$O$34,0,$O$34*$C$34)+IF($P$34*$C$34*I$6&gt;$P$34,0,$P$34*$C$34)+IF($Q$34*$C$34*H$6&gt;$Q$34,0,$Q$34*$C$34)+IF($R$34*$C$34*G$6&gt;$R$34,0,$R$34*$C$34)+IF($S$34*$C$34*F$6&gt;$S$34,0,$S$34*$C$34)))</f>
        <v>0.45</v>
      </c>
      <c r="U150" s="126">
        <f>IF(T92&gt;T34,0,IF(AND(T92=T34,T150=0),0,IF($E$34*$C$34*U$6&gt;$E$34,0,$E$34*$C$34)+IF($F$34*$C$34*T$6&gt;$F$34,0,$F$34*$C$34)+IF($G$34*$C$34*S$6&gt;$G$34,0,$G$34*$C$34)+IF($H$34*$C$34*R$6&gt;$H$34,0,$H$34*$C$34)+IF($I$34*$C$34*Q$6&gt;$I$34,0,$I$34*$C$34)+IF($J$34*$C$34*P$6&gt;$J$34,0,$J$34*$C$34)+IF($K$34*$C$34*O$6&gt;$K$34,0,$K$34*$C$34)+IF($L$34*$C$34*N$6&gt;$L$34,0,$L$34*$C$34)+IF($M$34*$C$34*M$6&gt;$M$34,0,$M$34*$C$34)+IF($N$34*$C$34*L$6&gt;$N$34,0,$N$34*$C$34)+IF($O$34*$C$34*K$6&gt;$O$34,0,$O$34*$C$34)+IF($P$34*$C$34*J$6&gt;$P$34,0,$P$34*$C$34)+IF($Q$34*$C$34*I$6&gt;$Q$34,0,$Q$34*$C$34)+IF($R$34*$C$34*H$6&gt;$R$34,0,$R$34*$C$34)+IF($S$34*$C$34*G$6&gt;$S$34,0,$S$34*$C$34)+IF($T$34*$C$34*F$6&gt;$T$34,0,$T$34*$C$34)))</f>
        <v>0.45</v>
      </c>
      <c r="V150" s="126">
        <f>IF(U92&gt;U34,0,IF(AND(U92=U34,U150=0),0,IF($E$34*$C$34*V$6&gt;$E$34,0,$E$34*$C$34)+IF($F$34*$C$34*U$6&gt;$F$34,0,$F$34*$C$34)+IF($G$34*$C$34*T$6&gt;$G$34,0,$G$34*$C$34)+IF($H$34*$C$34*S$6&gt;$H$34,0,$H$34*$C$34)+IF($I$34*$C$34*R$6&gt;$I$34,0,$I$34*$C$34)+IF($J$34*$C$34*Q$6&gt;$J$34,0,$J$34*$C$34)+IF($K$34*$C$34*P$6&gt;$K$34,0,$K$34*$C$34)+IF($L$34*$C$34*O$6&gt;$L$34,0,$L$34*$C$34)+IF($M$34*$C$34*N$6&gt;$M$34,0,$M$34*$C$34)+IF($N$34*$C$34*M$6&gt;$N$34,0,$N$34*$C$34)+IF($O$34*$C$34*L$6&gt;$O$34,0,$O$34*$C$34)+IF($P$34*$C$34*K$6&gt;$P$34,0,$P$34*$C$34)+IF($Q$34*$C$34*J$6&gt;$Q$34,0,$Q$34*$C$34)+IF($R$34*$C$34*I$6&gt;$R$34,0,$R$34*$C$34)+IF($S$34*$C$34*H$6&gt;$S$34,0,$S$34*$C$34)+IF($T$34*$C$34*G$6&gt;$T$34,0,$T$34*$C$34)+IF($U$34*$C$34*F$6&gt;$U$34,0,$U$34*$C$34)))</f>
        <v>0.45</v>
      </c>
      <c r="W150" s="126">
        <f>IF(V92&gt;V34,0,IF(AND(V92=V34,V150=0),0,IF($E$34*$C$34*W$6&gt;$E$34,0,$E$34*$C$34)+IF($F$34*$C$34*V$6&gt;$F$34,0,$F$34*$C$34)+IF($G$34*$C$34*U$6&gt;$G$34,0,$G$34*$C$34)+IF($H$34*$C$34*T$6&gt;$H$34,0,$H$34*$C$34)+IF($I$34*$C$34*S$6&gt;$I$34,0,$I$34*$C$34)+IF($J$34*$C$34*R$6&gt;$J$34,0,$J$34*$C$34)+IF($K$34*$C$34*Q$6&gt;$K$34,0,$K$34*$C$34)+IF($L$34*$C$34*P$6&gt;$L$34,0,$L$34*$C$34)+IF($M$34*$C$34*O$6&gt;$M$34,0,$M$34*$C$34)+IF($N$34*$C$34*N$6&gt;$N$34,0,$N$34*$C$34)+IF($O$34*$C$34*M$6&gt;$O$34,0,$O$34*$C$34)+IF($P$34*$C$34*L$6&gt;$P$34,0,$P$34*$C$34)+IF($Q$34*$C$34*K$6&gt;$Q$34,0,$Q$34*$C$34)+IF($R$34*$C$34*J$6&gt;$R$34,0,$R$34*$C$34)+IF($S$34*$C$34*I$6&gt;$S$34,0,$S$34*$C$34)+IF($T$34*$C$34*H$6&gt;$T$34,0,$T$34*$C$34)+IF($U$34*$C$34*G$6&gt;$U$34,0,$U$34*$C$34)+IF($V$34*$C$34*F$6&gt;$V$34,0,$V$34*$C$34)))</f>
        <v>0.45</v>
      </c>
      <c r="X150" s="126">
        <f>IF(W92&gt;W34,0,IF(AND(W92=W34,W150=0),0,IF($E$34*$C$34*X$6&gt;$E$34,0,$E$34*$C$34)+IF($F$34*$C$34*W$6&gt;$F$34,0,$F$34*$C$34)+IF($G$34*$C$34*V$6&gt;$G$34,0,$G$34*$C$34)+IF($H$34*$C$34*U$6&gt;$H$34,0,$H$34*$C$34)+IF($I$34*$C$34*T$6&gt;$I$34,0,$I$34*$C$34)+IF($J$34*$C$34*S$6&gt;$J$34,0,$J$34*$C$34)+IF($K$34*$C$34*R$6&gt;$K$34,0,$K$34*$C$34)+IF($L$34*$C$34*Q$6&gt;$L$34,0,$L$34*$C$34)+IF($M$34*$C$34*P$6&gt;$M$34,0,$M$34*$C$34)+IF($N$34*$C$34*O$6&gt;$N$34,0,$N$34*$C$34)+IF($O$34*$C$34*N$6&gt;$O$34,0,$O$34*$C$34)+IF($P$34*$C$34*M$6&gt;$P$34,0,$P$34*$C$34)+IF($Q$34*$C$34*L$6&gt;$Q$34,0,$Q$34*$C$34)+IF($R$34*$C$34*K$6&gt;$R$34,0,$R$34*$C$34)+IF($S$34*$C$34*J$6&gt;$S$34,0,$S$34*$C$34)+IF($T$34*$C$34*I$6&gt;$T$34,0,$T$34*$C$34)+IF($U$34*$C$34*H$6&gt;$U$34,0,$U$34*$C$34)+IF($V$34*$C$34*G$6&gt;$V$34,0,$V$34*$C$34)+IF($W$34*$C$34*F$6&gt;$W$34,0,$W$34*$C$34)))</f>
        <v>0.45</v>
      </c>
      <c r="Y150" s="126">
        <f>IF(X92&gt;X34,0,IF(AND(X92=X34,X150=0),0,IF($E$34*$C$34*Y$6&gt;$E$34,0,$E$34*$C$34)+IF($F$34*$C$34*X$6&gt;$F$34,0,$F$34*$C$34)+IF($G$34*$C$34*W$6&gt;$G$34,0,$G$34*$C$34)+IF($H$34*$C$34*V$6&gt;$H$34,0,$H$34*$C$34)+IF($I$34*$C$34*U$6&gt;$I$34,0,$I$34*$C$34)+IF($J$34*$C$34*T$6&gt;$J$34,0,$J$34*$C$34)+IF($K$34*$C$34*S$6&gt;$K$34,0,$K$34*$C$34)+IF($L$34*$C$34*R$6&gt;$L$34,0,$L$34*$C$34)+IF($M$34*$C$34*Q$6&gt;$M$34,0,$M$34*$C$34)+IF($N$34*$C$34*P$6&gt;$N$34,0,$N$34*$C$34)+IF($O$34*$C$34*O$6&gt;$O$34,0,$O$34*$C$34)+IF($P$34*$C$34*N$6&gt;$P$34,0,$P$34*$C$34)+IF($Q$34*$C$34*M$6&gt;$Q$34,0,$Q$34*$C$34)+IF($R$34*$C$34*L$6&gt;$R$34,0,$R$34*$C$34)+IF($S$34*$C$34*K$6&gt;$S$34,0,$S$34*$C$34)+IF($T$34*$C$34*J$6&gt;$T$34,0,$T$34*$C$34)+IF($U$34*$C$34*I$6&gt;$U$34,0,$U$34*$C$34)+IF($V$34*$C$34*H$6&gt;$V$34,0,$V$34*$C$34)+IF($W$34*$C$34*G$6&gt;$W$34,0,$W$34*$C$34)+IF($X$34*$C$34*F$6&gt;$X$34,0,$X$34*$C$34)))</f>
        <v>0.45</v>
      </c>
      <c r="Z150" s="126">
        <f>IF(Y92&gt;Y34,0,IF(AND(Y92=Y34,Y150=0),0,IF($E$34*$C$34*Z$6&gt;$E$34,0,$E$34*$C$34)+IF($F$34*$C$34*Y$6&gt;$F$34,0,$F$34*$C$34)+IF($G$34*$C$34*X$6&gt;$G$34,0,$G$34*$C$34)+IF($H$34*$C$34*W$6&gt;$H$34,0,$H$34*$C$34)+IF($I$34*$C$34*V$6&gt;$I$34,0,$I$34*$C$34)+IF($J$34*$C$34*U$6&gt;$J$34,0,$J$34*$C$34)+IF($K$34*$C$34*T$6&gt;$K$34,0,$K$34*$C$34)+IF($L$34*$C$34*S$6&gt;$L$34,0,$L$34*$C$34)+IF($M$34*$C$34*R$6&gt;$M$34,0,$M$34*$C$34)+IF($N$34*$C$34*Q$6&gt;$N$34,0,$N$34*$C$34)+IF($O$34*$C$34*P$6&gt;$O$34,0,$O$34*$C$34)+IF($P$34*$C$34*O$6&gt;$P$34,0,$P$34*$C$34)+IF($Q$34*$C$34*N$6&gt;$Q$34,0,$Q$34*$C$34)+IF($R$34*$C$34*M$6&gt;$R$34,0,$R$34*$C$34)+IF($S$34*$C$34*L$6&gt;$S$34,0,$S$34*$C$34)+IF($T$34*$C$34*K$6&gt;$T$34,0,$T$34*$C$34)+IF($U$34*$C$34*J$6&gt;$U$34,0,$U$34*$C$34)+IF($V$34*$C$34*I$6&gt;$V$34,0,$V$34*$C$34)+IF($W$34*$C$34*H$6&gt;$W$34,0,$W$34*$C$34)+IF($X$34*$C$34*G$6&gt;$X$34,0,$X$34*$C$34)+IF($Y$34*$C$34*F$6&gt;$Y$34,0,$Y$34*$C$34)))</f>
        <v>4.5000000000000005E-2</v>
      </c>
      <c r="AA150" s="126">
        <f>IF(Z92&gt;Z34,0,IF(AND(Z92=Z34,Z150=0),0,IF($E$34*$C$34*AA$6&gt;$E$34,0,$E$34*$C$34)+IF($F$34*$C$34*Z$6&gt;$F$34,0,$F$34*$C$34)+IF($G$34*$C$34*Y$6&gt;$G$34,0,$G$34*$C$34)+IF($H$34*$C$34*X$6&gt;$H$34,0,$H$34*$C$34)+IF($I$34*$C$34*W$6&gt;$I$34,0,$I$34*$C$34)+IF($J$34*$C$34*V$6&gt;$J$34,0,$J$34*$C$34)+IF($K$34*$C$34*U$6&gt;$K$34,0,$K$34*$C$34)+IF($L$34*$C$34*T$6&gt;$L$34,0,$L$34*$C$34)+IF($M$34*$C$34*S$6&gt;$M$34,0,$M$34*$C$34)+IF($N$34*$C$34*R$6&gt;$N$34,0,$N$34*$C$34)+IF($O$34*$C$34*Q$6&gt;$O$34,0,$O$34*$C$34)+IF($P$34*$C$34*P$6&gt;$P$34,0,$P$34*$C$34)+IF($Q$34*$C$34*O$6&gt;$Q$34,0,$Q$34*$C$34)+IF($R$34*$C$34*N$6&gt;$R$34,0,$R$34*$C$34)+IF($S$34*$C$34*M$6&gt;$S$34,0,$S$34*$C$34)+IF($T$34*$C$34*L$6&gt;$T$34,0,$T$34*$C$34)+IF($U$34*$C$34*K$6&gt;$U$34,0,$U$34*$C$34)+IF($V$34*$C$34*J$6&gt;$V$34,0,$V$34*$C$34)+IF($W$34*$C$34*I$6&gt;$W$34,0,$W$34*$C$34)+IF($X$34*$C$34*H$6&gt;$X$34,0,$X$34*$C$34)+IF($Y$34*$C$34*G$6&gt;$Y$34,0,$Y$34*$C$34)+IF($Z$34*$C$34*F$6&gt;$Z$34,0,$Z$34*$C$34)))</f>
        <v>4.5000000000000005E-2</v>
      </c>
      <c r="AB150" s="126">
        <f>IF(AA92&gt;AA34,0,IF(AND(AA92=AA34,AA150=0),0,IF($E$34*$C$34*AB$6&gt;$E$34,0,$E$34*$C$34)+IF($F$34*$C$34*AA$6&gt;$F$34,0,$F$34*$C$34)+IF($G$34*$C$34*Z$6&gt;$G$34,0,$G$34*$C$34)+IF($H$34*$C$34*Y$6&gt;$H$34,0,$H$34*$C$34)+IF($I$34*$C$34*X$6&gt;$I$34,0,$I$34*$C$34)+IF($J$34*$C$34*W$6&gt;$J$34,0,$J$34*$C$34)+IF($K$34*$C$34*V$6&gt;$K$34,0,$K$34*$C$34)+IF($L$34*$C$34*U$6&gt;$L$34,0,$L$34*$C$34)+IF($M$34*$C$34*T$6&gt;$M$34,0,$M$34*$C$34)+IF($N$34*$C$34*S$6&gt;$N$34,0,$N$34*$C$34)+IF($O$34*$C$34*R$6&gt;$O$34,0,$O$34*$C$34)+IF($P$34*$C$34*Q$6&gt;$P$34,0,$P$34*$C$34)+IF($Q$34*$C$34*P$6&gt;$Q$34,0,$Q$34*$C$34)+IF($R$34*$C$34*O$6&gt;$R$34,0,$R$34*$C$34)+IF($S$34*$C$34*N$6&gt;$S$34,0,$S$34*$C$34)+IF($T$34*$C$34*M$6&gt;$T$34,0,$T$34*$C$34)+IF($U$34*$C$34*L$6&gt;$U$34,0,$U$34*$C$34)+IF($V$34*$C$34*K$6&gt;$V$34,0,$V$34*$C$34)+IF($W$34*$C$34*J$6&gt;$W$34,0,$W$34*$C$34)+IF($X$34*$C$34*I$6&gt;$X$34,0,$X$34*$C$34)+IF($Y$34*$C$34*H$6&gt;$Y$34,0,$Y$34*$C$34)+IF($Z$34*$C$34*G$6&gt;$Z$34,0,$Z$34*$C$34)+IF($AA$34*$C$34*F$6&gt;$AA$34,0,$AA$34*$C$34)))</f>
        <v>4.5000000000000005E-2</v>
      </c>
      <c r="AC150" s="126">
        <f>IF(AB92&gt;AB34,0,IF(AND(AB92=AB34,AB150=0),0,IF($E$34*$C$34*AC$6&gt;$E$34,0,$E$34*$C$34)+IF($F$34*$C$34*AB$6&gt;$F$34,0,$F$34*$C$34)+IF($G$34*$C$34*AA$6&gt;$G$34,0,$G$34*$C$34)+IF($H$34*$C$34*Z$6&gt;$H$34,0,$H$34*$C$34)+IF($I$34*$C$34*Y$6&gt;$I$34,0,$I$34*$C$34)+IF($J$34*$C$34*X$6&gt;$J$34,0,$J$34*$C$34)+IF($K$34*$C$34*W$6&gt;$K$34,0,$K$34*$C$34)+IF($L$34*$C$34*V$6&gt;$L$34,0,$L$34*$C$34)+IF($M$34*$C$34*U$6&gt;$M$34,0,$M$34*$C$34)+IF($N$34*$C$34*T$6&gt;$N$34,0,$N$34*$C$34)+IF($O$34*$C$34*S$6&gt;$O$34,0,$O$34*$C$34)+IF($P$34*$C$34*R$6&gt;$P$34,0,$P$34*$C$34)+IF($Q$34*$C$34*Q$6&gt;$Q$34,0,$Q$34*$C$34)+IF($R$34*$C$34*P$6&gt;$R$34,0,$R$34*$C$34)+IF($S$34*$C$34*O$6&gt;$S$34,0,$S$34*$C$34)+IF($T$34*$C$34*N$6&gt;$T$34,0,$T$34*$C$34)+IF($U$34*$C$34*M$6&gt;$U$34,0,$U$34*$C$34)+IF($V$34*$C$34*L$6&gt;$V$34,0,$V$34*$C$34)+IF($W$34*$C$34*K$6&gt;$W$34,0,$W$34*$C$34)+IF($X$34*$C$34*J$6&gt;$X$34,0,$X$34*$C$34)+IF($Y$34*$C$34*I$6&gt;$Y$34,0,$Y$34*$C$34)+IF($Z$34*$C$34*H$6&gt;$Z$34,0,$Z$34*$C$34)+IF($AA$34*$C$34*G$6&gt;$AA$34,0,$AA$34*$C$34)+IF($AB$34*$C$34*F$6&gt;$AB$34,0,$AB$34*$C$34)))</f>
        <v>4.5000000000000005E-2</v>
      </c>
      <c r="AD150" s="126">
        <f>IF(AC92&gt;AC34,0,IF(AND(AC92=AC34,AC150=0),0,IF($E$34*$C$34*AD$6&gt;$E$34,0,$E$34*$C$34)+IF($F$34*$C$34*AC$6&gt;$F$34,0,$F$34*$C$34)+IF($G$34*$C$34*AB$6&gt;$G$34,0,$G$34*$C$34)+IF($H$34*$C$34*AA$6&gt;$H$34,0,$H$34*$C$34)+IF($I$34*$C$34*Z$6&gt;$I$34,0,$I$34*$C$34)+IF($J$34*$C$34*Y$6&gt;$J$34,0,$J$34*$C$34)+IF($K$34*$C$34*X$6&gt;$K$34,0,$K$34*$C$34)+IF($L$34*$C$34*W$6&gt;$L$34,0,$L$34*$C$34)+IF($M$34*$C$34*V$6&gt;$M$34,0,$M$34*$C$34)+IF($N$34*$C$34*U$6&gt;$N$34,0,$N$34*$C$34)+IF($O$34*$C$34*T$6&gt;$O$34,0,$O$34*$C$34)+IF($P$34*$C$34*S$6&gt;$P$34,0,$P$34*$C$34)+IF($Q$34*$C$34*R$6&gt;$Q$34,0,$Q$34*$C$34)+IF($R$34*$C$34*Q$6&gt;$R$34,0,$R$34*$C$34)+IF($S$34*$C$34*P$6&gt;$S$34,0,$S$34*$C$34)+IF($T$34*$C$34*O$6&gt;$T$34,0,$T$34*$C$34)+IF($U$34*$C$34*N$6&gt;$U$34,0,$U$34*$C$34)+IF($V$34*$C$34*M$6&gt;$V$34,0,$V$34*$C$34)+IF($W$34*$C$34*L$6&gt;$W$34,0,$W$34*$C$34)+IF($X$34*$C$34*K$6&gt;$X$34,0,$X$34*$C$34)+IF($Y$34*$C$34*J$6&gt;$Y$34,0,$Y$34*$C$34)+IF($Z$34*$C$34*I$6&gt;$Z$34,0,$Z$34*$C$34)+IF($AA$34*$C$34*H$6&gt;$AA$34,0,$AA$34*$C$34)+IF($AB$34*$C$34*G$6&gt;$AB$34,0,$AB$34*$C$34)+IF($AC$34*$C$34*F$6&gt;$AC$34,0,$AC$34*$C$34)))</f>
        <v>4.5000000000000005E-2</v>
      </c>
      <c r="AE150" s="126">
        <f>IF(AD92&gt;AD34,0,IF(AND(AD92=AD34,AD150=0),0,IF($E$34*$C$34*AE$6&gt;$E$34,0,$E$34*$C$34)+IF($F$34*$C$34*AD$6&gt;$F$34,0,$F$34*$C$34)+IF($G$34*$C$34*AC$6&gt;$G$34,0,$G$34*$C$34)+IF($H$34*$C$34*AB$6&gt;$H$34,0,$H$34*$C$34)+IF($I$34*$C$34*AA$6&gt;$I$34,0,$I$34*$C$34)+IF($J$34*$C$34*Z$6&gt;$J$34,0,$J$34*$C$34)+IF($K$34*$C$34*Y$6&gt;$K$34,0,$K$34*$C$34)+IF($L$34*$C$34*X$6&gt;$L$34,0,$L$34*$C$34)+IF($M$34*$C$34*W$6&gt;$M$34,0,$M$34*$C$34)+IF($N$34*$C$34*V$6&gt;$N$34,0,$N$34*$C$34)+IF($O$34*$C$34*U$6&gt;$O$34,0,$O$34*$C$34)+IF($P$34*$C$34*T$6&gt;$P$34,0,$P$34*$C$34)+IF($Q$34*$C$34*S$6&gt;$Q$34,0,$Q$34*$C$34)+IF($R$34*$C$34*R$6&gt;$R$34,0,$R$34*$C$34)+IF($S$34*$C$34*Q$6&gt;$S$34,0,$S$34*$C$34)+IF($T$34*$C$34*P$6&gt;$T$34,0,$T$34*$C$34)+IF($U$34*$C$34*O$6&gt;$U$34,0,$U$34*$C$34)+IF($V$34*$C$34*N$6&gt;$V$34,0,$V$34*$C$34)+IF($W$34*$C$34*M$6&gt;$W$34,0,$W$34*$C$34)+IF($X$34*$C$34*L$6&gt;$X$34,0,$X$34*$C$34)+IF($Y$34*$C$34*K$6&gt;$Y$34,0,$Y$34*$C$34)+IF($Z$34*$C$34*J$6&gt;$Z$34,0,$Z$34*$C$34)+IF($AA$34*$C$34*I$6&gt;$AA$34,0,$AA$34*$C$34)+IF($AB$34*$C$34*H$6&gt;$AB$34,0,$AB$34*$C$34)+IF($AC$34*$C$34*G$6&gt;$AC$34,0,$AC$34*$C$34)+IF($AD$34*$C$34*F$6&gt;$AD$34,0,$AD$34*$C$34)))</f>
        <v>4.5000000000000005E-2</v>
      </c>
      <c r="AF150" s="126">
        <f>IF(AE92&gt;AE34,0,IF(AND(AE92=AE34,AE150=0),0,IF($E$34*$C$34*AF$6&gt;$E$34,0,$E$34*$C$34)+IF($F$34*$C$34*AE$6&gt;$F$34,0,$F$34*$C$34)+IF($G$34*$C$34*AD$6&gt;$G$34,0,$G$34*$C$34)+IF($H$34*$C$34*AC$6&gt;$H$34,0,$H$34*$C$34)+IF($I$34*$C$34*AB$6&gt;$I$34,0,$I$34*$C$34)+IF($J$34*$C$34*AA$6&gt;$J$34,0,$J$34*$C$34)+IF($K$34*$C$34*Z$6&gt;$K$34,0,$K$34*$C$34)+IF($L$34*$C$34*Y$6&gt;$L$34,0,$L$34*$C$34)+IF($M$34*$C$34*X$6&gt;$M$34,0,$M$34*$C$34)+IF($N$34*$C$34*W$6&gt;$N$34,0,$N$34*$C$34)+IF($O$34*$C$34*V$6&gt;$O$34,0,$O$34*$C$34)+IF($P$34*$C$34*U$6&gt;$P$34,0,$P$34*$C$34)+IF($Q$34*$C$34*T$6&gt;$Q$34,0,$Q$34*$C$34)+IF($R$34*$C$34*S$6&gt;$R$34,0,$R$34*$C$34)+IF($S$34*$C$34*R$6&gt;$S$34,0,$S$34*$C$34)+IF($T$34*$C$34*Q$6&gt;$T$34,0,$T$34*$C$34)+IF($U$34*$C$34*P$6&gt;$U$34,0,$U$34*$C$34)+IF($V$34*$C$34*O$6&gt;$V$34,0,$V$34*$C$34)+IF($W$34*$C$34*N$6&gt;$W$34,0,$W$34*$C$34)+IF($X$34*$C$34*M$6&gt;$X$34,0,$X$34*$C$34)+IF($Y$34*$C$34*L$6&gt;$Y$34,0,$Y$34*$C$34)+IF($Z$34*$C$34*K$6&gt;$Z$34,0,$Z$34*$C$34)+IF($AA$34*$C$34*J$6&gt;$AA$34,0,$AA$34*$C$34)+IF($AB$34*$C$34*I$6&gt;$AB$34,0,$AB$34*$C$34)+IF($AC$34*$C$34*H$6&gt;$AC$34,0,$AC$34*$C$34)+IF($AD$34*$C$34*G$6&gt;$AD$34,0,$AD$34*$C$34)+IF($AE$34*$C$34*F$6&gt;$AE$34,0,$AE$34*$C$34)))</f>
        <v>4.5000000000000005E-2</v>
      </c>
      <c r="AG150" s="126">
        <f>IF(AF92&gt;AF34,0,IF(AND(AF92=AF34,AF150=0),0,IF($E$34*$C$34*AG$6&gt;$E$34,0,$E$34*$C$34)+IF($F$34*$C$34*AF$6&gt;$F$34,0,$F$34*$C$34)+IF($G$34*$C$34*AE$6&gt;$G$34,0,$G$34*$C$34)+IF($H$34*$C$34*AD$6&gt;$H$34,0,$H$34*$C$34)+IF($I$34*$C$34*AC$6&gt;$I$34,0,$I$34*$C$34)+IF($J$34*$C$34*AB$6&gt;$J$34,0,$J$34*$C$34)+IF($K$34*$C$34*AA$6&gt;$K$34,0,$K$34*$C$34)+IF($L$34*$C$34*Z$6&gt;$L$34,0,$L$34*$C$34)+IF($M$34*$C$34*Y$6&gt;$M$34,0,$M$34*$C$34)+IF($N$34*$C$34*X$6&gt;$N$34,0,$N$34*$C$34)+IF($O$34*$C$34*W$6&gt;$O$34,0,$O$34*$C$34)+IF($P$34*$C$34*V$6&gt;$P$34,0,$P$34*$C$34)+IF($Q$34*$C$34*U$6&gt;$Q$34,0,$Q$34*$C$34)+IF($R$34*$C$34*T$6&gt;$R$34,0,$R$34*$C$34)+IF($S$34*$C$34*S$6&gt;$S$34,0,$S$34*$C$34)+IF($T$34*$C$34*R$6&gt;$T$34,0,$T$34*$C$34)+IF($U$34*$C$34*Q$6&gt;$U$34,0,$U$34*$C$34)+IF($V$34*$C$34*P$6&gt;$V$34,0,$V$34*$C$34)+IF($W$34*$C$34*O$6&gt;$W$34,0,$W$34*$C$34)+IF($X$34*$C$34*N$6&gt;$X$34,0,$X$34*$C$34)+IF($Y$34*$C$34*M$6&gt;$Y$34,0,$Y$34*$C$34)+IF($Z$34*$C$34*L$6&gt;$Z$34,0,$Z$34*$C$34)+IF($AA$34*$C$34*K$6&gt;$AA$34,0,$AA$34*$C$34)+IF($AB$34*$C$34*J$6&gt;$AB$34,0,$AB$34*$C$34)+IF($AC$34*$C$34*I$6&gt;$AC$34,0,$AC$34*$C$34)+IF($AD$34*$C$34*H$6&gt;$AD$34,0,$AD$34*$C$34)+IF($AE$34*$C$34*G$6&gt;$AE$34,0,$AE$34*$C$34)+IF($AF$34*$C$34*F$6&gt;$AF$34,0,$AF$34*$C$34)))</f>
        <v>4.5000000000000005E-2</v>
      </c>
      <c r="AH150" s="126">
        <f>IF(AG92&gt;AG34,0,IF(AND(AG92=AG34,AG150=0),0,IF($E$34*$C$34*AH$6&gt;$E$34,0,$E$34*$C$34)+IF($F$34*$C$34*AG$6&gt;$F$34,0,$F$34*$C$34)+IF($G$34*$C$34*AF$6&gt;$G$34,0,$G$34*$C$34)+IF($H$34*$C$34*AE$6&gt;$H$34,0,$H$34*$C$34)+IF($I$34*$C$34*AD$6&gt;$I$34,0,$I$34*$C$34)+IF($J$34*$C$34*AC$6&gt;$J$34,0,$J$34*$C$34)+IF($K$34*$C$34*AB$6&gt;$K$34,0,$K$34*$C$34)+IF($L$34*$C$34*AA$6&gt;$L$34,0,$L$34*$C$34)+IF($M$34*$C$34*Z$6&gt;$M$34,0,$M$34*$C$34)+IF($N$34*$C$34*Y$6&gt;$N$34,0,$N$34*$C$34)+IF($O$34*$C$34*X$6&gt;$O$34,0,$O$34*$C$34)+IF($P$34*$C$34*W$6&gt;$P$34,0,$P$34*$C$34)+IF($Q$34*$C$34*V$6&gt;$Q$34,0,$Q$34*$C$34)+IF($R$34*$C$34*U$6&gt;$R$34,0,$R$34*$C$34)+IF($S$34*$C$34*T$6&gt;$S$34,0,$S$34*$C$34)+IF($T$34*$C$34*S$6&gt;$T$34,0,$T$34*$C$34)+IF($U$34*$C$34*R$6&gt;$U$34,0,$U$34*$C$34)+IF($V$34*$C$34*Q$6&gt;$V$34,0,$V$34*$C$34)+IF($W$34*$C$34*P$6&gt;$W$34,0,$W$34*$C$34)+IF($X$34*$C$34*O$6&gt;$X$34,0,$X$34*$C$34)+IF($Y$34*$C$34*N$6&gt;$Y$34,0,$Y$34*$C$34)+IF($Z$34*$C$34*M$6&gt;$Z$34,0,$Z$34*$C$34)+IF($AA$34*$C$34*L$6&gt;$AA$34,0,$AA$34*$C$34)+IF($AB$34*$C$34*K$6&gt;$AB$34,0,$AB$34*$C$34)+IF($AC$34*$C$34*J$6&gt;$AC$34,0,$AC$34*$C$34)+IF($AD$34*$C$34*I$6&gt;$AD$34,0,$AD$34*$C$34)+IF($AE$34*$C$34*H$6&gt;$AE$34,0,$AE$34*$C$34)+IF($AF$34*$C$34*G$6&gt;$AF$34,0,$AF$34*$C$34)+IF($AG$34*$C$34*F$6&gt;$AG$34,0,$AG$34*$C$34)))</f>
        <v>4.5000000000000005E-2</v>
      </c>
      <c r="AI150" s="126">
        <f>IF(AH92&gt;AH34,0,IF(AND(AH92=AH34,AH150=0),0,IF($E$34*$C$34*AI$6&gt;$E$34,0,$E$34*$C$34)+IF($F$34*$C$34*AH$6&gt;$F$34,0,$F$34*$C$34)+IF($G$34*$C$34*AG$6&gt;$G$34,0,$G$34*$C$34)+IF($H$34*$C$34*AF$6&gt;$H$34,0,$H$34*$C$34)+IF($I$34*$C$34*AE$6&gt;$I$34,0,$I$34*$C$34)+IF($J$34*$C$34*AD$6&gt;$J$34,0,$J$34*$C$34)+IF($K$34*$C$34*AC$6&gt;$K$34,0,$K$34*$C$34)+IF($L$34*$C$34*AB$6&gt;$L$34,0,$L$34*$C$34)+IF($M$34*$C$34*AA$6&gt;$M$34,0,$M$34*$C$34)+IF($N$34*$C$34*Z$6&gt;$N$34,0,$N$34*$C$34)+IF($O$34*$C$34*Y$6&gt;$O$34,0,$O$34*$C$34)+IF($P$34*$C$34*X$6&gt;$P$34,0,$P$34*$C$34)+IF($Q$34*$C$34*W$6&gt;$Q$34,0,$Q$34*$C$34)+IF($R$34*$C$34*V$6&gt;$R$34,0,$R$34*$C$34)+IF($S$34*$C$34*U$6&gt;$S$34,0,$S$34*$C$34)+IF($T$34*$C$34*T$6&gt;$T$34,0,$T$34*$C$34)+IF($U$34*$C$34*S$6&gt;$U$34,0,$U$34*$C$34)+IF($V$34*$C$34*R$6&gt;$V$34,0,$V$34*$C$34)+IF($W$34*$C$34*Q$6&gt;$W$34,0,$W$34*$C$34)+IF($X$34*$C$34*P$6&gt;$X$34,0,$X$34*$C$34)+IF($Y$34*$C$34*O$6&gt;$Y$34,0,$Y$34*$C$34)+IF($Z$34*$C$34*N$6&gt;$Z$34,0,$Z$34*$C$34)+IF($AA$34*$C$34*M$6&gt;$AA$34,0,$AA$34*$C$34)+IF($AB$34*$C$34*L$6&gt;$AB$34,0,$AB$34*$C$34)+IF($AC$34*$C$34*K$6&gt;$AC$34,0,$AC$34*$C$34)+IF($AD$34*$C$34*J$6&gt;$AD$34,0,$AD$34*$C$34)+IF($AE$34*$C$34*I$6&gt;$AE$34,0,$AE$34*$C$34)+IF($AF$34*$C$34*H$6&gt;$AF$34,0,$AF$34*$C$34)+IF($AG$34*$C$34*G$6&gt;$AG$34,0,$AG$34*$C$34)+IF($AH$34*$C$34*F$6&gt;$AH$34,0,$AH$34*$C$34)))</f>
        <v>4.5000000000000005E-2</v>
      </c>
    </row>
    <row r="151" spans="2:35" x14ac:dyDescent="0.3">
      <c r="B151" s="6" t="str">
        <f t="shared" si="72"/>
        <v>Detailed preliminary engineering design</v>
      </c>
      <c r="C151" s="284"/>
      <c r="D151" s="151">
        <f t="shared" si="73"/>
        <v>9.4499999999999993</v>
      </c>
      <c r="E151" s="126">
        <v>0</v>
      </c>
      <c r="F151" s="126">
        <f>IF(E93&gt;E35,0,IF(AND(E93=E35,E151=0),0,IF($E$35*$C$35*F$6&gt;$E$35,0,$E$35*$C$35)))</f>
        <v>0.45</v>
      </c>
      <c r="G151" s="126">
        <f>IF(F93&gt;F35,0,IF(AND(F93=F35,F151=0),0,IF($E$35*$C$35*G$6&gt;$E$35,0,$E$35*$C$35)+IF($F$35*$C$35*F$6&gt;$F$35,0,$F$35*$C$35)))</f>
        <v>0.45</v>
      </c>
      <c r="H151" s="126">
        <f>IF(G93&gt;G35,0,IF(AND(G93=G35,G151=0),0,IF($E$35*$C$35*H$6&gt;$E$35,0,$E$35*$C$35)+IF($F$35*$C$35*G$6&gt;$F$35,0,$F$35*$C$35)+IF($G$35*$C$35*F$6&gt;$G$35,0,$G$35*$C$35)))</f>
        <v>0.45</v>
      </c>
      <c r="I151" s="126">
        <f>IF(H93&gt;H35,0,IF(AND(H93=H35,H151=0),0,IF($E$35*$C$35*I$6&gt;$E$35,0,$E$35*$C$35)+IF($F$35*$C$35*H$6&gt;$F$35,0,$F$35*$C$35)+IF($G$35*$C$35*G$6&gt;$G$35,0,$G$35*$C$35)+IF($H$35*$C$35*F$6&gt;$H$35,0,$H$35*$C$35)))</f>
        <v>0.45</v>
      </c>
      <c r="J151" s="126">
        <f>IF(I93&gt;I35,0,IF(AND(I93=I35,I151=0),0,IF($E$35*$C$35*J$6&gt;$E$35,0,$E$35*$C$35)+IF($F$35*$C$35*I$6&gt;$F$35,0,$F$35*$C$35)+IF($G$35*$C$35*H$6&gt;$G$35,0,$G$35*$C$35)+IF($H$35*$C$35*G$6&gt;$H$35,0,$H$35*$C$35)+IF($I$35*$C$35*F$6&gt;$I$35,0,$I$35*$C$35)))</f>
        <v>0.45</v>
      </c>
      <c r="K151" s="126">
        <f>IF(J93&gt;J35,0,IF(AND(J93=J35,J151=0),0,IF($E$35*$C$35*K$6&gt;$E$35,0,$E$35*$C$35)+IF($F$35*$C$35*J$6&gt;$F$35,0,$F$35*$C$35)+IF($G$35*$C$35*I$6&gt;$G$35,0,$G$35*$C$35)+IF($H$35*$C$35*H$6&gt;$H$35,0,$H$35*$C$35)+IF($I$35*$C$35*G$6&gt;$I$35,0,$I$35*$C$35)+IF($J$35*$C$35*F$6&gt;$J$35,0,$J$35*$C$35)))</f>
        <v>0.45</v>
      </c>
      <c r="L151" s="126">
        <f>IF(K93&gt;K35,0,IF(AND(K93=K35,K151=0),0,IF($E$35*$C$35*L$6&gt;$E$35,0,$E$35*$C$35)+IF($F$35*$C$35*K$6&gt;$F$35,0,$F$35*$C$35)+IF($G$35*$C$35*J$6&gt;$G$35,0,$G$35*$C$35)+IF($H$35*$C$35*I$6&gt;$H$35,0,$H$35*$C$35)+IF($I$35*$C$35*H$6&gt;$I$35,0,$I$35*$C$35)+IF($J$35*$C$35*G$6&gt;$J$35,0,$J$35*$C$35)+IF($K$35*$C$35*F$6&gt;$K$35,0,$K$35*$C$35)))</f>
        <v>0.45</v>
      </c>
      <c r="M151" s="126">
        <f>IF(L93&gt;L35,0,IF(AND(L93=L35,L151=0),0,IF($E$35*$C$35*M$6&gt;$E$35,0,$E$35*$C$35)+IF($F$35*$C$35*L$6&gt;$F$35,0,$F$35*$C$35)+IF($G$35*$C$35*K$6&gt;$G$35,0,$G$35*$C$35)+IF($H$35*$C$35*J$6&gt;$H$35,0,$H$35*$C$35)+IF($I$35*$C$35*I$6&gt;$I$35,0,$I$35*$C$35)+IF($J$35*$C$35*H$6&gt;$J$35,0,$J$35*$C$35)+IF($K$35*$C$35*G$6&gt;$K$35,0,$K$35*$C$35)+IF($L$35*$C$35*F$6&gt;$L$35,0,$L$35*$C$35)))</f>
        <v>0.45</v>
      </c>
      <c r="N151" s="126">
        <f>IF(M93&gt;M35,0,IF(AND(M93=M35,M151=0),0,IF($E$35*$C$35*N$6&gt;$E$35,0,$E$35*$C$35)+IF($F$35*$C$35*M$6&gt;$F$35,0,$F$35*$C$35)+IF($G$35*$C$35*L$6&gt;$G$35,0,$G$35*$C$35)+IF($H$35*$C$35*K$6&gt;$H$35,0,$H$35*$C$35)+IF($I$35*$C$35*J$6&gt;$I$35,0,$I$35*$C$35)+IF($J$35*$C$35*I$6&gt;$J$35,0,$J$35*$C$35)+IF($K$35*$C$35*H$6&gt;$K$35,0,$K$35*$C$35)+IF($L$35*$C$35*G$6&gt;$L$35,0,$L$35*$C$35)+IF($M$35*$C$35*F$6&gt;$M$35,0,$M$35*$C$35)))</f>
        <v>0.45</v>
      </c>
      <c r="O151" s="126">
        <f>IF(N93&gt;N35,0,IF(AND(N93=N35,N151=0),0,IF($E$35*$C$35*O$6&gt;$E$35,0,$E$35*$C$35)+IF($F$35*$C$35*N$6&gt;$F$35,0,$F$35*$C$35)+IF($G$35*$C$35*M$6&gt;$G$35,0,$G$35*$C$35)+IF($H$35*$C$35*L$6&gt;$H$35,0,$H$35*$C$35)+IF($I$35*$C$35*K$6&gt;$I$35,0,$I$35*$C$35)+IF($J$35*$C$35*J$6&gt;$J$35,0,$J$35*$C$35)+IF($K$35*$C$35*I$6&gt;$K$35,0,$K$35*$C$35)+IF($L$35*$C$35*H$6&gt;$L$35,0,$L$35*$C$35)+IF($M$35*$C$35*G$6&gt;$M$35,0,$M$35*$C$35)+IF($N$35*$C$35*F$6&gt;$N$35,0,$N$35*$C$35)))</f>
        <v>0.45</v>
      </c>
      <c r="P151" s="126">
        <f>IF(O93&gt;O35,0,IF(AND(O93=O35,O151=0),0,IF($E$35*$C$35*P$6&gt;$E$35,0,$E$35*$C$35)+IF($F$35*$C$35*O$6&gt;$F$35,0,$F$35*$C$35)+IF($G$35*$C$35*N$6&gt;$G$35,0,$G$35*$C$35)+IF($H$35*$C$35*M$6&gt;$H$35,0,$H$35*$C$35)+IF($I$35*$C$35*L$6&gt;$I$35,0,$I$35*$C$35)+IF($J$35*$C$35*K$6&gt;$J$35,0,$J$35*$C$35)+IF($K$35*$C$35*J$6&gt;$K$35,0,$K$35*$C$35)+IF($L$35*$C$35*I$6&gt;$L$35,0,$L$35*$C$35)+IF($M$35*$C$35*H$6&gt;$M$35,0,$M$35*$C$35)+IF($N$35*$C$35*G$6&gt;$N$35,0,$N$35*$C$35)+IF($O$35*$C$35*F$6&gt;$O$35,0,$O$35*$C$35)))</f>
        <v>0.45</v>
      </c>
      <c r="Q151" s="126">
        <f>IF(P93&gt;P35,0,IF(AND(P93=P35,P151=0),0,IF($E$35*$C$35*Q$6&gt;$E$35,0,$E$35*$C$35)+IF($F$35*$C$35*P$6&gt;$F$35,0,$F$35*$C$35)+IF($G$35*$C$35*O$6&gt;$G$35,0,$G$35*$C$35)+IF($H$35*$C$35*N$6&gt;$H$35,0,$H$35*$C$35)+IF($I$35*$C$35*M$6&gt;$I$35,0,$I$35*$C$35)+IF($J$35*$C$35*L$6&gt;$J$35,0,$J$35*$C$35)+IF($K$35*$C$35*K$6&gt;$K$35,0,$K$35*$C$35)+IF($L$35*$C$35*J$6&gt;$L$35,0,$L$35*$C$35)+IF($M$35*$C$35*I$6&gt;$M$35,0,$M$35*$C$35)+IF($N$35*$C$35*H$6&gt;$N$35,0,$N$35*$C$35)+IF($O$35*$C$35*G$6&gt;$O$35,0,$O$35*$C$35)+IF($P$35*$C$35*F$6&gt;$P$35,0,$P$35*$C$35)))</f>
        <v>0.45</v>
      </c>
      <c r="R151" s="126">
        <f>IF(Q93&gt;Q35,0,IF(AND(Q93=Q35,Q151=0),0,IF($E$35*$C$35*R$6&gt;$E$35,0,$E$35*$C$35)+IF($F$35*$C$35*Q$6&gt;$F$35,0,$F$35*$C$35)+IF($G$35*$C$35*P$6&gt;$G$35,0,$G$35*$C$35)+IF($H$35*$C$35*O$6&gt;$H$35,0,$H$35*$C$35)+IF($I$35*$C$35*N$6&gt;$I$35,0,$I$35*$C$35)+IF($J$35*$C$35*M$6&gt;$J$35,0,$J$35*$C$35)+IF($K$35*$C$35*L$6&gt;$K$35,0,$K$35*$C$35)+IF($L$35*$C$35*K$6&gt;$L$35,0,$L$35*$C$35)+IF($M$35*$C$35*J$6&gt;$M$35,0,$M$35*$C$35)+IF($N$35*$C$35*I$6&gt;$N$35,0,$N$35*$C$35)+IF($O$35*$C$35*H$6&gt;$O$35,0,$O$35*$C$35)+IF($P$35*$C$35*G$6&gt;$P$35,0,$P$35*$C$35)+IF($Q$35*$C$35*F$6&gt;$Q$35,0,$Q$35*$C$35)))</f>
        <v>0.45</v>
      </c>
      <c r="S151" s="126">
        <f>IF(R93&gt;R35,0,IF(AND(R93=R35,R151=0),0,IF($E$35*$C$35*S$6&gt;$E$35,0,$E$35*$C$35)+IF($F$35*$C$35*R$6&gt;$F$35,0,$F$35*$C$35)+IF($G$35*$C$35*Q$6&gt;$G$35,0,$G$35*$C$35)+IF($H$35*$C$35*P$6&gt;$H$35,0,$H$35*$C$35)+IF($I$35*$C$35*O$6&gt;$I$35,0,$I$35*$C$35)+IF($J$35*$C$35*N$6&gt;$J$35,0,$J$35*$C$35)+IF($K$35*$C$35*M$6&gt;$K$35,0,$K$35*$C$35)+IF($L$35*$C$35*L$6&gt;$L$35,0,$L$35*$C$35)+IF($M$35*$C$35*K$6&gt;$M$35,0,$M$35*$C$35)+IF($N$35*$C$35*J$6&gt;$N$35,0,$N$35*$C$35)+IF($O$35*$C$35*I$6&gt;$O$35,0,$O$35*$C$35)+IF($P$35*$C$35*H$6&gt;$P$35,0,$P$35*$C$35)+IF($Q$35*$C$35*G$6&gt;$Q$35,0,$Q$35*$C$35)+IF($R$35*$C$35*F$6&gt;$R$35,0,$R$35*$C$35)))</f>
        <v>0.45</v>
      </c>
      <c r="T151" s="126">
        <f>IF(S93&gt;S35,0,IF(AND(S93=S35,S151=0),0,IF($E$35*$C$35*T$6&gt;$E$35,0,$E$35*$C$35)+IF($F$35*$C$35*S$6&gt;$F$35,0,$F$35*$C$35)+IF($G$35*$C$35*R$6&gt;$G$35,0,$G$35*$C$35)+IF($H$35*$C$35*Q$6&gt;$H$35,0,$H$35*$C$35)+IF($I$35*$C$35*P$6&gt;$I$35,0,$I$35*$C$35)+IF($J$35*$C$35*O$6&gt;$J$35,0,$J$35*$C$35)+IF($K$35*$C$35*N$6&gt;$K$35,0,$K$35*$C$35)+IF($L$35*$C$35*M$6&gt;$L$35,0,$L$35*$C$35)+IF($M$35*$C$35*L$6&gt;$M$35,0,$M$35*$C$35)+IF($N$35*$C$35*K$6&gt;$N$35,0,$N$35*$C$35)+IF($O$35*$C$35*J$6&gt;$O$35,0,$O$35*$C$35)+IF($P$35*$C$35*I$6&gt;$P$35,0,$P$35*$C$35)+IF($Q$35*$C$35*H$6&gt;$Q$35,0,$Q$35*$C$35)+IF($R$35*$C$35*G$6&gt;$R$35,0,$R$35*$C$35)+IF($S$35*$C$35*F$6&gt;$S$35,0,$S$35*$C$35)))</f>
        <v>0.45</v>
      </c>
      <c r="U151" s="126">
        <f>IF(T93&gt;T35,0,IF(AND(T93=T35,T151=0),0,IF($E$35*$C$35*U$6&gt;$E$35,0,$E$35*$C$35)+IF($F$35*$C$35*T$6&gt;$F$35,0,$F$35*$C$35)+IF($G$35*$C$35*S$6&gt;$G$35,0,$G$35*$C$35)+IF($H$35*$C$35*R$6&gt;$H$35,0,$H$35*$C$35)+IF($I$35*$C$35*Q$6&gt;$I$35,0,$I$35*$C$35)+IF($J$35*$C$35*P$6&gt;$J$35,0,$J$35*$C$35)+IF($K$35*$C$35*O$6&gt;$K$35,0,$K$35*$C$35)+IF($L$35*$C$35*N$6&gt;$L$35,0,$L$35*$C$35)+IF($M$35*$C$35*M$6&gt;$M$35,0,$M$35*$C$35)+IF($N$35*$C$35*L$6&gt;$N$35,0,$N$35*$C$35)+IF($O$35*$C$35*K$6&gt;$O$35,0,$O$35*$C$35)+IF($P$35*$C$35*J$6&gt;$P$35,0,$P$35*$C$35)+IF($Q$35*$C$35*I$6&gt;$Q$35,0,$Q$35*$C$35)+IF($R$35*$C$35*H$6&gt;$R$35,0,$R$35*$C$35)+IF($S$35*$C$35*G$6&gt;$S$35,0,$S$35*$C$35)+IF($T$35*$C$35*F$6&gt;$T$35,0,$T$35*$C$35)))</f>
        <v>0.45</v>
      </c>
      <c r="V151" s="126">
        <f>IF(U93&gt;U35,0,IF(AND(U93=U35,U151=0),0,IF($E$35*$C$35*V$6&gt;$E$35,0,$E$35*$C$35)+IF($F$35*$C$35*U$6&gt;$F$35,0,$F$35*$C$35)+IF($G$35*$C$35*T$6&gt;$G$35,0,$G$35*$C$35)+IF($H$35*$C$35*S$6&gt;$H$35,0,$H$35*$C$35)+IF($I$35*$C$35*R$6&gt;$I$35,0,$I$35*$C$35)+IF($J$35*$C$35*Q$6&gt;$J$35,0,$J$35*$C$35)+IF($K$35*$C$35*P$6&gt;$K$35,0,$K$35*$C$35)+IF($L$35*$C$35*O$6&gt;$L$35,0,$L$35*$C$35)+IF($M$35*$C$35*N$6&gt;$M$35,0,$M$35*$C$35)+IF($N$35*$C$35*M$6&gt;$N$35,0,$N$35*$C$35)+IF($O$35*$C$35*L$6&gt;$O$35,0,$O$35*$C$35)+IF($P$35*$C$35*K$6&gt;$P$35,0,$P$35*$C$35)+IF($Q$35*$C$35*J$6&gt;$Q$35,0,$Q$35*$C$35)+IF($R$35*$C$35*I$6&gt;$R$35,0,$R$35*$C$35)+IF($S$35*$C$35*H$6&gt;$S$35,0,$S$35*$C$35)+IF($T$35*$C$35*G$6&gt;$T$35,0,$T$35*$C$35)+IF($U$35*$C$35*F$6&gt;$U$35,0,$U$35*$C$35)))</f>
        <v>0.45</v>
      </c>
      <c r="W151" s="126">
        <f>IF(V93&gt;V35,0,IF(AND(V93=V35,V151=0),0,IF($E$35*$C$35*W$6&gt;$E$35,0,$E$35*$C$35)+IF($F$35*$C$35*V$6&gt;$F$35,0,$F$35*$C$35)+IF($G$35*$C$35*U$6&gt;$G$35,0,$G$35*$C$35)+IF($H$35*$C$35*T$6&gt;$H$35,0,$H$35*$C$35)+IF($I$35*$C$35*S$6&gt;$I$35,0,$I$35*$C$35)+IF($J$35*$C$35*R$6&gt;$J$35,0,$J$35*$C$35)+IF($K$35*$C$35*Q$6&gt;$K$35,0,$K$35*$C$35)+IF($L$35*$C$35*P$6&gt;$L$35,0,$L$35*$C$35)+IF($M$35*$C$35*O$6&gt;$M$35,0,$M$35*$C$35)+IF($N$35*$C$35*N$6&gt;$N$35,0,$N$35*$C$35)+IF($O$35*$C$35*M$6&gt;$O$35,0,$O$35*$C$35)+IF($P$35*$C$35*L$6&gt;$P$35,0,$P$35*$C$35)+IF($Q$35*$C$35*K$6&gt;$Q$35,0,$Q$35*$C$35)+IF($R$35*$C$35*J$6&gt;$R$35,0,$R$35*$C$35)+IF($S$35*$C$35*I$6&gt;$S$35,0,$S$35*$C$35)+IF($T$35*$C$35*H$6&gt;$T$35,0,$T$35*$C$35)+IF($U$35*$C$35*G$6&gt;$U$35,0,$U$35*$C$35)+IF($V$35*$C$35*F$6&gt;$V$35,0,$V$35*$C$35)))</f>
        <v>0.45</v>
      </c>
      <c r="X151" s="126">
        <f>IF(W93&gt;W35,0,IF(AND(W93=W35,W151=0),0,IF($E$35*$C$35*X$6&gt;$E$35,0,$E$35*$C$35)+IF($F$35*$C$35*W$6&gt;$F$35,0,$F$35*$C$35)+IF($G$35*$C$35*V$6&gt;$G$35,0,$G$35*$C$35)+IF($H$35*$C$35*U$6&gt;$H$35,0,$H$35*$C$35)+IF($I$35*$C$35*T$6&gt;$I$35,0,$I$35*$C$35)+IF($J$35*$C$35*S$6&gt;$J$35,0,$J$35*$C$35)+IF($K$35*$C$35*R$6&gt;$K$35,0,$K$35*$C$35)+IF($L$35*$C$35*Q$6&gt;$L$35,0,$L$35*$C$35)+IF($M$35*$C$35*P$6&gt;$M$35,0,$M$35*$C$35)+IF($N$35*$C$35*O$6&gt;$N$35,0,$N$35*$C$35)+IF($O$35*$C$35*N$6&gt;$O$35,0,$O$35*$C$35)+IF($P$35*$C$35*M$6&gt;$P$35,0,$P$35*$C$35)+IF($Q$35*$C$35*L$6&gt;$Q$35,0,$Q$35*$C$35)+IF($R$35*$C$35*K$6&gt;$R$35,0,$R$35*$C$35)+IF($S$35*$C$35*J$6&gt;$S$35,0,$S$35*$C$35)+IF($T$35*$C$35*I$6&gt;$T$35,0,$T$35*$C$35)+IF($U$35*$C$35*H$6&gt;$U$35,0,$U$35*$C$35)+IF($V$35*$C$35*G$6&gt;$V$35,0,$V$35*$C$35)+IF($W$35*$C$35*F$6&gt;$W$35,0,$W$35*$C$35)))</f>
        <v>0.45</v>
      </c>
      <c r="Y151" s="126">
        <f>IF(X93&gt;X35,0,IF(AND(X93=X35,X151=0),0,IF($E$35*$C$35*Y$6&gt;$E$35,0,$E$35*$C$35)+IF($F$35*$C$35*X$6&gt;$F$35,0,$F$35*$C$35)+IF($G$35*$C$35*W$6&gt;$G$35,0,$G$35*$C$35)+IF($H$35*$C$35*V$6&gt;$H$35,0,$H$35*$C$35)+IF($I$35*$C$35*U$6&gt;$I$35,0,$I$35*$C$35)+IF($J$35*$C$35*T$6&gt;$J$35,0,$J$35*$C$35)+IF($K$35*$C$35*S$6&gt;$K$35,0,$K$35*$C$35)+IF($L$35*$C$35*R$6&gt;$L$35,0,$L$35*$C$35)+IF($M$35*$C$35*Q$6&gt;$M$35,0,$M$35*$C$35)+IF($N$35*$C$35*P$6&gt;$N$35,0,$N$35*$C$35)+IF($O$35*$C$35*O$6&gt;$O$35,0,$O$35*$C$35)+IF($P$35*$C$35*N$6&gt;$P$35,0,$P$35*$C$35)+IF($Q$35*$C$35*M$6&gt;$Q$35,0,$Q$35*$C$35)+IF($R$35*$C$35*L$6&gt;$R$35,0,$R$35*$C$35)+IF($S$35*$C$35*K$6&gt;$S$35,0,$S$35*$C$35)+IF($T$35*$C$35*J$6&gt;$T$35,0,$T$35*$C$35)+IF($U$35*$C$35*I$6&gt;$U$35,0,$U$35*$C$35)+IF($V$35*$C$35*H$6&gt;$V$35,0,$V$35*$C$35)+IF($W$35*$C$35*G$6&gt;$W$35,0,$W$35*$C$35)+IF($X$35*$C$35*F$6&gt;$X$35,0,$X$35*$C$35)))</f>
        <v>0.45</v>
      </c>
      <c r="Z151" s="126">
        <f>IF(Y93&gt;Y35,0,IF(AND(Y93=Y35,Y151=0),0,IF($E$35*$C$35*Z$6&gt;$E$35,0,$E$35*$C$35)+IF($F$35*$C$35*Y$6&gt;$F$35,0,$F$35*$C$35)+IF($G$35*$C$35*X$6&gt;$G$35,0,$G$35*$C$35)+IF($H$35*$C$35*W$6&gt;$H$35,0,$H$35*$C$35)+IF($I$35*$C$35*V$6&gt;$I$35,0,$I$35*$C$35)+IF($J$35*$C$35*U$6&gt;$J$35,0,$J$35*$C$35)+IF($K$35*$C$35*T$6&gt;$K$35,0,$K$35*$C$35)+IF($L$35*$C$35*S$6&gt;$L$35,0,$L$35*$C$35)+IF($M$35*$C$35*R$6&gt;$M$35,0,$M$35*$C$35)+IF($N$35*$C$35*Q$6&gt;$N$35,0,$N$35*$C$35)+IF($O$35*$C$35*P$6&gt;$O$35,0,$O$35*$C$35)+IF($P$35*$C$35*O$6&gt;$P$35,0,$P$35*$C$35)+IF($Q$35*$C$35*N$6&gt;$Q$35,0,$Q$35*$C$35)+IF($R$35*$C$35*M$6&gt;$R$35,0,$R$35*$C$35)+IF($S$35*$C$35*L$6&gt;$S$35,0,$S$35*$C$35)+IF($T$35*$C$35*K$6&gt;$T$35,0,$T$35*$C$35)+IF($U$35*$C$35*J$6&gt;$U$35,0,$U$35*$C$35)+IF($V$35*$C$35*I$6&gt;$V$35,0,$V$35*$C$35)+IF($W$35*$C$35*H$6&gt;$W$35,0,$W$35*$C$35)+IF($X$35*$C$35*G$6&gt;$X$35,0,$X$35*$C$35)+IF($Y$35*$C$35*F$6&gt;$Y$35,0,$Y$35*$C$35)))</f>
        <v>4.5000000000000005E-2</v>
      </c>
      <c r="AA151" s="126">
        <f>IF(Z93&gt;Z35,0,IF(AND(Z93=Z35,Z151=0),0,IF($E$35*$C$35*AA$6&gt;$E$35,0,$E$35*$C$35)+IF($F$35*$C$35*Z$6&gt;$F$35,0,$F$35*$C$35)+IF($G$35*$C$35*Y$6&gt;$G$35,0,$G$35*$C$35)+IF($H$35*$C$35*X$6&gt;$H$35,0,$H$35*$C$35)+IF($I$35*$C$35*W$6&gt;$I$35,0,$I$35*$C$35)+IF($J$35*$C$35*V$6&gt;$J$35,0,$J$35*$C$35)+IF($K$35*$C$35*U$6&gt;$K$35,0,$K$35*$C$35)+IF($L$35*$C$35*T$6&gt;$L$35,0,$L$35*$C$35)+IF($M$35*$C$35*S$6&gt;$M$35,0,$M$35*$C$35)+IF($N$35*$C$35*R$6&gt;$N$35,0,$N$35*$C$35)+IF($O$35*$C$35*Q$6&gt;$O$35,0,$O$35*$C$35)+IF($P$35*$C$35*P$6&gt;$P$35,0,$P$35*$C$35)+IF($Q$35*$C$35*O$6&gt;$Q$35,0,$Q$35*$C$35)+IF($R$35*$C$35*N$6&gt;$R$35,0,$R$35*$C$35)+IF($S$35*$C$35*M$6&gt;$S$35,0,$S$35*$C$35)+IF($T$35*$C$35*L$6&gt;$T$35,0,$T$35*$C$35)+IF($U$35*$C$35*K$6&gt;$U$35,0,$U$35*$C$35)+IF($V$35*$C$35*J$6&gt;$V$35,0,$V$35*$C$35)+IF($W$35*$C$35*I$6&gt;$W$35,0,$W$35*$C$35)+IF($X$35*$C$35*H$6&gt;$X$35,0,$X$35*$C$35)+IF($Y$35*$C$35*G$6&gt;$Y$35,0,$Y$35*$C$35)+IF($Z$35*$C$35*F$6&gt;$Z$35,0,$Z$35*$C$35)))</f>
        <v>4.5000000000000005E-2</v>
      </c>
      <c r="AB151" s="126">
        <f>IF(AA93&gt;AA35,0,IF(AND(AA93=AA35,AA151=0),0,IF($E$35*$C$35*AB$6&gt;$E$35,0,$E$35*$C$35)+IF($F$35*$C$35*AA$6&gt;$F$35,0,$F$35*$C$35)+IF($G$35*$C$35*Z$6&gt;$G$35,0,$G$35*$C$35)+IF($H$35*$C$35*Y$6&gt;$H$35,0,$H$35*$C$35)+IF($I$35*$C$35*X$6&gt;$I$35,0,$I$35*$C$35)+IF($J$35*$C$35*W$6&gt;$J$35,0,$J$35*$C$35)+IF($K$35*$C$35*V$6&gt;$K$35,0,$K$35*$C$35)+IF($L$35*$C$35*U$6&gt;$L$35,0,$L$35*$C$35)+IF($M$35*$C$35*T$6&gt;$M$35,0,$M$35*$C$35)+IF($N$35*$C$35*S$6&gt;$N$35,0,$N$35*$C$35)+IF($O$35*$C$35*R$6&gt;$O$35,0,$O$35*$C$35)+IF($P$35*$C$35*Q$6&gt;$P$35,0,$P$35*$C$35)+IF($Q$35*$C$35*P$6&gt;$Q$35,0,$Q$35*$C$35)+IF($R$35*$C$35*O$6&gt;$R$35,0,$R$35*$C$35)+IF($S$35*$C$35*N$6&gt;$S$35,0,$S$35*$C$35)+IF($T$35*$C$35*M$6&gt;$T$35,0,$T$35*$C$35)+IF($U$35*$C$35*L$6&gt;$U$35,0,$U$35*$C$35)+IF($V$35*$C$35*K$6&gt;$V$35,0,$V$35*$C$35)+IF($W$35*$C$35*J$6&gt;$W$35,0,$W$35*$C$35)+IF($X$35*$C$35*I$6&gt;$X$35,0,$X$35*$C$35)+IF($Y$35*$C$35*H$6&gt;$Y$35,0,$Y$35*$C$35)+IF($Z$35*$C$35*G$6&gt;$Z$35,0,$Z$35*$C$35)+IF($AA$35*$C$35*F$6&gt;$AA$35,0,$AA$35*$C$35)))</f>
        <v>4.5000000000000005E-2</v>
      </c>
      <c r="AC151" s="126">
        <f>IF(AB93&gt;AB35,0,IF(AND(AB93=AB35,AB151=0),0,IF($E$35*$C$35*AC$6&gt;$E$35,0,$E$35*$C$35)+IF($F$35*$C$35*AB$6&gt;$F$35,0,$F$35*$C$35)+IF($G$35*$C$35*AA$6&gt;$G$35,0,$G$35*$C$35)+IF($H$35*$C$35*Z$6&gt;$H$35,0,$H$35*$C$35)+IF($I$35*$C$35*Y$6&gt;$I$35,0,$I$35*$C$35)+IF($J$35*$C$35*X$6&gt;$J$35,0,$J$35*$C$35)+IF($K$35*$C$35*W$6&gt;$K$35,0,$K$35*$C$35)+IF($L$35*$C$35*V$6&gt;$L$35,0,$L$35*$C$35)+IF($M$35*$C$35*U$6&gt;$M$35,0,$M$35*$C$35)+IF($N$35*$C$35*T$6&gt;$N$35,0,$N$35*$C$35)+IF($O$35*$C$35*S$6&gt;$O$35,0,$O$35*$C$35)+IF($P$35*$C$35*R$6&gt;$P$35,0,$P$35*$C$35)+IF($Q$35*$C$35*Q$6&gt;$Q$35,0,$Q$35*$C$35)+IF($R$35*$C$35*P$6&gt;$R$35,0,$R$35*$C$35)+IF($S$35*$C$35*O$6&gt;$S$35,0,$S$35*$C$35)+IF($T$35*$C$35*N$6&gt;$T$35,0,$T$35*$C$35)+IF($U$35*$C$35*M$6&gt;$U$35,0,$U$35*$C$35)+IF($V$35*$C$35*L$6&gt;$V$35,0,$V$35*$C$35)+IF($W$35*$C$35*K$6&gt;$W$35,0,$W$35*$C$35)+IF($X$35*$C$35*J$6&gt;$X$35,0,$X$35*$C$35)+IF($Y$35*$C$35*I$6&gt;$Y$35,0,$Y$35*$C$35)+IF($Z$35*$C$35*H$6&gt;$Z$35,0,$Z$35*$C$35)+IF($AA$35*$C$35*G$6&gt;$AA$35,0,$AA$35*$C$35)+IF($AB$35*$C$35*F$6&gt;$AB$35,0,$AB$35*$C$35)))</f>
        <v>4.5000000000000005E-2</v>
      </c>
      <c r="AD151" s="126">
        <f>IF(AC93&gt;AC35,0,IF(AND(AC93=AC35,AC151=0),0,IF($E$35*$C$35*AD$6&gt;$E$35,0,$E$35*$C$35)+IF($F$35*$C$35*AC$6&gt;$F$35,0,$F$35*$C$35)+IF($G$35*$C$35*AB$6&gt;$G$35,0,$G$35*$C$35)+IF($H$35*$C$35*AA$6&gt;$H$35,0,$H$35*$C$35)+IF($I$35*$C$35*Z$6&gt;$I$35,0,$I$35*$C$35)+IF($J$35*$C$35*Y$6&gt;$J$35,0,$J$35*$C$35)+IF($K$35*$C$35*X$6&gt;$K$35,0,$K$35*$C$35)+IF($L$35*$C$35*W$6&gt;$L$35,0,$L$35*$C$35)+IF($M$35*$C$35*V$6&gt;$M$35,0,$M$35*$C$35)+IF($N$35*$C$35*U$6&gt;$N$35,0,$N$35*$C$35)+IF($O$35*$C$35*T$6&gt;$O$35,0,$O$35*$C$35)+IF($P$35*$C$35*S$6&gt;$P$35,0,$P$35*$C$35)+IF($Q$35*$C$35*R$6&gt;$Q$35,0,$Q$35*$C$35)+IF($R$35*$C$35*Q$6&gt;$R$35,0,$R$35*$C$35)+IF($S$35*$C$35*P$6&gt;$S$35,0,$S$35*$C$35)+IF($T$35*$C$35*O$6&gt;$T$35,0,$T$35*$C$35)+IF($U$35*$C$35*N$6&gt;$U$35,0,$U$35*$C$35)+IF($V$35*$C$35*M$6&gt;$V$35,0,$V$35*$C$35)+IF($W$35*$C$35*L$6&gt;$W$35,0,$W$35*$C$35)+IF($X$35*$C$35*K$6&gt;$X$35,0,$X$35*$C$35)+IF($Y$35*$C$35*J$6&gt;$Y$35,0,$Y$35*$C$35)+IF($Z$35*$C$35*I$6&gt;$Z$35,0,$Z$35*$C$35)+IF($AA$35*$C$35*H$6&gt;$AA$35,0,$AA$35*$C$35)+IF($AB$35*$C$35*G$6&gt;$AB$35,0,$AB$35*$C$35)+IF($AC$35*$C$35*F$6&gt;$AC$35,0,$AC$35*$C$35)))</f>
        <v>4.5000000000000005E-2</v>
      </c>
      <c r="AE151" s="126">
        <f>IF(AD93&gt;AD35,0,IF(AND(AD93=AD35,AD151=0),0,IF($E$35*$C$35*AE$6&gt;$E$35,0,$E$35*$C$35)+IF($F$35*$C$35*AD$6&gt;$F$35,0,$F$35*$C$35)+IF($G$35*$C$35*AC$6&gt;$G$35,0,$G$35*$C$35)+IF($H$35*$C$35*AB$6&gt;$H$35,0,$H$35*$C$35)+IF($I$35*$C$35*AA$6&gt;$I$35,0,$I$35*$C$35)+IF($J$35*$C$35*Z$6&gt;$J$35,0,$J$35*$C$35)+IF($K$35*$C$35*Y$6&gt;$K$35,0,$K$35*$C$35)+IF($L$35*$C$35*X$6&gt;$L$35,0,$L$35*$C$35)+IF($M$35*$C$35*W$6&gt;$M$35,0,$M$35*$C$35)+IF($N$35*$C$35*V$6&gt;$N$35,0,$N$35*$C$35)+IF($O$35*$C$35*U$6&gt;$O$35,0,$O$35*$C$35)+IF($P$35*$C$35*T$6&gt;$P$35,0,$P$35*$C$35)+IF($Q$35*$C$35*S$6&gt;$Q$35,0,$Q$35*$C$35)+IF($R$35*$C$35*R$6&gt;$R$35,0,$R$35*$C$35)+IF($S$35*$C$35*Q$6&gt;$S$35,0,$S$35*$C$35)+IF($T$35*$C$35*P$6&gt;$T$35,0,$T$35*$C$35)+IF($U$35*$C$35*O$6&gt;$U$35,0,$U$35*$C$35)+IF($V$35*$C$35*N$6&gt;$V$35,0,$V$35*$C$35)+IF($W$35*$C$35*M$6&gt;$W$35,0,$W$35*$C$35)+IF($X$35*$C$35*L$6&gt;$X$35,0,$X$35*$C$35)+IF($Y$35*$C$35*K$6&gt;$Y$35,0,$Y$35*$C$35)+IF($Z$35*$C$35*J$6&gt;$Z$35,0,$Z$35*$C$35)+IF($AA$35*$C$35*I$6&gt;$AA$35,0,$AA$35*$C$35)+IF($AB$35*$C$35*H$6&gt;$AB$35,0,$AB$35*$C$35)+IF($AC$35*$C$35*G$6&gt;$AC$35,0,$AC$35*$C$35)+IF($AD$35*$C$35*F$6&gt;$AD$35,0,$AD$35*$C$35)))</f>
        <v>4.5000000000000005E-2</v>
      </c>
      <c r="AF151" s="126">
        <f>IF(AE93&gt;AE35,0,IF(AND(AE93=AE35,AE151=0),0,IF($E$35*$C$35*AF$6&gt;$E$35,0,$E$35*$C$35)+IF($F$35*$C$35*AE$6&gt;$F$35,0,$F$35*$C$35)+IF($G$35*$C$35*AD$6&gt;$G$35,0,$G$35*$C$35)+IF($H$35*$C$35*AC$6&gt;$H$35,0,$H$35*$C$35)+IF($I$35*$C$35*AB$6&gt;$I$35,0,$I$35*$C$35)+IF($J$35*$C$35*AA$6&gt;$J$35,0,$J$35*$C$35)+IF($K$35*$C$35*Z$6&gt;$K$35,0,$K$35*$C$35)+IF($L$35*$C$35*Y$6&gt;$L$35,0,$L$35*$C$35)+IF($M$35*$C$35*X$6&gt;$M$35,0,$M$35*$C$35)+IF($N$35*$C$35*W$6&gt;$N$35,0,$N$35*$C$35)+IF($O$35*$C$35*V$6&gt;$O$35,0,$O$35*$C$35)+IF($P$35*$C$35*U$6&gt;$P$35,0,$P$35*$C$35)+IF($Q$35*$C$35*T$6&gt;$Q$35,0,$Q$35*$C$35)+IF($R$35*$C$35*S$6&gt;$R$35,0,$R$35*$C$35)+IF($S$35*$C$35*R$6&gt;$S$35,0,$S$35*$C$35)+IF($T$35*$C$35*Q$6&gt;$T$35,0,$T$35*$C$35)+IF($U$35*$C$35*P$6&gt;$U$35,0,$U$35*$C$35)+IF($V$35*$C$35*O$6&gt;$V$35,0,$V$35*$C$35)+IF($W$35*$C$35*N$6&gt;$W$35,0,$W$35*$C$35)+IF($X$35*$C$35*M$6&gt;$X$35,0,$X$35*$C$35)+IF($Y$35*$C$35*L$6&gt;$Y$35,0,$Y$35*$C$35)+IF($Z$35*$C$35*K$6&gt;$Z$35,0,$Z$35*$C$35)+IF($AA$35*$C$35*J$6&gt;$AA$35,0,$AA$35*$C$35)+IF($AB$35*$C$35*I$6&gt;$AB$35,0,$AB$35*$C$35)+IF($AC$35*$C$35*H$6&gt;$AC$35,0,$AC$35*$C$35)+IF($AD$35*$C$35*G$6&gt;$AD$35,0,$AD$35*$C$35)+IF($AE$35*$C$35*F$6&gt;$AE$35,0,$AE$35*$C$35)))</f>
        <v>4.5000000000000005E-2</v>
      </c>
      <c r="AG151" s="126">
        <f>IF(AF93&gt;AF35,0,IF(AND(AF93=AF35,AF151=0),0,IF($E$35*$C$35*AG$6&gt;$E$35,0,$E$35*$C$35)+IF($F$35*$C$35*AF$6&gt;$F$35,0,$F$35*$C$35)+IF($G$35*$C$35*AE$6&gt;$G$35,0,$G$35*$C$35)+IF($H$35*$C$35*AD$6&gt;$H$35,0,$H$35*$C$35)+IF($I$35*$C$35*AC$6&gt;$I$35,0,$I$35*$C$35)+IF($J$35*$C$35*AB$6&gt;$J$35,0,$J$35*$C$35)+IF($K$35*$C$35*AA$6&gt;$K$35,0,$K$35*$C$35)+IF($L$35*$C$35*Z$6&gt;$L$35,0,$L$35*$C$35)+IF($M$35*$C$35*Y$6&gt;$M$35,0,$M$35*$C$35)+IF($N$35*$C$35*X$6&gt;$N$35,0,$N$35*$C$35)+IF($O$35*$C$35*W$6&gt;$O$35,0,$O$35*$C$35)+IF($P$35*$C$35*V$6&gt;$P$35,0,$P$35*$C$35)+IF($Q$35*$C$35*U$6&gt;$Q$35,0,$Q$35*$C$35)+IF($R$35*$C$35*T$6&gt;$R$35,0,$R$35*$C$35)+IF($S$35*$C$35*S$6&gt;$S$35,0,$S$35*$C$35)+IF($T$35*$C$35*R$6&gt;$T$35,0,$T$35*$C$35)+IF($U$35*$C$35*Q$6&gt;$U$35,0,$U$35*$C$35)+IF($V$35*$C$35*P$6&gt;$V$35,0,$V$35*$C$35)+IF($W$35*$C$35*O$6&gt;$W$35,0,$W$35*$C$35)+IF($X$35*$C$35*N$6&gt;$X$35,0,$X$35*$C$35)+IF($Y$35*$C$35*M$6&gt;$Y$35,0,$Y$35*$C$35)+IF($Z$35*$C$35*L$6&gt;$Z$35,0,$Z$35*$C$35)+IF($AA$35*$C$35*K$6&gt;$AA$35,0,$AA$35*$C$35)+IF($AB$35*$C$35*J$6&gt;$AB$35,0,$AB$35*$C$35)+IF($AC$35*$C$35*I$6&gt;$AC$35,0,$AC$35*$C$35)+IF($AD$35*$C$35*H$6&gt;$AD$35,0,$AD$35*$C$35)+IF($AE$35*$C$35*G$6&gt;$AE$35,0,$AE$35*$C$35)+IF($AF$35*$C$35*F$6&gt;$AF$35,0,$AF$35*$C$35)))</f>
        <v>4.5000000000000005E-2</v>
      </c>
      <c r="AH151" s="126">
        <f>IF(AG93&gt;AG35,0,IF(AND(AG93=AG35,AG151=0),0,IF($E$35*$C$35*AH$6&gt;$E$35,0,$E$35*$C$35)+IF($F$35*$C$35*AG$6&gt;$F$35,0,$F$35*$C$35)+IF($G$35*$C$35*AF$6&gt;$G$35,0,$G$35*$C$35)+IF($H$35*$C$35*AE$6&gt;$H$35,0,$H$35*$C$35)+IF($I$35*$C$35*AD$6&gt;$I$35,0,$I$35*$C$35)+IF($J$35*$C$35*AC$6&gt;$J$35,0,$J$35*$C$35)+IF($K$35*$C$35*AB$6&gt;$K$35,0,$K$35*$C$35)+IF($L$35*$C$35*AA$6&gt;$L$35,0,$L$35*$C$35)+IF($M$35*$C$35*Z$6&gt;$M$35,0,$M$35*$C$35)+IF($N$35*$C$35*Y$6&gt;$N$35,0,$N$35*$C$35)+IF($O$35*$C$35*X$6&gt;$O$35,0,$O$35*$C$35)+IF($P$35*$C$35*W$6&gt;$P$35,0,$P$35*$C$35)+IF($Q$35*$C$35*V$6&gt;$Q$35,0,$Q$35*$C$35)+IF($R$35*$C$35*U$6&gt;$R$35,0,$R$35*$C$35)+IF($S$35*$C$35*T$6&gt;$S$35,0,$S$35*$C$35)+IF($T$35*$C$35*S$6&gt;$T$35,0,$T$35*$C$35)+IF($U$35*$C$35*R$6&gt;$U$35,0,$U$35*$C$35)+IF($V$35*$C$35*Q$6&gt;$V$35,0,$V$35*$C$35)+IF($W$35*$C$35*P$6&gt;$W$35,0,$W$35*$C$35)+IF($X$35*$C$35*O$6&gt;$X$35,0,$X$35*$C$35)+IF($Y$35*$C$35*N$6&gt;$Y$35,0,$Y$35*$C$35)+IF($Z$35*$C$35*M$6&gt;$Z$35,0,$Z$35*$C$35)+IF($AA$35*$C$35*L$6&gt;$AA$35,0,$AA$35*$C$35)+IF($AB$35*$C$35*K$6&gt;$AB$35,0,$AB$35*$C$35)+IF($AC$35*$C$35*J$6&gt;$AC$35,0,$AC$35*$C$35)+IF($AD$35*$C$35*I$6&gt;$AD$35,0,$AD$35*$C$35)+IF($AE$35*$C$35*H$6&gt;$AE$35,0,$AE$35*$C$35)+IF($AF$35*$C$35*G$6&gt;$AF$35,0,$AF$35*$C$35)+IF($AG$35*$C$35*F$6&gt;$AG$35,0,$AG$35*$C$35)))</f>
        <v>4.5000000000000005E-2</v>
      </c>
      <c r="AI151" s="126">
        <f>IF(AH93&gt;AH35,0,IF(AND(AH93=AH35,AH151=0),0,IF($E$35*$C$35*AI$6&gt;$E$35,0,$E$35*$C$35)+IF($F$35*$C$35*AH$6&gt;$F$35,0,$F$35*$C$35)+IF($G$35*$C$35*AG$6&gt;$G$35,0,$G$35*$C$35)+IF($H$35*$C$35*AF$6&gt;$H$35,0,$H$35*$C$35)+IF($I$35*$C$35*AE$6&gt;$I$35,0,$I$35*$C$35)+IF($J$35*$C$35*AD$6&gt;$J$35,0,$J$35*$C$35)+IF($K$35*$C$35*AC$6&gt;$K$35,0,$K$35*$C$35)+IF($L$35*$C$35*AB$6&gt;$L$35,0,$L$35*$C$35)+IF($M$35*$C$35*AA$6&gt;$M$35,0,$M$35*$C$35)+IF($N$35*$C$35*Z$6&gt;$N$35,0,$N$35*$C$35)+IF($O$35*$C$35*Y$6&gt;$O$35,0,$O$35*$C$35)+IF($P$35*$C$35*X$6&gt;$P$35,0,$P$35*$C$35)+IF($Q$35*$C$35*W$6&gt;$Q$35,0,$Q$35*$C$35)+IF($R$35*$C$35*V$6&gt;$R$35,0,$R$35*$C$35)+IF($S$35*$C$35*U$6&gt;$S$35,0,$S$35*$C$35)+IF($T$35*$C$35*T$6&gt;$T$35,0,$T$35*$C$35)+IF($U$35*$C$35*S$6&gt;$U$35,0,$U$35*$C$35)+IF($V$35*$C$35*R$6&gt;$V$35,0,$V$35*$C$35)+IF($W$35*$C$35*Q$6&gt;$W$35,0,$W$35*$C$35)+IF($X$35*$C$35*P$6&gt;$X$35,0,$X$35*$C$35)+IF($Y$35*$C$35*O$6&gt;$Y$35,0,$Y$35*$C$35)+IF($Z$35*$C$35*N$6&gt;$Z$35,0,$Z$35*$C$35)+IF($AA$35*$C$35*M$6&gt;$AA$35,0,$AA$35*$C$35)+IF($AB$35*$C$35*L$6&gt;$AB$35,0,$AB$35*$C$35)+IF($AC$35*$C$35*K$6&gt;$AC$35,0,$AC$35*$C$35)+IF($AD$35*$C$35*J$6&gt;$AD$35,0,$AD$35*$C$35)+IF($AE$35*$C$35*I$6&gt;$AE$35,0,$AE$35*$C$35)+IF($AF$35*$C$35*H$6&gt;$AF$35,0,$AF$35*$C$35)+IF($AG$35*$C$35*G$6&gt;$AG$35,0,$AG$35*$C$35)+IF($AH$35*$C$35*F$6&gt;$AH$35,0,$AH$35*$C$35)))</f>
        <v>4.5000000000000005E-2</v>
      </c>
    </row>
    <row r="152" spans="2:35" x14ac:dyDescent="0.3">
      <c r="B152" s="6" t="str">
        <f t="shared" si="72"/>
        <v>Engineering cost</v>
      </c>
      <c r="C152" s="284"/>
      <c r="D152" s="151">
        <f t="shared" si="73"/>
        <v>9.4499999999999993</v>
      </c>
      <c r="E152" s="126">
        <v>0</v>
      </c>
      <c r="F152" s="126">
        <f>IF(E94&gt;E36,0,IF(AND(E94=E36,E152=0),0,IF($E$36*$C$36*F$6&gt;$E$36,0,$E$36*$C$36)))</f>
        <v>0.45</v>
      </c>
      <c r="G152" s="126">
        <f>IF(F94&gt;F36,0,IF(AND(F94=F36,F152=0),0,IF($E$36*$C$36*G$6&gt;$E$36,0,$E$36*$C$36)+IF($F$36*$C$36*F$6&gt;$F$36,0,$F$36*$C$36)))</f>
        <v>0.45</v>
      </c>
      <c r="H152" s="126">
        <f>IF(G94&gt;G36,0,IF(AND(G94=G36,G152=0),0,IF($E$36*$C$36*H$6&gt;$E$36,0,$E$36*$C$36)+IF($F$36*$C$36*G$6&gt;$F$36,0,$F$36*$C$36)+IF($G$36*$C$36*F$6&gt;$G$36,0,$G$36*$C$36)))</f>
        <v>0.45</v>
      </c>
      <c r="I152" s="126">
        <f>IF(H94&gt;H36,0,IF(AND(H94=H36,H152=0),0,IF($E$36*$C$36*I$6&gt;$E$36,0,$E$36*$C$36)+IF($F$36*$C$36*H$6&gt;$F$36,0,$F$36*$C$36)+IF($G$36*$C$36*G$6&gt;$G$36,0,$G$36*$C$36)+IF($H$36*$C$36*F$6&gt;$H$36,0,$H$36*$C$36)))</f>
        <v>0.45</v>
      </c>
      <c r="J152" s="126">
        <f>IF(I94&gt;I36,0,IF(AND(I94=I36,I152=0),0,IF($E$36*$C$36*J$6&gt;$E$36,0,$E$36*$C$36)+IF($F$36*$C$36*I$6&gt;$F$36,0,$F$36*$C$36)+IF($G$36*$C$36*H$6&gt;$G$36,0,$G$36*$C$36)+IF($H$36*$C$36*G$6&gt;$H$36,0,$H$36*$C$36)+IF($I$36*$C$36*F$6&gt;$I$36,0,$I$36*$C$36)))</f>
        <v>0.45</v>
      </c>
      <c r="K152" s="126">
        <f>IF(J94&gt;J36,0,IF(AND(J94=J36,J152=0),0,IF($E$36*$C$36*K$6&gt;$E$36,0,$E$36*$C$36)+IF($F$36*$C$36*J$6&gt;$F$36,0,$F$36*$C$36)+IF($G$36*$C$36*I$6&gt;$G$36,0,$G$36*$C$36)+IF($H$36*$C$36*H$6&gt;$H$36,0,$H$36*$C$36)+IF($I$36*$C$36*G$6&gt;$I$36,0,$I$36*$C$36)+IF($J$36*$C$36*F$6&gt;$J$36,0,$J$36*$C$36)))</f>
        <v>0.45</v>
      </c>
      <c r="L152" s="126">
        <f>IF(K94&gt;K36,0,IF(AND(K94=K36,K152=0),0,IF($E$36*$C$36*L$6&gt;$E$36,0,$E$36*$C$36)+IF($F$36*$C$36*K$6&gt;$F$36,0,$F$36*$C$36)+IF($G$36*$C$36*J$6&gt;$G$36,0,$G$36*$C$36)+IF($H$36*$C$36*I$6&gt;$H$36,0,$H$36*$C$36)+IF($I$36*$C$36*H$6&gt;$I$36,0,$I$36*$C$36)+IF($J$36*$C$36*G$6&gt;$J$36,0,$J$36*$C$36)+IF($K$36*$C$36*F$6&gt;$K$36,0,$K$36*$C$36)))</f>
        <v>0.45</v>
      </c>
      <c r="M152" s="126">
        <f>IF(L94&gt;L36,0,IF(AND(L94=L36,L152=0),0,IF($E$36*$C$36*M$6&gt;$E$36,0,$E$36*$C$36)+IF($F$36*$C$36*L$6&gt;$F$36,0,$F$36*$C$36)+IF($G$36*$C$36*K$6&gt;$G$36,0,$G$36*$C$36)+IF($H$36*$C$36*J$6&gt;$H$36,0,$H$36*$C$36)+IF($I$36*$C$36*I$6&gt;$I$36,0,$I$36*$C$36)+IF($J$36*$C$36*H$6&gt;$J$36,0,$J$36*$C$36)+IF($K$36*$C$36*G$6&gt;$K$36,0,$K$36*$C$36)+IF($L$36*$C$36*F$6&gt;$L$36,0,$L$36*$C$36)))</f>
        <v>0.45</v>
      </c>
      <c r="N152" s="126">
        <f>IF(M94&gt;M36,0,IF(AND(M94=M36,M152=0),0,IF($E$36*$C$36*N$6&gt;$E$36,0,$E$36*$C$36)+IF($F$36*$C$36*M$6&gt;$F$36,0,$F$36*$C$36)+IF($G$36*$C$36*L$6&gt;$G$36,0,$G$36*$C$36)+IF($H$36*$C$36*K$6&gt;$H$36,0,$H$36*$C$36)+IF($I$36*$C$36*J$6&gt;$I$36,0,$I$36*$C$36)+IF($J$36*$C$36*I$6&gt;$J$36,0,$J$36*$C$36)+IF($K$36*$C$36*H$6&gt;$K$36,0,$K$36*$C$36)+IF($L$36*$C$36*G$6&gt;$L$36,0,$L$36*$C$36)+IF($M$36*$C$36*F$6&gt;$M$36,0,$M$36*$C$36)))</f>
        <v>0.45</v>
      </c>
      <c r="O152" s="126">
        <f>IF(N94&gt;N36,0,IF(AND(N94=N36,N152=0),0,IF($E$36*$C$36*O$6&gt;$E$36,0,$E$36*$C$36)+IF($F$36*$C$36*N$6&gt;$F$36,0,$F$36*$C$36)+IF($G$36*$C$36*M$6&gt;$G$36,0,$G$36*$C$36)+IF($H$36*$C$36*L$6&gt;$H$36,0,$H$36*$C$36)+IF($I$36*$C$36*K$6&gt;$I$36,0,$I$36*$C$36)+IF($J$36*$C$36*J$6&gt;$J$36,0,$J$36*$C$36)+IF($K$36*$C$36*I$6&gt;$K$36,0,$K$36*$C$36)+IF($L$36*$C$36*H$6&gt;$L$36,0,$L$36*$C$36)+IF($M$36*$C$36*G$6&gt;$M$36,0,$M$36*$C$36)+IF($N$36*$C$36*F$6&gt;$N$36,0,$N$36*$C$36)))</f>
        <v>0.45</v>
      </c>
      <c r="P152" s="126">
        <f>IF(O94&gt;O36,0,IF(AND(O94=O36,O152=0),0,IF($E$36*$C$36*P$6&gt;$E$36,0,$E$36*$C$36)+IF($F$36*$C$36*O$6&gt;$F$36,0,$F$36*$C$36)+IF($G$36*$C$36*N$6&gt;$G$36,0,$G$36*$C$36)+IF($H$36*$C$36*M$6&gt;$H$36,0,$H$36*$C$36)+IF($I$36*$C$36*L$6&gt;$I$36,0,$I$36*$C$36)+IF($J$36*$C$36*K$6&gt;$J$36,0,$J$36*$C$36)+IF($K$36*$C$36*J$6&gt;$K$36,0,$K$36*$C$36)+IF($L$36*$C$36*I$6&gt;$L$36,0,$L$36*$C$36)+IF($M$36*$C$36*H$6&gt;$M$36,0,$M$36*$C$36)+IF($N$36*$C$36*G$6&gt;$N$36,0,$N$36*$C$36)+IF($O$36*$C$36*F$6&gt;$O$36,0,$O$36*$C$36)))</f>
        <v>0.45</v>
      </c>
      <c r="Q152" s="126">
        <f>IF(P94&gt;P36,0,IF(AND(P94=P36,P152=0),0,IF($E$36*$C$36*Q$6&gt;$E$36,0,$E$36*$C$36)+IF($F$36*$C$36*P$6&gt;$F$36,0,$F$36*$C$36)+IF($G$36*$C$36*O$6&gt;$G$36,0,$G$36*$C$36)+IF($H$36*$C$36*N$6&gt;$H$36,0,$H$36*$C$36)+IF($I$36*$C$36*M$6&gt;$I$36,0,$I$36*$C$36)+IF($J$36*$C$36*L$6&gt;$J$36,0,$J$36*$C$36)+IF($K$36*$C$36*K$6&gt;$K$36,0,$K$36*$C$36)+IF($L$36*$C$36*J$6&gt;$L$36,0,$L$36*$C$36)+IF($M$36*$C$36*I$6&gt;$M$36,0,$M$36*$C$36)+IF($N$36*$C$36*H$6&gt;$N$36,0,$N$36*$C$36)+IF($O$36*$C$36*G$6&gt;$O$36,0,$O$36*$C$36)+IF($P$36*$C$36*F$6&gt;$P$36,0,$P$36*$C$36)))</f>
        <v>0.45</v>
      </c>
      <c r="R152" s="126">
        <f>IF(Q94&gt;Q36,0,IF(AND(Q94=Q36,Q152=0),0,IF($E$36*$C$36*R$6&gt;$E$36,0,$E$36*$C$36)+IF($F$36*$C$36*Q$6&gt;$F$36,0,$F$36*$C$36)+IF($G$36*$C$36*P$6&gt;$G$36,0,$G$36*$C$36)+IF($H$36*$C$36*O$6&gt;$H$36,0,$H$36*$C$36)+IF($I$36*$C$36*N$6&gt;$I$36,0,$I$36*$C$36)+IF($J$36*$C$36*M$6&gt;$J$36,0,$J$36*$C$36)+IF($K$36*$C$36*L$6&gt;$K$36,0,$K$36*$C$36)+IF($L$36*$C$36*K$6&gt;$L$36,0,$L$36*$C$36)+IF($M$36*$C$36*J$6&gt;$M$36,0,$M$36*$C$36)+IF($N$36*$C$36*I$6&gt;$N$36,0,$N$36*$C$36)+IF($O$36*$C$36*H$6&gt;$O$36,0,$O$36*$C$36)+IF($P$36*$C$36*G$6&gt;$P$36,0,$P$36*$C$36)+IF($Q$36*$C$36*F$6&gt;$Q$36,0,$Q$36*$C$36)))</f>
        <v>0.45</v>
      </c>
      <c r="S152" s="126">
        <f>IF(R94&gt;R36,0,IF(AND(R94=R36,R152=0),0,IF($E$36*$C$36*S$6&gt;$E$36,0,$E$36*$C$36)+IF($F$36*$C$36*R$6&gt;$F$36,0,$F$36*$C$36)+IF($G$36*$C$36*Q$6&gt;$G$36,0,$G$36*$C$36)+IF($H$36*$C$36*P$6&gt;$H$36,0,$H$36*$C$36)+IF($I$36*$C$36*O$6&gt;$I$36,0,$I$36*$C$36)+IF($J$36*$C$36*N$6&gt;$J$36,0,$J$36*$C$36)+IF($K$36*$C$36*M$6&gt;$K$36,0,$K$36*$C$36)+IF($L$36*$C$36*L$6&gt;$L$36,0,$L$36*$C$36)+IF($M$36*$C$36*K$6&gt;$M$36,0,$M$36*$C$36)+IF($N$36*$C$36*J$6&gt;$N$36,0,$N$36*$C$36)+IF($O$36*$C$36*I$6&gt;$O$36,0,$O$36*$C$36)+IF($P$36*$C$36*H$6&gt;$P$36,0,$P$36*$C$36)+IF($Q$36*$C$36*G$6&gt;$Q$36,0,$Q$36*$C$36)+IF($R$36*$C$36*F$6&gt;$R$36,0,$R$36*$C$36)))</f>
        <v>0.45</v>
      </c>
      <c r="T152" s="126">
        <f>IF(S94&gt;S36,0,IF(AND(S94=S36,S152=0),0,IF($E$36*$C$36*T$6&gt;$E$36,0,$E$36*$C$36)+IF($F$36*$C$36*S$6&gt;$F$36,0,$F$36*$C$36)+IF($G$36*$C$36*R$6&gt;$G$36,0,$G$36*$C$36)+IF($H$36*$C$36*Q$6&gt;$H$36,0,$H$36*$C$36)+IF($I$36*$C$36*P$6&gt;$I$36,0,$I$36*$C$36)+IF($J$36*$C$36*O$6&gt;$J$36,0,$J$36*$C$36)+IF($K$36*$C$36*N$6&gt;$K$36,0,$K$36*$C$36)+IF($L$36*$C$36*M$6&gt;$L$36,0,$L$36*$C$36)+IF($M$36*$C$36*L$6&gt;$M$36,0,$M$36*$C$36)+IF($N$36*$C$36*K$6&gt;$N$36,0,$N$36*$C$36)+IF($O$36*$C$36*J$6&gt;$O$36,0,$O$36*$C$36)+IF($P$36*$C$36*I$6&gt;$P$36,0,$P$36*$C$36)+IF($Q$36*$C$36*H$6&gt;$Q$36,0,$Q$36*$C$36)+IF($R$36*$C$36*G$6&gt;$R$36,0,$R$36*$C$36)+IF($S$36*$C$36*F$6&gt;$S$36,0,$S$36*$C$36)))</f>
        <v>0.45</v>
      </c>
      <c r="U152" s="126">
        <f>IF(T94&gt;T36,0,IF(AND(T94=T36,T152=0),0,IF($E$36*$C$36*U$6&gt;$E$36,0,$E$36*$C$36)+IF($F$36*$C$36*T$6&gt;$F$36,0,$F$36*$C$36)+IF($G$36*$C$36*S$6&gt;$G$36,0,$G$36*$C$36)+IF($H$36*$C$36*R$6&gt;$H$36,0,$H$36*$C$36)+IF($I$36*$C$36*Q$6&gt;$I$36,0,$I$36*$C$36)+IF($J$36*$C$36*P$6&gt;$J$36,0,$J$36*$C$36)+IF($K$36*$C$36*O$6&gt;$K$36,0,$K$36*$C$36)+IF($L$36*$C$36*N$6&gt;$L$36,0,$L$36*$C$36)+IF($M$36*$C$36*M$6&gt;$M$36,0,$M$36*$C$36)+IF($N$36*$C$36*L$6&gt;$N$36,0,$N$36*$C$36)+IF($O$36*$C$36*K$6&gt;$O$36,0,$O$36*$C$36)+IF($P$36*$C$36*J$6&gt;$P$36,0,$P$36*$C$36)+IF($Q$36*$C$36*I$6&gt;$Q$36,0,$Q$36*$C$36)+IF($R$36*$C$36*H$6&gt;$R$36,0,$R$36*$C$36)+IF($S$36*$C$36*G$6&gt;$S$36,0,$S$36*$C$36)+IF($T$36*$C$36*F$6&gt;$T$36,0,$T$36*$C$36)))</f>
        <v>0.45</v>
      </c>
      <c r="V152" s="126">
        <f>IF(U94&gt;U36,0,IF(AND(U94=U36,U152=0),0,IF($E$36*$C$36*V$6&gt;$E$36,0,$E$36*$C$36)+IF($F$36*$C$36*U$6&gt;$F$36,0,$F$36*$C$36)+IF($G$36*$C$36*T$6&gt;$G$36,0,$G$36*$C$36)+IF($H$36*$C$36*S$6&gt;$H$36,0,$H$36*$C$36)+IF($I$36*$C$36*R$6&gt;$I$36,0,$I$36*$C$36)+IF($J$36*$C$36*Q$6&gt;$J$36,0,$J$36*$C$36)+IF($K$36*$C$36*P$6&gt;$K$36,0,$K$36*$C$36)+IF($L$36*$C$36*O$6&gt;$L$36,0,$L$36*$C$36)+IF($M$36*$C$36*N$6&gt;$M$36,0,$M$36*$C$36)+IF($N$36*$C$36*M$6&gt;$N$36,0,$N$36*$C$36)+IF($O$36*$C$36*L$6&gt;$O$36,0,$O$36*$C$36)+IF($P$36*$C$36*K$6&gt;$P$36,0,$P$36*$C$36)+IF($Q$36*$C$36*J$6&gt;$Q$36,0,$Q$36*$C$36)+IF($R$36*$C$36*I$6&gt;$R$36,0,$R$36*$C$36)+IF($S$36*$C$36*H$6&gt;$S$36,0,$S$36*$C$36)+IF($T$36*$C$36*G$6&gt;$T$36,0,$T$36*$C$36)+IF($U$36*$C$36*F$6&gt;$U$36,0,$U$36*$C$36)))</f>
        <v>0.45</v>
      </c>
      <c r="W152" s="126">
        <f>IF(V94&gt;V36,0,IF(AND(V94=V36,V152=0),0,IF($E$36*$C$36*W$6&gt;$E$36,0,$E$36*$C$36)+IF($F$36*$C$36*V$6&gt;$F$36,0,$F$36*$C$36)+IF($G$36*$C$36*U$6&gt;$G$36,0,$G$36*$C$36)+IF($H$36*$C$36*T$6&gt;$H$36,0,$H$36*$C$36)+IF($I$36*$C$36*S$6&gt;$I$36,0,$I$36*$C$36)+IF($J$36*$C$36*R$6&gt;$J$36,0,$J$36*$C$36)+IF($K$36*$C$36*Q$6&gt;$K$36,0,$K$36*$C$36)+IF($L$36*$C$36*P$6&gt;$L$36,0,$L$36*$C$36)+IF($M$36*$C$36*O$6&gt;$M$36,0,$M$36*$C$36)+IF($N$36*$C$36*N$6&gt;$N$36,0,$N$36*$C$36)+IF($O$36*$C$36*M$6&gt;$O$36,0,$O$36*$C$36)+IF($P$36*$C$36*L$6&gt;$P$36,0,$P$36*$C$36)+IF($Q$36*$C$36*K$6&gt;$Q$36,0,$Q$36*$C$36)+IF($R$36*$C$36*J$6&gt;$R$36,0,$R$36*$C$36)+IF($S$36*$C$36*I$6&gt;$S$36,0,$S$36*$C$36)+IF($T$36*$C$36*H$6&gt;$T$36,0,$T$36*$C$36)+IF($U$36*$C$36*G$6&gt;$U$36,0,$U$36*$C$36)+IF($V$36*$C$36*F$6&gt;$V$36,0,$V$36*$C$36)))</f>
        <v>0.45</v>
      </c>
      <c r="X152" s="126">
        <f>IF(W94&gt;W36,0,IF(AND(W94=W36,W152=0),0,IF($E$36*$C$36*X$6&gt;$E$36,0,$E$36*$C$36)+IF($F$36*$C$36*W$6&gt;$F$36,0,$F$36*$C$36)+IF($G$36*$C$36*V$6&gt;$G$36,0,$G$36*$C$36)+IF($H$36*$C$36*U$6&gt;$H$36,0,$H$36*$C$36)+IF($I$36*$C$36*T$6&gt;$I$36,0,$I$36*$C$36)+IF($J$36*$C$36*S$6&gt;$J$36,0,$J$36*$C$36)+IF($K$36*$C$36*R$6&gt;$K$36,0,$K$36*$C$36)+IF($L$36*$C$36*Q$6&gt;$L$36,0,$L$36*$C$36)+IF($M$36*$C$36*P$6&gt;$M$36,0,$M$36*$C$36)+IF($N$36*$C$36*O$6&gt;$N$36,0,$N$36*$C$36)+IF($O$36*$C$36*N$6&gt;$O$36,0,$O$36*$C$36)+IF($P$36*$C$36*M$6&gt;$P$36,0,$P$36*$C$36)+IF($Q$36*$C$36*L$6&gt;$Q$36,0,$Q$36*$C$36)+IF($R$36*$C$36*K$6&gt;$R$36,0,$R$36*$C$36)+IF($S$36*$C$36*J$6&gt;$S$36,0,$S$36*$C$36)+IF($T$36*$C$36*I$6&gt;$T$36,0,$T$36*$C$36)+IF($U$36*$C$36*H$6&gt;$U$36,0,$U$36*$C$36)+IF($V$36*$C$36*G$6&gt;$V$36,0,$V$36*$C$36)+IF($W$36*$C$36*F$6&gt;$W$36,0,$W$36*$C$36)))</f>
        <v>0.45</v>
      </c>
      <c r="Y152" s="126">
        <f>IF(X94&gt;X36,0,IF(AND(X94=X36,X152=0),0,IF($E$36*$C$36*Y$6&gt;$E$36,0,$E$36*$C$36)+IF($F$36*$C$36*X$6&gt;$F$36,0,$F$36*$C$36)+IF($G$36*$C$36*W$6&gt;$G$36,0,$G$36*$C$36)+IF($H$36*$C$36*V$6&gt;$H$36,0,$H$36*$C$36)+IF($I$36*$C$36*U$6&gt;$I$36,0,$I$36*$C$36)+IF($J$36*$C$36*T$6&gt;$J$36,0,$J$36*$C$36)+IF($K$36*$C$36*S$6&gt;$K$36,0,$K$36*$C$36)+IF($L$36*$C$36*R$6&gt;$L$36,0,$L$36*$C$36)+IF($M$36*$C$36*Q$6&gt;$M$36,0,$M$36*$C$36)+IF($N$36*$C$36*P$6&gt;$N$36,0,$N$36*$C$36)+IF($O$36*$C$36*O$6&gt;$O$36,0,$O$36*$C$36)+IF($P$36*$C$36*N$6&gt;$P$36,0,$P$36*$C$36)+IF($Q$36*$C$36*M$6&gt;$Q$36,0,$Q$36*$C$36)+IF($R$36*$C$36*L$6&gt;$R$36,0,$R$36*$C$36)+IF($S$36*$C$36*K$6&gt;$S$36,0,$S$36*$C$36)+IF($T$36*$C$36*J$6&gt;$T$36,0,$T$36*$C$36)+IF($U$36*$C$36*I$6&gt;$U$36,0,$U$36*$C$36)+IF($V$36*$C$36*H$6&gt;$V$36,0,$V$36*$C$36)+IF($W$36*$C$36*G$6&gt;$W$36,0,$W$36*$C$36)+IF($X$36*$C$36*F$6&gt;$X$36,0,$X$36*$C$36)))</f>
        <v>0.45</v>
      </c>
      <c r="Z152" s="126">
        <f>IF(Y94&gt;Y36,0,IF(AND(Y94=Y36,Y152=0),0,IF($E$36*$C$36*Z$6&gt;$E$36,0,$E$36*$C$36)+IF($F$36*$C$36*Y$6&gt;$F$36,0,$F$36*$C$36)+IF($G$36*$C$36*X$6&gt;$G$36,0,$G$36*$C$36)+IF($H$36*$C$36*W$6&gt;$H$36,0,$H$36*$C$36)+IF($I$36*$C$36*V$6&gt;$I$36,0,$I$36*$C$36)+IF($J$36*$C$36*U$6&gt;$J$36,0,$J$36*$C$36)+IF($K$36*$C$36*T$6&gt;$K$36,0,$K$36*$C$36)+IF($L$36*$C$36*S$6&gt;$L$36,0,$L$36*$C$36)+IF($M$36*$C$36*R$6&gt;$M$36,0,$M$36*$C$36)+IF($N$36*$C$36*Q$6&gt;$N$36,0,$N$36*$C$36)+IF($O$36*$C$36*P$6&gt;$O$36,0,$O$36*$C$36)+IF($P$36*$C$36*O$6&gt;$P$36,0,$P$36*$C$36)+IF($Q$36*$C$36*N$6&gt;$Q$36,0,$Q$36*$C$36)+IF($R$36*$C$36*M$6&gt;$R$36,0,$R$36*$C$36)+IF($S$36*$C$36*L$6&gt;$S$36,0,$S$36*$C$36)+IF($T$36*$C$36*K$6&gt;$T$36,0,$T$36*$C$36)+IF($U$36*$C$36*J$6&gt;$U$36,0,$U$36*$C$36)+IF($V$36*$C$36*I$6&gt;$V$36,0,$V$36*$C$36)+IF($W$36*$C$36*H$6&gt;$W$36,0,$W$36*$C$36)+IF($X$36*$C$36*G$6&gt;$X$36,0,$X$36*$C$36)+IF($Y$36*$C$36*F$6&gt;$Y$36,0,$Y$36*$C$36)))</f>
        <v>4.5000000000000005E-2</v>
      </c>
      <c r="AA152" s="126">
        <f>IF(Z94&gt;Z36,0,IF(AND(Z94=Z36,Z152=0),0,IF($E$36*$C$36*AA$6&gt;$E$36,0,$E$36*$C$36)+IF($F$36*$C$36*Z$6&gt;$F$36,0,$F$36*$C$36)+IF($G$36*$C$36*Y$6&gt;$G$36,0,$G$36*$C$36)+IF($H$36*$C$36*X$6&gt;$H$36,0,$H$36*$C$36)+IF($I$36*$C$36*W$6&gt;$I$36,0,$I$36*$C$36)+IF($J$36*$C$36*V$6&gt;$J$36,0,$J$36*$C$36)+IF($K$36*$C$36*U$6&gt;$K$36,0,$K$36*$C$36)+IF($L$36*$C$36*T$6&gt;$L$36,0,$L$36*$C$36)+IF($M$36*$C$36*S$6&gt;$M$36,0,$M$36*$C$36)+IF($N$36*$C$36*R$6&gt;$N$36,0,$N$36*$C$36)+IF($O$36*$C$36*Q$6&gt;$O$36,0,$O$36*$C$36)+IF($P$36*$C$36*P$6&gt;$P$36,0,$P$36*$C$36)+IF($Q$36*$C$36*O$6&gt;$Q$36,0,$Q$36*$C$36)+IF($R$36*$C$36*N$6&gt;$R$36,0,$R$36*$C$36)+IF($S$36*$C$36*M$6&gt;$S$36,0,$S$36*$C$36)+IF($T$36*$C$36*L$6&gt;$T$36,0,$T$36*$C$36)+IF($U$36*$C$36*K$6&gt;$U$36,0,$U$36*$C$36)+IF($V$36*$C$36*J$6&gt;$V$36,0,$V$36*$C$36)+IF($W$36*$C$36*I$6&gt;$W$36,0,$W$36*$C$36)+IF($X$36*$C$36*H$6&gt;$X$36,0,$X$36*$C$36)+IF($Y$36*$C$36*G$6&gt;$Y$36,0,$Y$36*$C$36)+IF($Z$36*$C$36*F$6&gt;$Z$36,0,$Z$36*$C$36)))</f>
        <v>4.5000000000000005E-2</v>
      </c>
      <c r="AB152" s="126">
        <f>IF(AA94&gt;AA36,0,IF(AND(AA94=AA36,AA152=0),0,IF($E$36*$C$36*AB$6&gt;$E$36,0,$E$36*$C$36)+IF($F$36*$C$36*AA$6&gt;$F$36,0,$F$36*$C$36)+IF($G$36*$C$36*Z$6&gt;$G$36,0,$G$36*$C$36)+IF($H$36*$C$36*Y$6&gt;$H$36,0,$H$36*$C$36)+IF($I$36*$C$36*X$6&gt;$I$36,0,$I$36*$C$36)+IF($J$36*$C$36*W$6&gt;$J$36,0,$J$36*$C$36)+IF($K$36*$C$36*V$6&gt;$K$36,0,$K$36*$C$36)+IF($L$36*$C$36*U$6&gt;$L$36,0,$L$36*$C$36)+IF($M$36*$C$36*T$6&gt;$M$36,0,$M$36*$C$36)+IF($N$36*$C$36*S$6&gt;$N$36,0,$N$36*$C$36)+IF($O$36*$C$36*R$6&gt;$O$36,0,$O$36*$C$36)+IF($P$36*$C$36*Q$6&gt;$P$36,0,$P$36*$C$36)+IF($Q$36*$C$36*P$6&gt;$Q$36,0,$Q$36*$C$36)+IF($R$36*$C$36*O$6&gt;$R$36,0,$R$36*$C$36)+IF($S$36*$C$36*N$6&gt;$S$36,0,$S$36*$C$36)+IF($T$36*$C$36*M$6&gt;$T$36,0,$T$36*$C$36)+IF($U$36*$C$36*L$6&gt;$U$36,0,$U$36*$C$36)+IF($V$36*$C$36*K$6&gt;$V$36,0,$V$36*$C$36)+IF($W$36*$C$36*J$6&gt;$W$36,0,$W$36*$C$36)+IF($X$36*$C$36*I$6&gt;$X$36,0,$X$36*$C$36)+IF($Y$36*$C$36*H$6&gt;$Y$36,0,$Y$36*$C$36)+IF($Z$36*$C$36*G$6&gt;$Z$36,0,$Z$36*$C$36)+IF($AA$36*$C$36*F$6&gt;$AA$36,0,$AA$36*$C$36)))</f>
        <v>4.5000000000000005E-2</v>
      </c>
      <c r="AC152" s="126">
        <f>IF(AB94&gt;AB36,0,IF(AND(AB94=AB36,AB152=0),0,IF($E$36*$C$36*AC$6&gt;$E$36,0,$E$36*$C$36)+IF($F$36*$C$36*AB$6&gt;$F$36,0,$F$36*$C$36)+IF($G$36*$C$36*AA$6&gt;$G$36,0,$G$36*$C$36)+IF($H$36*$C$36*Z$6&gt;$H$36,0,$H$36*$C$36)+IF($I$36*$C$36*Y$6&gt;$I$36,0,$I$36*$C$36)+IF($J$36*$C$36*X$6&gt;$J$36,0,$J$36*$C$36)+IF($K$36*$C$36*W$6&gt;$K$36,0,$K$36*$C$36)+IF($L$36*$C$36*V$6&gt;$L$36,0,$L$36*$C$36)+IF($M$36*$C$36*U$6&gt;$M$36,0,$M$36*$C$36)+IF($N$36*$C$36*T$6&gt;$N$36,0,$N$36*$C$36)+IF($O$36*$C$36*S$6&gt;$O$36,0,$O$36*$C$36)+IF($P$36*$C$36*R$6&gt;$P$36,0,$P$36*$C$36)+IF($Q$36*$C$36*Q$6&gt;$Q$36,0,$Q$36*$C$36)+IF($R$36*$C$36*P$6&gt;$R$36,0,$R$36*$C$36)+IF($S$36*$C$36*O$6&gt;$S$36,0,$S$36*$C$36)+IF($T$36*$C$36*N$6&gt;$T$36,0,$T$36*$C$36)+IF($U$36*$C$36*M$6&gt;$U$36,0,$U$36*$C$36)+IF($V$36*$C$36*L$6&gt;$V$36,0,$V$36*$C$36)+IF($W$36*$C$36*K$6&gt;$W$36,0,$W$36*$C$36)+IF($X$36*$C$36*J$6&gt;$X$36,0,$X$36*$C$36)+IF($Y$36*$C$36*I$6&gt;$Y$36,0,$Y$36*$C$36)+IF($Z$36*$C$36*H$6&gt;$Z$36,0,$Z$36*$C$36)+IF($AA$36*$C$36*G$6&gt;$AA$36,0,$AA$36*$C$36)+IF($AB$36*$C$36*F$6&gt;$AB$36,0,$AB$36*$C$36)))</f>
        <v>4.5000000000000005E-2</v>
      </c>
      <c r="AD152" s="126">
        <f>IF(AC94&gt;AC36,0,IF(AND(AC94=AC36,AC152=0),0,IF($E$36*$C$36*AD$6&gt;$E$36,0,$E$36*$C$36)+IF($F$36*$C$36*AC$6&gt;$F$36,0,$F$36*$C$36)+IF($G$36*$C$36*AB$6&gt;$G$36,0,$G$36*$C$36)+IF($H$36*$C$36*AA$6&gt;$H$36,0,$H$36*$C$36)+IF($I$36*$C$36*Z$6&gt;$I$36,0,$I$36*$C$36)+IF($J$36*$C$36*Y$6&gt;$J$36,0,$J$36*$C$36)+IF($K$36*$C$36*X$6&gt;$K$36,0,$K$36*$C$36)+IF($L$36*$C$36*W$6&gt;$L$36,0,$L$36*$C$36)+IF($M$36*$C$36*V$6&gt;$M$36,0,$M$36*$C$36)+IF($N$36*$C$36*U$6&gt;$N$36,0,$N$36*$C$36)+IF($O$36*$C$36*T$6&gt;$O$36,0,$O$36*$C$36)+IF($P$36*$C$36*S$6&gt;$P$36,0,$P$36*$C$36)+IF($Q$36*$C$36*R$6&gt;$Q$36,0,$Q$36*$C$36)+IF($R$36*$C$36*Q$6&gt;$R$36,0,$R$36*$C$36)+IF($S$36*$C$36*P$6&gt;$S$36,0,$S$36*$C$36)+IF($T$36*$C$36*O$6&gt;$T$36,0,$T$36*$C$36)+IF($U$36*$C$36*N$6&gt;$U$36,0,$U$36*$C$36)+IF($V$36*$C$36*M$6&gt;$V$36,0,$V$36*$C$36)+IF($W$36*$C$36*L$6&gt;$W$36,0,$W$36*$C$36)+IF($X$36*$C$36*K$6&gt;$X$36,0,$X$36*$C$36)+IF($Y$36*$C$36*J$6&gt;$Y$36,0,$Y$36*$C$36)+IF($Z$36*$C$36*I$6&gt;$Z$36,0,$Z$36*$C$36)+IF($AA$36*$C$36*H$6&gt;$AA$36,0,$AA$36*$C$36)+IF($AB$36*$C$36*G$6&gt;$AB$36,0,$AB$36*$C$36)+IF($AC$36*$C$36*F$6&gt;$AC$36,0,$AC$36*$C$36)))</f>
        <v>4.5000000000000005E-2</v>
      </c>
      <c r="AE152" s="126">
        <f>IF(AD94&gt;AD36,0,IF(AND(AD94=AD36,AD152=0),0,IF($E$36*$C$36*AE$6&gt;$E$36,0,$E$36*$C$36)+IF($F$36*$C$36*AD$6&gt;$F$36,0,$F$36*$C$36)+IF($G$36*$C$36*AC$6&gt;$G$36,0,$G$36*$C$36)+IF($H$36*$C$36*AB$6&gt;$H$36,0,$H$36*$C$36)+IF($I$36*$C$36*AA$6&gt;$I$36,0,$I$36*$C$36)+IF($J$36*$C$36*Z$6&gt;$J$36,0,$J$36*$C$36)+IF($K$36*$C$36*Y$6&gt;$K$36,0,$K$36*$C$36)+IF($L$36*$C$36*X$6&gt;$L$36,0,$L$36*$C$36)+IF($M$36*$C$36*W$6&gt;$M$36,0,$M$36*$C$36)+IF($N$36*$C$36*V$6&gt;$N$36,0,$N$36*$C$36)+IF($O$36*$C$36*U$6&gt;$O$36,0,$O$36*$C$36)+IF($P$36*$C$36*T$6&gt;$P$36,0,$P$36*$C$36)+IF($Q$36*$C$36*S$6&gt;$Q$36,0,$Q$36*$C$36)+IF($R$36*$C$36*R$6&gt;$R$36,0,$R$36*$C$36)+IF($S$36*$C$36*Q$6&gt;$S$36,0,$S$36*$C$36)+IF($T$36*$C$36*P$6&gt;$T$36,0,$T$36*$C$36)+IF($U$36*$C$36*O$6&gt;$U$36,0,$U$36*$C$36)+IF($V$36*$C$36*N$6&gt;$V$36,0,$V$36*$C$36)+IF($W$36*$C$36*M$6&gt;$W$36,0,$W$36*$C$36)+IF($X$36*$C$36*L$6&gt;$X$36,0,$X$36*$C$36)+IF($Y$36*$C$36*K$6&gt;$Y$36,0,$Y$36*$C$36)+IF($Z$36*$C$36*J$6&gt;$Z$36,0,$Z$36*$C$36)+IF($AA$36*$C$36*I$6&gt;$AA$36,0,$AA$36*$C$36)+IF($AB$36*$C$36*H$6&gt;$AB$36,0,$AB$36*$C$36)+IF($AC$36*$C$36*G$6&gt;$AC$36,0,$AC$36*$C$36)+IF($AD$36*$C$36*F$6&gt;$AD$36,0,$AD$36*$C$36)))</f>
        <v>4.5000000000000005E-2</v>
      </c>
      <c r="AF152" s="126">
        <f>IF(AE94&gt;AE36,0,IF(AND(AE94=AE36,AE152=0),0,IF($E$36*$C$36*AF$6&gt;$E$36,0,$E$36*$C$36)+IF($F$36*$C$36*AE$6&gt;$F$36,0,$F$36*$C$36)+IF($G$36*$C$36*AD$6&gt;$G$36,0,$G$36*$C$36)+IF($H$36*$C$36*AC$6&gt;$H$36,0,$H$36*$C$36)+IF($I$36*$C$36*AB$6&gt;$I$36,0,$I$36*$C$36)+IF($J$36*$C$36*AA$6&gt;$J$36,0,$J$36*$C$36)+IF($K$36*$C$36*Z$6&gt;$K$36,0,$K$36*$C$36)+IF($L$36*$C$36*Y$6&gt;$L$36,0,$L$36*$C$36)+IF($M$36*$C$36*X$6&gt;$M$36,0,$M$36*$C$36)+IF($N$36*$C$36*W$6&gt;$N$36,0,$N$36*$C$36)+IF($O$36*$C$36*V$6&gt;$O$36,0,$O$36*$C$36)+IF($P$36*$C$36*U$6&gt;$P$36,0,$P$36*$C$36)+IF($Q$36*$C$36*T$6&gt;$Q$36,0,$Q$36*$C$36)+IF($R$36*$C$36*S$6&gt;$R$36,0,$R$36*$C$36)+IF($S$36*$C$36*R$6&gt;$S$36,0,$S$36*$C$36)+IF($T$36*$C$36*Q$6&gt;$T$36,0,$T$36*$C$36)+IF($U$36*$C$36*P$6&gt;$U$36,0,$U$36*$C$36)+IF($V$36*$C$36*O$6&gt;$V$36,0,$V$36*$C$36)+IF($W$36*$C$36*N$6&gt;$W$36,0,$W$36*$C$36)+IF($X$36*$C$36*M$6&gt;$X$36,0,$X$36*$C$36)+IF($Y$36*$C$36*L$6&gt;$Y$36,0,$Y$36*$C$36)+IF($Z$36*$C$36*K$6&gt;$Z$36,0,$Z$36*$C$36)+IF($AA$36*$C$36*J$6&gt;$AA$36,0,$AA$36*$C$36)+IF($AB$36*$C$36*I$6&gt;$AB$36,0,$AB$36*$C$36)+IF($AC$36*$C$36*H$6&gt;$AC$36,0,$AC$36*$C$36)+IF($AD$36*$C$36*G$6&gt;$AD$36,0,$AD$36*$C$36)+IF($AE$36*$C$36*F$6&gt;$AE$36,0,$AE$36*$C$36)))</f>
        <v>4.5000000000000005E-2</v>
      </c>
      <c r="AG152" s="126">
        <f>IF(AF94&gt;AF36,0,IF(AND(AF94=AF36,AF152=0),0,IF($E$36*$C$36*AG$6&gt;$E$36,0,$E$36*$C$36)+IF($F$36*$C$36*AF$6&gt;$F$36,0,$F$36*$C$36)+IF($G$36*$C$36*AE$6&gt;$G$36,0,$G$36*$C$36)+IF($H$36*$C$36*AD$6&gt;$H$36,0,$H$36*$C$36)+IF($I$36*$C$36*AC$6&gt;$I$36,0,$I$36*$C$36)+IF($J$36*$C$36*AB$6&gt;$J$36,0,$J$36*$C$36)+IF($K$36*$C$36*AA$6&gt;$K$36,0,$K$36*$C$36)+IF($L$36*$C$36*Z$6&gt;$L$36,0,$L$36*$C$36)+IF($M$36*$C$36*Y$6&gt;$M$36,0,$M$36*$C$36)+IF($N$36*$C$36*X$6&gt;$N$36,0,$N$36*$C$36)+IF($O$36*$C$36*W$6&gt;$O$36,0,$O$36*$C$36)+IF($P$36*$C$36*V$6&gt;$P$36,0,$P$36*$C$36)+IF($Q$36*$C$36*U$6&gt;$Q$36,0,$Q$36*$C$36)+IF($R$36*$C$36*T$6&gt;$R$36,0,$R$36*$C$36)+IF($S$36*$C$36*S$6&gt;$S$36,0,$S$36*$C$36)+IF($T$36*$C$36*R$6&gt;$T$36,0,$T$36*$C$36)+IF($U$36*$C$36*Q$6&gt;$U$36,0,$U$36*$C$36)+IF($V$36*$C$36*P$6&gt;$V$36,0,$V$36*$C$36)+IF($W$36*$C$36*O$6&gt;$W$36,0,$W$36*$C$36)+IF($X$36*$C$36*N$6&gt;$X$36,0,$X$36*$C$36)+IF($Y$36*$C$36*M$6&gt;$Y$36,0,$Y$36*$C$36)+IF($Z$36*$C$36*L$6&gt;$Z$36,0,$Z$36*$C$36)+IF($AA$36*$C$36*K$6&gt;$AA$36,0,$AA$36*$C$36)+IF($AB$36*$C$36*J$6&gt;$AB$36,0,$AB$36*$C$36)+IF($AC$36*$C$36*I$6&gt;$AC$36,0,$AC$36*$C$36)+IF($AD$36*$C$36*H$6&gt;$AD$36,0,$AD$36*$C$36)+IF($AE$36*$C$36*G$6&gt;$AE$36,0,$AE$36*$C$36)+IF($AF$36*$C$36*F$6&gt;$AF$36,0,$AF$36*$C$36)))</f>
        <v>4.5000000000000005E-2</v>
      </c>
      <c r="AH152" s="126">
        <f>IF(AG94&gt;AG36,0,IF(AND(AG94=AG36,AG152=0),0,IF($E$36*$C$36*AH$6&gt;$E$36,0,$E$36*$C$36)+IF($F$36*$C$36*AG$6&gt;$F$36,0,$F$36*$C$36)+IF($G$36*$C$36*AF$6&gt;$G$36,0,$G$36*$C$36)+IF($H$36*$C$36*AE$6&gt;$H$36,0,$H$36*$C$36)+IF($I$36*$C$36*AD$6&gt;$I$36,0,$I$36*$C$36)+IF($J$36*$C$36*AC$6&gt;$J$36,0,$J$36*$C$36)+IF($K$36*$C$36*AB$6&gt;$K$36,0,$K$36*$C$36)+IF($L$36*$C$36*AA$6&gt;$L$36,0,$L$36*$C$36)+IF($M$36*$C$36*Z$6&gt;$M$36,0,$M$36*$C$36)+IF($N$36*$C$36*Y$6&gt;$N$36,0,$N$36*$C$36)+IF($O$36*$C$36*X$6&gt;$O$36,0,$O$36*$C$36)+IF($P$36*$C$36*W$6&gt;$P$36,0,$P$36*$C$36)+IF($Q$36*$C$36*V$6&gt;$Q$36,0,$Q$36*$C$36)+IF($R$36*$C$36*U$6&gt;$R$36,0,$R$36*$C$36)+IF($S$36*$C$36*T$6&gt;$S$36,0,$S$36*$C$36)+IF($T$36*$C$36*S$6&gt;$T$36,0,$T$36*$C$36)+IF($U$36*$C$36*R$6&gt;$U$36,0,$U$36*$C$36)+IF($V$36*$C$36*Q$6&gt;$V$36,0,$V$36*$C$36)+IF($W$36*$C$36*P$6&gt;$W$36,0,$W$36*$C$36)+IF($X$36*$C$36*O$6&gt;$X$36,0,$X$36*$C$36)+IF($Y$36*$C$36*N$6&gt;$Y$36,0,$Y$36*$C$36)+IF($Z$36*$C$36*M$6&gt;$Z$36,0,$Z$36*$C$36)+IF($AA$36*$C$36*L$6&gt;$AA$36,0,$AA$36*$C$36)+IF($AB$36*$C$36*K$6&gt;$AB$36,0,$AB$36*$C$36)+IF($AC$36*$C$36*J$6&gt;$AC$36,0,$AC$36*$C$36)+IF($AD$36*$C$36*I$6&gt;$AD$36,0,$AD$36*$C$36)+IF($AE$36*$C$36*H$6&gt;$AE$36,0,$AE$36*$C$36)+IF($AF$36*$C$36*G$6&gt;$AF$36,0,$AF$36*$C$36)+IF($AG$36*$C$36*F$6&gt;$AG$36,0,$AG$36*$C$36)))</f>
        <v>4.5000000000000005E-2</v>
      </c>
      <c r="AI152" s="126">
        <f>IF(AH94&gt;AH36,0,IF(AND(AH94=AH36,AH152=0),0,IF($E$36*$C$36*AI$6&gt;$E$36,0,$E$36*$C$36)+IF($F$36*$C$36*AH$6&gt;$F$36,0,$F$36*$C$36)+IF($G$36*$C$36*AG$6&gt;$G$36,0,$G$36*$C$36)+IF($H$36*$C$36*AF$6&gt;$H$36,0,$H$36*$C$36)+IF($I$36*$C$36*AE$6&gt;$I$36,0,$I$36*$C$36)+IF($J$36*$C$36*AD$6&gt;$J$36,0,$J$36*$C$36)+IF($K$36*$C$36*AC$6&gt;$K$36,0,$K$36*$C$36)+IF($L$36*$C$36*AB$6&gt;$L$36,0,$L$36*$C$36)+IF($M$36*$C$36*AA$6&gt;$M$36,0,$M$36*$C$36)+IF($N$36*$C$36*Z$6&gt;$N$36,0,$N$36*$C$36)+IF($O$36*$C$36*Y$6&gt;$O$36,0,$O$36*$C$36)+IF($P$36*$C$36*X$6&gt;$P$36,0,$P$36*$C$36)+IF($Q$36*$C$36*W$6&gt;$Q$36,0,$Q$36*$C$36)+IF($R$36*$C$36*V$6&gt;$R$36,0,$R$36*$C$36)+IF($S$36*$C$36*U$6&gt;$S$36,0,$S$36*$C$36)+IF($T$36*$C$36*T$6&gt;$T$36,0,$T$36*$C$36)+IF($U$36*$C$36*S$6&gt;$U$36,0,$U$36*$C$36)+IF($V$36*$C$36*R$6&gt;$V$36,0,$V$36*$C$36)+IF($W$36*$C$36*Q$6&gt;$W$36,0,$W$36*$C$36)+IF($X$36*$C$36*P$6&gt;$X$36,0,$X$36*$C$36)+IF($Y$36*$C$36*O$6&gt;$Y$36,0,$Y$36*$C$36)+IF($Z$36*$C$36*N$6&gt;$Z$36,0,$Z$36*$C$36)+IF($AA$36*$C$36*M$6&gt;$AA$36,0,$AA$36*$C$36)+IF($AB$36*$C$36*L$6&gt;$AB$36,0,$AB$36*$C$36)+IF($AC$36*$C$36*K$6&gt;$AC$36,0,$AC$36*$C$36)+IF($AD$36*$C$36*J$6&gt;$AD$36,0,$AD$36*$C$36)+IF($AE$36*$C$36*I$6&gt;$AE$36,0,$AE$36*$C$36)+IF($AF$36*$C$36*H$6&gt;$AF$36,0,$AF$36*$C$36)+IF($AG$36*$C$36*G$6&gt;$AG$36,0,$AG$36*$C$36)+IF($AH$36*$C$36*F$6&gt;$AH$36,0,$AH$36*$C$36)))</f>
        <v>4.5000000000000005E-2</v>
      </c>
    </row>
    <row r="153" spans="2:35" x14ac:dyDescent="0.3">
      <c r="B153" s="6" t="str">
        <f t="shared" si="72"/>
        <v>Fees for permits</v>
      </c>
      <c r="C153" s="284"/>
      <c r="D153" s="151">
        <f t="shared" si="73"/>
        <v>9.4499999999999993</v>
      </c>
      <c r="E153" s="126">
        <v>0</v>
      </c>
      <c r="F153" s="126">
        <f>IF(E95&gt;E37,0,IF(AND(E95=E37,E153=0),0,IF($E$37*$C$37*F$6&gt;$E$37,0,$E$37*$C$37)))</f>
        <v>0.45</v>
      </c>
      <c r="G153" s="126">
        <f>IF(F95&gt;F37,0,IF(AND(F95=F37,F153=0),0,IF($E$37*$C$37*G$6&gt;$E$37,0,$E$37*$C$37)+IF($F$37*$C$37*F$6&gt;$F$37,0,$F$37*$C$37)))</f>
        <v>0.45</v>
      </c>
      <c r="H153" s="126">
        <f>IF(G95&gt;G37,0,IF(AND(G95=G37,G153=0),0,IF($E$37*$C$37*H$6&gt;$E$37,0,$E$37*$C$37)+IF($F$37*$C$37*G$6&gt;$F$37,0,$F$37*$C$37)+IF($G$37*$C$37*F$6&gt;$G$37,0,$G$37*$C$37)))</f>
        <v>0.45</v>
      </c>
      <c r="I153" s="126">
        <f>IF(H95&gt;H37,0,IF(AND(H95=H37,H153=0),0,IF($E$37*$C$37*I$6&gt;$E$37,0,$E$37*$C$37)+IF($F$37*$C$37*H$6&gt;$F$37,0,$F$37*$C$37)+IF($G$37*$C$37*G$6&gt;$G$37,0,$G$37*$C$37)+IF($H$37*$C$37*F$6&gt;$H$37,0,$H$37*$C$37)))</f>
        <v>0.45</v>
      </c>
      <c r="J153" s="126">
        <f>IF(I95&gt;I37,0,IF(AND(I95=I37,I153=0),0,IF($E$37*$C$37*J$6&gt;$E$37,0,$E$37*$C$37)+IF($F$37*$C$37*I$6&gt;$F$37,0,$F$37*$C$37)+IF($G$37*$C$37*H$6&gt;$G$37,0,$G$37*$C$37)+IF($H$37*$C$37*G$6&gt;$H$37,0,$H$37*$C$37)+IF($I$37*$C$37*F$6&gt;$I$37,0,$I$37*$C$37)))</f>
        <v>0.45</v>
      </c>
      <c r="K153" s="126">
        <f>IF(J95&gt;J37,0,IF(AND(J95=J37,J153=0),0,IF($E$37*$C$37*K$6&gt;$E$37,0,$E$37*$C$37)+IF($F$37*$C$37*J$6&gt;$F$37,0,$F$37*$C$37)+IF($G$37*$C$37*I$6&gt;$G$37,0,$G$37*$C$37)+IF($H$37*$C$37*H$6&gt;$H$37,0,$H$37*$C$37)+IF($I$37*$C$37*G$6&gt;$I$37,0,$I$37*$C$37)+IF($J$37*$C$37*F$6&gt;$J$37,0,$J$37*$C$37)))</f>
        <v>0.45</v>
      </c>
      <c r="L153" s="126">
        <f>IF(K95&gt;K37,0,IF(AND(K95=K37,K153=0),0,IF($E$37*$C$37*L$6&gt;$E$37,0,$E$37*$C$37)+IF($F$37*$C$37*K$6&gt;$F$37,0,$F$37*$C$37)+IF($G$37*$C$37*J$6&gt;$G$37,0,$G$37*$C$37)+IF($H$37*$C$37*I$6&gt;$H$37,0,$H$37*$C$37)+IF($I$37*$C$37*H$6&gt;$I$37,0,$I$37*$C$37)+IF($J$37*$C$37*G$6&gt;$J$37,0,$J$37*$C$37)+IF($K$37*$C$37*F$6&gt;$K$37,0,$K$37*$C$37)))</f>
        <v>0.45</v>
      </c>
      <c r="M153" s="126">
        <f>IF(L95&gt;L37,0,IF(AND(L95=L37,L153=0),0,IF($E$37*$C$37*M$6&gt;$E$37,0,$E$37*$C$37)+IF($F$37*$C$37*L$6&gt;$F$37,0,$F$37*$C$37)+IF($G$37*$C$37*K$6&gt;$G$37,0,$G$37*$C$37)+IF($H$37*$C$37*J$6&gt;$H$37,0,$H$37*$C$37)+IF($I$37*$C$37*I$6&gt;$I$37,0,$I$37*$C$37)+IF($J$37*$C$37*H$6&gt;$J$37,0,$J$37*$C$37)+IF($K$37*$C$37*G$6&gt;$K$37,0,$K$37*$C$37)+IF($L$37*$C$37*F$6&gt;$L$37,0,$L$37*$C$37)))</f>
        <v>0.45</v>
      </c>
      <c r="N153" s="126">
        <f>IF(M95&gt;M37,0,IF(AND(M95=M37,M153=0),0,IF($E$37*$C$37*N$6&gt;$E$37,0,$E$37*$C$37)+IF($F$37*$C$37*M$6&gt;$F$37,0,$F$37*$C$37)+IF($G$37*$C$37*L$6&gt;$G$37,0,$G$37*$C$37)+IF($H$37*$C$37*K$6&gt;$H$37,0,$H$37*$C$37)+IF($I$37*$C$37*J$6&gt;$I$37,0,$I$37*$C$37)+IF($J$37*$C$37*I$6&gt;$J$37,0,$J$37*$C$37)+IF($K$37*$C$37*H$6&gt;$K$37,0,$K$37*$C$37)+IF($L$37*$C$37*G$6&gt;$L$37,0,$L$37*$C$37)+IF($M$37*$C$37*F$6&gt;$M$37,0,$M$37*$C$37)))</f>
        <v>0.45</v>
      </c>
      <c r="O153" s="126">
        <f>IF(N95&gt;N37,0,IF(AND(N95=N37,N153=0),0,IF($E$37*$C$37*O$6&gt;$E$37,0,$E$37*$C$37)+IF($F$37*$C$37*N$6&gt;$F$37,0,$F$37*$C$37)+IF($G$37*$C$37*M$6&gt;$G$37,0,$G$37*$C$37)+IF($H$37*$C$37*L$6&gt;$H$37,0,$H$37*$C$37)+IF($I$37*$C$37*K$6&gt;$I$37,0,$I$37*$C$37)+IF($J$37*$C$37*J$6&gt;$J$37,0,$J$37*$C$37)+IF($K$37*$C$37*I$6&gt;$K$37,0,$K$37*$C$37)+IF($L$37*$C$37*H$6&gt;$L$37,0,$L$37*$C$37)+IF($M$37*$C$37*G$6&gt;$M$37,0,$M$37*$C$37)+IF($N$37*$C$37*F$6&gt;$N$37,0,$N$37*$C$37)))</f>
        <v>0.45</v>
      </c>
      <c r="P153" s="126">
        <f>IF(O95&gt;O37,0,IF(AND(O95=O37,O153=0),0,IF($E$37*$C$37*P$6&gt;$E$37,0,$E$37*$C$37)+IF($F$37*$C$37*O$6&gt;$F$37,0,$F$37*$C$37)+IF($G$37*$C$37*N$6&gt;$G$37,0,$G$37*$C$37)+IF($H$37*$C$37*M$6&gt;$H$37,0,$H$37*$C$37)+IF($I$37*$C$37*L$6&gt;$I$37,0,$I$37*$C$37)+IF($J$37*$C$37*K$6&gt;$J$37,0,$J$37*$C$37)+IF($K$37*$C$37*J$6&gt;$K$37,0,$K$37*$C$37)+IF($L$37*$C$37*I$6&gt;$L$37,0,$L$37*$C$37)+IF($M$37*$C$37*H$6&gt;$M$37,0,$M$37*$C$37)+IF($N$37*$C$37*G$6&gt;$N$37,0,$N$37*$C$37)+IF($O$37*$C$37*F$6&gt;$O$37,0,$O$37*$C$37)))</f>
        <v>0.45</v>
      </c>
      <c r="Q153" s="126">
        <f>IF(P95&gt;P37,0,IF(AND(P95=P37,P153=0),0,IF($E$37*$C$37*Q$6&gt;$E$37,0,$E$37*$C$37)+IF($F$37*$C$37*P$6&gt;$F$37,0,$F$37*$C$37)+IF($G$37*$C$37*O$6&gt;$G$37,0,$G$37*$C$37)+IF($H$37*$C$37*N$6&gt;$H$37,0,$H$37*$C$37)+IF($I$37*$C$37*M$6&gt;$I$37,0,$I$37*$C$37)+IF($J$37*$C$37*L$6&gt;$J$37,0,$J$37*$C$37)+IF($K$37*$C$37*K$6&gt;$K$37,0,$K$37*$C$37)+IF($L$37*$C$37*J$6&gt;$L$37,0,$L$37*$C$37)+IF($M$37*$C$37*I$6&gt;$M$37,0,$M$37*$C$37)+IF($N$37*$C$37*H$6&gt;$N$37,0,$N$37*$C$37)+IF($O$37*$C$37*G$6&gt;$O$37,0,$O$37*$C$37)+IF($P$37*$C$37*F$6&gt;$P$37,0,$P$37*$C$37)))</f>
        <v>0.45</v>
      </c>
      <c r="R153" s="126">
        <f>IF(Q95&gt;Q37,0,IF(AND(Q95=Q37,Q153=0),0,IF($E$37*$C$37*R$6&gt;$E$37,0,$E$37*$C$37)+IF($F$37*$C$37*Q$6&gt;$F$37,0,$F$37*$C$37)+IF($G$37*$C$37*P$6&gt;$G$37,0,$G$37*$C$37)+IF($H$37*$C$37*O$6&gt;$H$37,0,$H$37*$C$37)+IF($I$37*$C$37*N$6&gt;$I$37,0,$I$37*$C$37)+IF($J$37*$C$37*M$6&gt;$J$37,0,$J$37*$C$37)+IF($K$37*$C$37*L$6&gt;$K$37,0,$K$37*$C$37)+IF($L$37*$C$37*K$6&gt;$L$37,0,$L$37*$C$37)+IF($M$37*$C$37*J$6&gt;$M$37,0,$M$37*$C$37)+IF($N$37*$C$37*I$6&gt;$N$37,0,$N$37*$C$37)+IF($O$37*$C$37*H$6&gt;$O$37,0,$O$37*$C$37)+IF($P$37*$C$37*G$6&gt;$P$37,0,$P$37*$C$37)+IF($Q$37*$C$37*F$6&gt;$Q$37,0,$Q$37*$C$37)))</f>
        <v>0.45</v>
      </c>
      <c r="S153" s="126">
        <f>IF(R95&gt;R37,0,IF(AND(R95=R37,R153=0),0,IF($E$37*$C$37*S$6&gt;$E$37,0,$E$37*$C$37)+IF($F$37*$C$37*R$6&gt;$F$37,0,$F$37*$C$37)+IF($G$37*$C$37*Q$6&gt;$G$37,0,$G$37*$C$37)+IF($H$37*$C$37*P$6&gt;$H$37,0,$H$37*$C$37)+IF($I$37*$C$37*O$6&gt;$I$37,0,$I$37*$C$37)+IF($J$37*$C$37*N$6&gt;$J$37,0,$J$37*$C$37)+IF($K$37*$C$37*M$6&gt;$K$37,0,$K$37*$C$37)+IF($L$37*$C$37*L$6&gt;$L$37,0,$L$37*$C$37)+IF($M$37*$C$37*K$6&gt;$M$37,0,$M$37*$C$37)+IF($N$37*$C$37*J$6&gt;$N$37,0,$N$37*$C$37)+IF($O$37*$C$37*I$6&gt;$O$37,0,$O$37*$C$37)+IF($P$37*$C$37*H$6&gt;$P$37,0,$P$37*$C$37)+IF($Q$37*$C$37*G$6&gt;$Q$37,0,$Q$37*$C$37)+IF($R$37*$C$37*F$6&gt;$R$37,0,$R$37*$C$37)))</f>
        <v>0.45</v>
      </c>
      <c r="T153" s="126">
        <f>IF(S95&gt;S37,0,IF(AND(S95=S37,S153=0),0,IF($E$37*$C$37*T$6&gt;$E$37,0,$E$37*$C$37)+IF($F$37*$C$37*S$6&gt;$F$37,0,$F$37*$C$37)+IF($G$37*$C$37*R$6&gt;$G$37,0,$G$37*$C$37)+IF($H$37*$C$37*Q$6&gt;$H$37,0,$H$37*$C$37)+IF($I$37*$C$37*P$6&gt;$I$37,0,$I$37*$C$37)+IF($J$37*$C$37*O$6&gt;$J$37,0,$J$37*$C$37)+IF($K$37*$C$37*N$6&gt;$K$37,0,$K$37*$C$37)+IF($L$37*$C$37*M$6&gt;$L$37,0,$L$37*$C$37)+IF($M$37*$C$37*L$6&gt;$M$37,0,$M$37*$C$37)+IF($N$37*$C$37*K$6&gt;$N$37,0,$N$37*$C$37)+IF($O$37*$C$37*J$6&gt;$O$37,0,$O$37*$C$37)+IF($P$37*$C$37*I$6&gt;$P$37,0,$P$37*$C$37)+IF($Q$37*$C$37*H$6&gt;$Q$37,0,$Q$37*$C$37)+IF($R$37*$C$37*G$6&gt;$R$37,0,$R$37*$C$37)+IF($S$37*$C$37*F$6&gt;$S$37,0,$S$37*$C$37)))</f>
        <v>0.45</v>
      </c>
      <c r="U153" s="126">
        <f>IF(T95&gt;T37,0,IF(AND(T95=T37,T153=0),0,IF($E$37*$C$37*U$6&gt;$E$37,0,$E$37*$C$37)+IF($F$37*$C$37*T$6&gt;$F$37,0,$F$37*$C$37)+IF($G$37*$C$37*S$6&gt;$G$37,0,$G$37*$C$37)+IF($H$37*$C$37*R$6&gt;$H$37,0,$H$37*$C$37)+IF($I$37*$C$37*Q$6&gt;$I$37,0,$I$37*$C$37)+IF($J$37*$C$37*P$6&gt;$J$37,0,$J$37*$C$37)+IF($K$37*$C$37*O$6&gt;$K$37,0,$K$37*$C$37)+IF($L$37*$C$37*N$6&gt;$L$37,0,$L$37*$C$37)+IF($M$37*$C$37*M$6&gt;$M$37,0,$M$37*$C$37)+IF($N$37*$C$37*L$6&gt;$N$37,0,$N$37*$C$37)+IF($O$37*$C$37*K$6&gt;$O$37,0,$O$37*$C$37)+IF($P$37*$C$37*J$6&gt;$P$37,0,$P$37*$C$37)+IF($Q$37*$C$37*I$6&gt;$Q$37,0,$Q$37*$C$37)+IF($R$37*$C$37*H$6&gt;$R$37,0,$R$37*$C$37)+IF($S$37*$C$37*G$6&gt;$S$37,0,$S$37*$C$37)+IF($T$37*$C$37*F$6&gt;$T$37,0,$T$37*$C$37)))</f>
        <v>0.45</v>
      </c>
      <c r="V153" s="126">
        <f>IF(U95&gt;U37,0,IF(AND(U95=U37,U153=0),0,IF($E$37*$C$37*V$6&gt;$E$37,0,$E$37*$C$37)+IF($F$37*$C$37*U$6&gt;$F$37,0,$F$37*$C$37)+IF($G$37*$C$37*T$6&gt;$G$37,0,$G$37*$C$37)+IF($H$37*$C$37*S$6&gt;$H$37,0,$H$37*$C$37)+IF($I$37*$C$37*R$6&gt;$I$37,0,$I$37*$C$37)+IF($J$37*$C$37*Q$6&gt;$J$37,0,$J$37*$C$37)+IF($K$37*$C$37*P$6&gt;$K$37,0,$K$37*$C$37)+IF($L$37*$C$37*O$6&gt;$L$37,0,$L$37*$C$37)+IF($M$37*$C$37*N$6&gt;$M$37,0,$M$37*$C$37)+IF($N$37*$C$37*M$6&gt;$N$37,0,$N$37*$C$37)+IF($O$37*$C$37*L$6&gt;$O$37,0,$O$37*$C$37)+IF($P$37*$C$37*K$6&gt;$P$37,0,$P$37*$C$37)+IF($Q$37*$C$37*J$6&gt;$Q$37,0,$Q$37*$C$37)+IF($R$37*$C$37*I$6&gt;$R$37,0,$R$37*$C$37)+IF($S$37*$C$37*H$6&gt;$S$37,0,$S$37*$C$37)+IF($T$37*$C$37*G$6&gt;$T$37,0,$T$37*$C$37)+IF($U$37*$C$37*F$6&gt;$U$37,0,$U$37*$C$37)))</f>
        <v>0.45</v>
      </c>
      <c r="W153" s="126">
        <f>IF(V95&gt;V37,0,IF(AND(V95=V37,V153=0),0,IF($E$37*$C$37*W$6&gt;$E$37,0,$E$37*$C$37)+IF($F$37*$C$37*V$6&gt;$F$37,0,$F$37*$C$37)+IF($G$37*$C$37*U$6&gt;$G$37,0,$G$37*$C$37)+IF($H$37*$C$37*T$6&gt;$H$37,0,$H$37*$C$37)+IF($I$37*$C$37*S$6&gt;$I$37,0,$I$37*$C$37)+IF($J$37*$C$37*R$6&gt;$J$37,0,$J$37*$C$37)+IF($K$37*$C$37*Q$6&gt;$K$37,0,$K$37*$C$37)+IF($L$37*$C$37*P$6&gt;$L$37,0,$L$37*$C$37)+IF($M$37*$C$37*O$6&gt;$M$37,0,$M$37*$C$37)+IF($N$37*$C$37*N$6&gt;$N$37,0,$N$37*$C$37)+IF($O$37*$C$37*M$6&gt;$O$37,0,$O$37*$C$37)+IF($P$37*$C$37*L$6&gt;$P$37,0,$P$37*$C$37)+IF($Q$37*$C$37*K$6&gt;$Q$37,0,$Q$37*$C$37)+IF($R$37*$C$37*J$6&gt;$R$37,0,$R$37*$C$37)+IF($S$37*$C$37*I$6&gt;$S$37,0,$S$37*$C$37)+IF($T$37*$C$37*H$6&gt;$T$37,0,$T$37*$C$37)+IF($U$37*$C$37*G$6&gt;$U$37,0,$U$37*$C$37)+IF($V$37*$C$37*F$6&gt;$V$37,0,$V$37*$C$37)))</f>
        <v>0.45</v>
      </c>
      <c r="X153" s="126">
        <f>IF(W95&gt;W37,0,IF(AND(W95=W37,W153=0),0,IF($E$37*$C$37*X$6&gt;$E$37,0,$E$37*$C$37)+IF($F$37*$C$37*W$6&gt;$F$37,0,$F$37*$C$37)+IF($G$37*$C$37*V$6&gt;$G$37,0,$G$37*$C$37)+IF($H$37*$C$37*U$6&gt;$H$37,0,$H$37*$C$37)+IF($I$37*$C$37*T$6&gt;$I$37,0,$I$37*$C$37)+IF($J$37*$C$37*S$6&gt;$J$37,0,$J$37*$C$37)+IF($K$37*$C$37*R$6&gt;$K$37,0,$K$37*$C$37)+IF($L$37*$C$37*Q$6&gt;$L$37,0,$L$37*$C$37)+IF($M$37*$C$37*P$6&gt;$M$37,0,$M$37*$C$37)+IF($N$37*$C$37*O$6&gt;$N$37,0,$N$37*$C$37)+IF($O$37*$C$37*N$6&gt;$O$37,0,$O$37*$C$37)+IF($P$37*$C$37*M$6&gt;$P$37,0,$P$37*$C$37)+IF($Q$37*$C$37*L$6&gt;$Q$37,0,$Q$37*$C$37)+IF($R$37*$C$37*K$6&gt;$R$37,0,$R$37*$C$37)+IF($S$37*$C$37*J$6&gt;$S$37,0,$S$37*$C$37)+IF($T$37*$C$37*I$6&gt;$T$37,0,$T$37*$C$37)+IF($U$37*$C$37*H$6&gt;$U$37,0,$U$37*$C$37)+IF($V$37*$C$37*G$6&gt;$V$37,0,$V$37*$C$37)+IF($W$37*$C$37*F$6&gt;$W$37,0,$W$37*$C$37)))</f>
        <v>0.45</v>
      </c>
      <c r="Y153" s="126">
        <f>IF(X95&gt;X37,0,IF(AND(X95=X37,X153=0),0,IF($E$37*$C$37*Y$6&gt;$E$37,0,$E$37*$C$37)+IF($F$37*$C$37*X$6&gt;$F$37,0,$F$37*$C$37)+IF($G$37*$C$37*W$6&gt;$G$37,0,$G$37*$C$37)+IF($H$37*$C$37*V$6&gt;$H$37,0,$H$37*$C$37)+IF($I$37*$C$37*U$6&gt;$I$37,0,$I$37*$C$37)+IF($J$37*$C$37*T$6&gt;$J$37,0,$J$37*$C$37)+IF($K$37*$C$37*S$6&gt;$K$37,0,$K$37*$C$37)+IF($L$37*$C$37*R$6&gt;$L$37,0,$L$37*$C$37)+IF($M$37*$C$37*Q$6&gt;$M$37,0,$M$37*$C$37)+IF($N$37*$C$37*P$6&gt;$N$37,0,$N$37*$C$37)+IF($O$37*$C$37*O$6&gt;$O$37,0,$O$37*$C$37)+IF($P$37*$C$37*N$6&gt;$P$37,0,$P$37*$C$37)+IF($Q$37*$C$37*M$6&gt;$Q$37,0,$Q$37*$C$37)+IF($R$37*$C$37*L$6&gt;$R$37,0,$R$37*$C$37)+IF($S$37*$C$37*K$6&gt;$S$37,0,$S$37*$C$37)+IF($T$37*$C$37*J$6&gt;$T$37,0,$T$37*$C$37)+IF($U$37*$C$37*I$6&gt;$U$37,0,$U$37*$C$37)+IF($V$37*$C$37*H$6&gt;$V$37,0,$V$37*$C$37)+IF($W$37*$C$37*G$6&gt;$W$37,0,$W$37*$C$37)+IF($X$37*$C$37*F$6&gt;$X$37,0,$X$37*$C$37)))</f>
        <v>0.45</v>
      </c>
      <c r="Z153" s="126">
        <f>IF(Y95&gt;Y37,0,IF(AND(Y95=Y37,Y153=0),0,IF($E$37*$C$37*Z$6&gt;$E$37,0,$E$37*$C$37)+IF($F$37*$C$37*Y$6&gt;$F$37,0,$F$37*$C$37)+IF($G$37*$C$37*X$6&gt;$G$37,0,$G$37*$C$37)+IF($H$37*$C$37*W$6&gt;$H$37,0,$H$37*$C$37)+IF($I$37*$C$37*V$6&gt;$I$37,0,$I$37*$C$37)+IF($J$37*$C$37*U$6&gt;$J$37,0,$J$37*$C$37)+IF($K$37*$C$37*T$6&gt;$K$37,0,$K$37*$C$37)+IF($L$37*$C$37*S$6&gt;$L$37,0,$L$37*$C$37)+IF($M$37*$C$37*R$6&gt;$M$37,0,$M$37*$C$37)+IF($N$37*$C$37*Q$6&gt;$N$37,0,$N$37*$C$37)+IF($O$37*$C$37*P$6&gt;$O$37,0,$O$37*$C$37)+IF($P$37*$C$37*O$6&gt;$P$37,0,$P$37*$C$37)+IF($Q$37*$C$37*N$6&gt;$Q$37,0,$Q$37*$C$37)+IF($R$37*$C$37*M$6&gt;$R$37,0,$R$37*$C$37)+IF($S$37*$C$37*L$6&gt;$S$37,0,$S$37*$C$37)+IF($T$37*$C$37*K$6&gt;$T$37,0,$T$37*$C$37)+IF($U$37*$C$37*J$6&gt;$U$37,0,$U$37*$C$37)+IF($V$37*$C$37*I$6&gt;$V$37,0,$V$37*$C$37)+IF($W$37*$C$37*H$6&gt;$W$37,0,$W$37*$C$37)+IF($X$37*$C$37*G$6&gt;$X$37,0,$X$37*$C$37)+IF($Y$37*$C$37*F$6&gt;$Y$37,0,$Y$37*$C$37)))</f>
        <v>4.5000000000000005E-2</v>
      </c>
      <c r="AA153" s="126">
        <f>IF(Z95&gt;Z37,0,IF(AND(Z95=Z37,Z153=0),0,IF($E$37*$C$37*AA$6&gt;$E$37,0,$E$37*$C$37)+IF($F$37*$C$37*Z$6&gt;$F$37,0,$F$37*$C$37)+IF($G$37*$C$37*Y$6&gt;$G$37,0,$G$37*$C$37)+IF($H$37*$C$37*X$6&gt;$H$37,0,$H$37*$C$37)+IF($I$37*$C$37*W$6&gt;$I$37,0,$I$37*$C$37)+IF($J$37*$C$37*V$6&gt;$J$37,0,$J$37*$C$37)+IF($K$37*$C$37*U$6&gt;$K$37,0,$K$37*$C$37)+IF($L$37*$C$37*T$6&gt;$L$37,0,$L$37*$C$37)+IF($M$37*$C$37*S$6&gt;$M$37,0,$M$37*$C$37)+IF($N$37*$C$37*R$6&gt;$N$37,0,$N$37*$C$37)+IF($O$37*$C$37*Q$6&gt;$O$37,0,$O$37*$C$37)+IF($P$37*$C$37*P$6&gt;$P$37,0,$P$37*$C$37)+IF($Q$37*$C$37*O$6&gt;$Q$37,0,$Q$37*$C$37)+IF($R$37*$C$37*N$6&gt;$R$37,0,$R$37*$C$37)+IF($S$37*$C$37*M$6&gt;$S$37,0,$S$37*$C$37)+IF($T$37*$C$37*L$6&gt;$T$37,0,$T$37*$C$37)+IF($U$37*$C$37*K$6&gt;$U$37,0,$U$37*$C$37)+IF($V$37*$C$37*J$6&gt;$V$37,0,$V$37*$C$37)+IF($W$37*$C$37*I$6&gt;$W$37,0,$W$37*$C$37)+IF($X$37*$C$37*H$6&gt;$X$37,0,$X$37*$C$37)+IF($Y$37*$C$37*G$6&gt;$Y$37,0,$Y$37*$C$37)+IF($Z$37*$C$37*F$6&gt;$Z$37,0,$Z$37*$C$37)))</f>
        <v>4.5000000000000005E-2</v>
      </c>
      <c r="AB153" s="126">
        <f>IF(AA95&gt;AA37,0,IF(AND(AA95=AA37,AA153=0),0,IF($E$37*$C$37*AB$6&gt;$E$37,0,$E$37*$C$37)+IF($F$37*$C$37*AA$6&gt;$F$37,0,$F$37*$C$37)+IF($G$37*$C$37*Z$6&gt;$G$37,0,$G$37*$C$37)+IF($H$37*$C$37*Y$6&gt;$H$37,0,$H$37*$C$37)+IF($I$37*$C$37*X$6&gt;$I$37,0,$I$37*$C$37)+IF($J$37*$C$37*W$6&gt;$J$37,0,$J$37*$C$37)+IF($K$37*$C$37*V$6&gt;$K$37,0,$K$37*$C$37)+IF($L$37*$C$37*U$6&gt;$L$37,0,$L$37*$C$37)+IF($M$37*$C$37*T$6&gt;$M$37,0,$M$37*$C$37)+IF($N$37*$C$37*S$6&gt;$N$37,0,$N$37*$C$37)+IF($O$37*$C$37*R$6&gt;$O$37,0,$O$37*$C$37)+IF($P$37*$C$37*Q$6&gt;$P$37,0,$P$37*$C$37)+IF($Q$37*$C$37*P$6&gt;$Q$37,0,$Q$37*$C$37)+IF($R$37*$C$37*O$6&gt;$R$37,0,$R$37*$C$37)+IF($S$37*$C$37*N$6&gt;$S$37,0,$S$37*$C$37)+IF($T$37*$C$37*M$6&gt;$T$37,0,$T$37*$C$37)+IF($U$37*$C$37*L$6&gt;$U$37,0,$U$37*$C$37)+IF($V$37*$C$37*K$6&gt;$V$37,0,$V$37*$C$37)+IF($W$37*$C$37*J$6&gt;$W$37,0,$W$37*$C$37)+IF($X$37*$C$37*I$6&gt;$X$37,0,$X$37*$C$37)+IF($Y$37*$C$37*H$6&gt;$Y$37,0,$Y$37*$C$37)+IF($Z$37*$C$37*G$6&gt;$Z$37,0,$Z$37*$C$37)+IF($AA$37*$C$37*F$6&gt;$AA$37,0,$AA$37*$C$37)))</f>
        <v>4.5000000000000005E-2</v>
      </c>
      <c r="AC153" s="126">
        <f>IF(AB95&gt;AB37,0,IF(AND(AB95=AB37,AB153=0),0,IF($E$37*$C$37*AC$6&gt;$E$37,0,$E$37*$C$37)+IF($F$37*$C$37*AB$6&gt;$F$37,0,$F$37*$C$37)+IF($G$37*$C$37*AA$6&gt;$G$37,0,$G$37*$C$37)+IF($H$37*$C$37*Z$6&gt;$H$37,0,$H$37*$C$37)+IF($I$37*$C$37*Y$6&gt;$I$37,0,$I$37*$C$37)+IF($J$37*$C$37*X$6&gt;$J$37,0,$J$37*$C$37)+IF($K$37*$C$37*W$6&gt;$K$37,0,$K$37*$C$37)+IF($L$37*$C$37*V$6&gt;$L$37,0,$L$37*$C$37)+IF($M$37*$C$37*U$6&gt;$M$37,0,$M$37*$C$37)+IF($N$37*$C$37*T$6&gt;$N$37,0,$N$37*$C$37)+IF($O$37*$C$37*S$6&gt;$O$37,0,$O$37*$C$37)+IF($P$37*$C$37*R$6&gt;$P$37,0,$P$37*$C$37)+IF($Q$37*$C$37*Q$6&gt;$Q$37,0,$Q$37*$C$37)+IF($R$37*$C$37*P$6&gt;$R$37,0,$R$37*$C$37)+IF($S$37*$C$37*O$6&gt;$S$37,0,$S$37*$C$37)+IF($T$37*$C$37*N$6&gt;$T$37,0,$T$37*$C$37)+IF($U$37*$C$37*M$6&gt;$U$37,0,$U$37*$C$37)+IF($V$37*$C$37*L$6&gt;$V$37,0,$V$37*$C$37)+IF($W$37*$C$37*K$6&gt;$W$37,0,$W$37*$C$37)+IF($X$37*$C$37*J$6&gt;$X$37,0,$X$37*$C$37)+IF($Y$37*$C$37*I$6&gt;$Y$37,0,$Y$37*$C$37)+IF($Z$37*$C$37*H$6&gt;$Z$37,0,$Z$37*$C$37)+IF($AA$37*$C$37*G$6&gt;$AA$37,0,$AA$37*$C$37)+IF($AB$37*$C$37*F$6&gt;$AB$37,0,$AB$37*$C$37)))</f>
        <v>4.5000000000000005E-2</v>
      </c>
      <c r="AD153" s="126">
        <f>IF(AC95&gt;AC37,0,IF(AND(AC95=AC37,AC153=0),0,IF($E$37*$C$37*AD$6&gt;$E$37,0,$E$37*$C$37)+IF($F$37*$C$37*AC$6&gt;$F$37,0,$F$37*$C$37)+IF($G$37*$C$37*AB$6&gt;$G$37,0,$G$37*$C$37)+IF($H$37*$C$37*AA$6&gt;$H$37,0,$H$37*$C$37)+IF($I$37*$C$37*Z$6&gt;$I$37,0,$I$37*$C$37)+IF($J$37*$C$37*Y$6&gt;$J$37,0,$J$37*$C$37)+IF($K$37*$C$37*X$6&gt;$K$37,0,$K$37*$C$37)+IF($L$37*$C$37*W$6&gt;$L$37,0,$L$37*$C$37)+IF($M$37*$C$37*V$6&gt;$M$37,0,$M$37*$C$37)+IF($N$37*$C$37*U$6&gt;$N$37,0,$N$37*$C$37)+IF($O$37*$C$37*T$6&gt;$O$37,0,$O$37*$C$37)+IF($P$37*$C$37*S$6&gt;$P$37,0,$P$37*$C$37)+IF($Q$37*$C$37*R$6&gt;$Q$37,0,$Q$37*$C$37)+IF($R$37*$C$37*Q$6&gt;$R$37,0,$R$37*$C$37)+IF($S$37*$C$37*P$6&gt;$S$37,0,$S$37*$C$37)+IF($T$37*$C$37*O$6&gt;$T$37,0,$T$37*$C$37)+IF($U$37*$C$37*N$6&gt;$U$37,0,$U$37*$C$37)+IF($V$37*$C$37*M$6&gt;$V$37,0,$V$37*$C$37)+IF($W$37*$C$37*L$6&gt;$W$37,0,$W$37*$C$37)+IF($X$37*$C$37*K$6&gt;$X$37,0,$X$37*$C$37)+IF($Y$37*$C$37*J$6&gt;$Y$37,0,$Y$37*$C$37)+IF($Z$37*$C$37*I$6&gt;$Z$37,0,$Z$37*$C$37)+IF($AA$37*$C$37*H$6&gt;$AA$37,0,$AA$37*$C$37)+IF($AB$37*$C$37*G$6&gt;$AB$37,0,$AB$37*$C$37)+IF($AC$37*$C$37*F$6&gt;$AC$37,0,$AC$37*$C$37)))</f>
        <v>4.5000000000000005E-2</v>
      </c>
      <c r="AE153" s="126">
        <f>IF(AD95&gt;AD37,0,IF(AND(AD95=AD37,AD153=0),0,IF($E$37*$C$37*AE$6&gt;$E$37,0,$E$37*$C$37)+IF($F$37*$C$37*AD$6&gt;$F$37,0,$F$37*$C$37)+IF($G$37*$C$37*AC$6&gt;$G$37,0,$G$37*$C$37)+IF($H$37*$C$37*AB$6&gt;$H$37,0,$H$37*$C$37)+IF($I$37*$C$37*AA$6&gt;$I$37,0,$I$37*$C$37)+IF($J$37*$C$37*Z$6&gt;$J$37,0,$J$37*$C$37)+IF($K$37*$C$37*Y$6&gt;$K$37,0,$K$37*$C$37)+IF($L$37*$C$37*X$6&gt;$L$37,0,$L$37*$C$37)+IF($M$37*$C$37*W$6&gt;$M$37,0,$M$37*$C$37)+IF($N$37*$C$37*V$6&gt;$N$37,0,$N$37*$C$37)+IF($O$37*$C$37*U$6&gt;$O$37,0,$O$37*$C$37)+IF($P$37*$C$37*T$6&gt;$P$37,0,$P$37*$C$37)+IF($Q$37*$C$37*S$6&gt;$Q$37,0,$Q$37*$C$37)+IF($R$37*$C$37*R$6&gt;$R$37,0,$R$37*$C$37)+IF($S$37*$C$37*Q$6&gt;$S$37,0,$S$37*$C$37)+IF($T$37*$C$37*P$6&gt;$T$37,0,$T$37*$C$37)+IF($U$37*$C$37*O$6&gt;$U$37,0,$U$37*$C$37)+IF($V$37*$C$37*N$6&gt;$V$37,0,$V$37*$C$37)+IF($W$37*$C$37*M$6&gt;$W$37,0,$W$37*$C$37)+IF($X$37*$C$37*L$6&gt;$X$37,0,$X$37*$C$37)+IF($Y$37*$C$37*K$6&gt;$Y$37,0,$Y$37*$C$37)+IF($Z$37*$C$37*J$6&gt;$Z$37,0,$Z$37*$C$37)+IF($AA$37*$C$37*I$6&gt;$AA$37,0,$AA$37*$C$37)+IF($AB$37*$C$37*H$6&gt;$AB$37,0,$AB$37*$C$37)+IF($AC$37*$C$37*G$6&gt;$AC$37,0,$AC$37*$C$37)+IF($AD$37*$C$37*F$6&gt;$AD$37,0,$AD$37*$C$37)))</f>
        <v>4.5000000000000005E-2</v>
      </c>
      <c r="AF153" s="126">
        <f>IF(AE95&gt;AE37,0,IF(AND(AE95=AE37,AE153=0),0,IF($E$37*$C$37*AF$6&gt;$E$37,0,$E$37*$C$37)+IF($F$37*$C$37*AE$6&gt;$F$37,0,$F$37*$C$37)+IF($G$37*$C$37*AD$6&gt;$G$37,0,$G$37*$C$37)+IF($H$37*$C$37*AC$6&gt;$H$37,0,$H$37*$C$37)+IF($I$37*$C$37*AB$6&gt;$I$37,0,$I$37*$C$37)+IF($J$37*$C$37*AA$6&gt;$J$37,0,$J$37*$C$37)+IF($K$37*$C$37*Z$6&gt;$K$37,0,$K$37*$C$37)+IF($L$37*$C$37*Y$6&gt;$L$37,0,$L$37*$C$37)+IF($M$37*$C$37*X$6&gt;$M$37,0,$M$37*$C$37)+IF($N$37*$C$37*W$6&gt;$N$37,0,$N$37*$C$37)+IF($O$37*$C$37*V$6&gt;$O$37,0,$O$37*$C$37)+IF($P$37*$C$37*U$6&gt;$P$37,0,$P$37*$C$37)+IF($Q$37*$C$37*T$6&gt;$Q$37,0,$Q$37*$C$37)+IF($R$37*$C$37*S$6&gt;$R$37,0,$R$37*$C$37)+IF($S$37*$C$37*R$6&gt;$S$37,0,$S$37*$C$37)+IF($T$37*$C$37*Q$6&gt;$T$37,0,$T$37*$C$37)+IF($U$37*$C$37*P$6&gt;$U$37,0,$U$37*$C$37)+IF($V$37*$C$37*O$6&gt;$V$37,0,$V$37*$C$37)+IF($W$37*$C$37*N$6&gt;$W$37,0,$W$37*$C$37)+IF($X$37*$C$37*M$6&gt;$X$37,0,$X$37*$C$37)+IF($Y$37*$C$37*L$6&gt;$Y$37,0,$Y$37*$C$37)+IF($Z$37*$C$37*K$6&gt;$Z$37,0,$Z$37*$C$37)+IF($AA$37*$C$37*J$6&gt;$AA$37,0,$AA$37*$C$37)+IF($AB$37*$C$37*I$6&gt;$AB$37,0,$AB$37*$C$37)+IF($AC$37*$C$37*H$6&gt;$AC$37,0,$AC$37*$C$37)+IF($AD$37*$C$37*G$6&gt;$AD$37,0,$AD$37*$C$37)+IF($AE$37*$C$37*F$6&gt;$AE$37,0,$AE$37*$C$37)))</f>
        <v>4.5000000000000005E-2</v>
      </c>
      <c r="AG153" s="126">
        <f>IF(AF95&gt;AF37,0,IF(AND(AF95=AF37,AF153=0),0,IF($E$37*$C$37*AG$6&gt;$E$37,0,$E$37*$C$37)+IF($F$37*$C$37*AF$6&gt;$F$37,0,$F$37*$C$37)+IF($G$37*$C$37*AE$6&gt;$G$37,0,$G$37*$C$37)+IF($H$37*$C$37*AD$6&gt;$H$37,0,$H$37*$C$37)+IF($I$37*$C$37*AC$6&gt;$I$37,0,$I$37*$C$37)+IF($J$37*$C$37*AB$6&gt;$J$37,0,$J$37*$C$37)+IF($K$37*$C$37*AA$6&gt;$K$37,0,$K$37*$C$37)+IF($L$37*$C$37*Z$6&gt;$L$37,0,$L$37*$C$37)+IF($M$37*$C$37*Y$6&gt;$M$37,0,$M$37*$C$37)+IF($N$37*$C$37*X$6&gt;$N$37,0,$N$37*$C$37)+IF($O$37*$C$37*W$6&gt;$O$37,0,$O$37*$C$37)+IF($P$37*$C$37*V$6&gt;$P$37,0,$P$37*$C$37)+IF($Q$37*$C$37*U$6&gt;$Q$37,0,$Q$37*$C$37)+IF($R$37*$C$37*T$6&gt;$R$37,0,$R$37*$C$37)+IF($S$37*$C$37*S$6&gt;$S$37,0,$S$37*$C$37)+IF($T$37*$C$37*R$6&gt;$T$37,0,$T$37*$C$37)+IF($U$37*$C$37*Q$6&gt;$U$37,0,$U$37*$C$37)+IF($V$37*$C$37*P$6&gt;$V$37,0,$V$37*$C$37)+IF($W$37*$C$37*O$6&gt;$W$37,0,$W$37*$C$37)+IF($X$37*$C$37*N$6&gt;$X$37,0,$X$37*$C$37)+IF($Y$37*$C$37*M$6&gt;$Y$37,0,$Y$37*$C$37)+IF($Z$37*$C$37*L$6&gt;$Z$37,0,$Z$37*$C$37)+IF($AA$37*$C$37*K$6&gt;$AA$37,0,$AA$37*$C$37)+IF($AB$37*$C$37*J$6&gt;$AB$37,0,$AB$37*$C$37)+IF($AC$37*$C$37*I$6&gt;$AC$37,0,$AC$37*$C$37)+IF($AD$37*$C$37*H$6&gt;$AD$37,0,$AD$37*$C$37)+IF($AE$37*$C$37*G$6&gt;$AE$37,0,$AE$37*$C$37)+IF($AF$37*$C$37*F$6&gt;$AF$37,0,$AF$37*$C$37)))</f>
        <v>4.5000000000000005E-2</v>
      </c>
      <c r="AH153" s="126">
        <f>IF(AG95&gt;AG37,0,IF(AND(AG95=AG37,AG153=0),0,IF($E$37*$C$37*AH$6&gt;$E$37,0,$E$37*$C$37)+IF($F$37*$C$37*AG$6&gt;$F$37,0,$F$37*$C$37)+IF($G$37*$C$37*AF$6&gt;$G$37,0,$G$37*$C$37)+IF($H$37*$C$37*AE$6&gt;$H$37,0,$H$37*$C$37)+IF($I$37*$C$37*AD$6&gt;$I$37,0,$I$37*$C$37)+IF($J$37*$C$37*AC$6&gt;$J$37,0,$J$37*$C$37)+IF($K$37*$C$37*AB$6&gt;$K$37,0,$K$37*$C$37)+IF($L$37*$C$37*AA$6&gt;$L$37,0,$L$37*$C$37)+IF($M$37*$C$37*Z$6&gt;$M$37,0,$M$37*$C$37)+IF($N$37*$C$37*Y$6&gt;$N$37,0,$N$37*$C$37)+IF($O$37*$C$37*X$6&gt;$O$37,0,$O$37*$C$37)+IF($P$37*$C$37*W$6&gt;$P$37,0,$P$37*$C$37)+IF($Q$37*$C$37*V$6&gt;$Q$37,0,$Q$37*$C$37)+IF($R$37*$C$37*U$6&gt;$R$37,0,$R$37*$C$37)+IF($S$37*$C$37*T$6&gt;$S$37,0,$S$37*$C$37)+IF($T$37*$C$37*S$6&gt;$T$37,0,$T$37*$C$37)+IF($U$37*$C$37*R$6&gt;$U$37,0,$U$37*$C$37)+IF($V$37*$C$37*Q$6&gt;$V$37,0,$V$37*$C$37)+IF($W$37*$C$37*P$6&gt;$W$37,0,$W$37*$C$37)+IF($X$37*$C$37*O$6&gt;$X$37,0,$X$37*$C$37)+IF($Y$37*$C$37*N$6&gt;$Y$37,0,$Y$37*$C$37)+IF($Z$37*$C$37*M$6&gt;$Z$37,0,$Z$37*$C$37)+IF($AA$37*$C$37*L$6&gt;$AA$37,0,$AA$37*$C$37)+IF($AB$37*$C$37*K$6&gt;$AB$37,0,$AB$37*$C$37)+IF($AC$37*$C$37*J$6&gt;$AC$37,0,$AC$37*$C$37)+IF($AD$37*$C$37*I$6&gt;$AD$37,0,$AD$37*$C$37)+IF($AE$37*$C$37*H$6&gt;$AE$37,0,$AE$37*$C$37)+IF($AF$37*$C$37*G$6&gt;$AF$37,0,$AF$37*$C$37)+IF($AG$37*$C$37*F$6&gt;$AG$37,0,$AG$37*$C$37)))</f>
        <v>4.5000000000000005E-2</v>
      </c>
      <c r="AI153" s="126">
        <f>IF(AH95&gt;AH37,0,IF(AND(AH95=AH37,AH153=0),0,IF($E$37*$C$37*AI$6&gt;$E$37,0,$E$37*$C$37)+IF($F$37*$C$37*AH$6&gt;$F$37,0,$F$37*$C$37)+IF($G$37*$C$37*AG$6&gt;$G$37,0,$G$37*$C$37)+IF($H$37*$C$37*AF$6&gt;$H$37,0,$H$37*$C$37)+IF($I$37*$C$37*AE$6&gt;$I$37,0,$I$37*$C$37)+IF($J$37*$C$37*AD$6&gt;$J$37,0,$J$37*$C$37)+IF($K$37*$C$37*AC$6&gt;$K$37,0,$K$37*$C$37)+IF($L$37*$C$37*AB$6&gt;$L$37,0,$L$37*$C$37)+IF($M$37*$C$37*AA$6&gt;$M$37,0,$M$37*$C$37)+IF($N$37*$C$37*Z$6&gt;$N$37,0,$N$37*$C$37)+IF($O$37*$C$37*Y$6&gt;$O$37,0,$O$37*$C$37)+IF($P$37*$C$37*X$6&gt;$P$37,0,$P$37*$C$37)+IF($Q$37*$C$37*W$6&gt;$Q$37,0,$Q$37*$C$37)+IF($R$37*$C$37*V$6&gt;$R$37,0,$R$37*$C$37)+IF($S$37*$C$37*U$6&gt;$S$37,0,$S$37*$C$37)+IF($T$37*$C$37*T$6&gt;$T$37,0,$T$37*$C$37)+IF($U$37*$C$37*S$6&gt;$U$37,0,$U$37*$C$37)+IF($V$37*$C$37*R$6&gt;$V$37,0,$V$37*$C$37)+IF($W$37*$C$37*Q$6&gt;$W$37,0,$W$37*$C$37)+IF($X$37*$C$37*P$6&gt;$X$37,0,$X$37*$C$37)+IF($Y$37*$C$37*O$6&gt;$Y$37,0,$Y$37*$C$37)+IF($Z$37*$C$37*N$6&gt;$Z$37,0,$Z$37*$C$37)+IF($AA$37*$C$37*M$6&gt;$AA$37,0,$AA$37*$C$37)+IF($AB$37*$C$37*L$6&gt;$AB$37,0,$AB$37*$C$37)+IF($AC$37*$C$37*K$6&gt;$AC$37,0,$AC$37*$C$37)+IF($AD$37*$C$37*J$6&gt;$AD$37,0,$AD$37*$C$37)+IF($AE$37*$C$37*I$6&gt;$AE$37,0,$AE$37*$C$37)+IF($AF$37*$C$37*H$6&gt;$AF$37,0,$AF$37*$C$37)+IF($AG$37*$C$37*G$6&gt;$AG$37,0,$AG$37*$C$37)+IF($AH$37*$C$37*F$6&gt;$AH$37,0,$AH$37*$C$37)))</f>
        <v>4.5000000000000005E-2</v>
      </c>
    </row>
    <row r="154" spans="2:35" ht="28.8" x14ac:dyDescent="0.3">
      <c r="B154" s="6" t="str">
        <f t="shared" si="72"/>
        <v>Environmental and Social Impact Assessments</v>
      </c>
      <c r="C154" s="284"/>
      <c r="D154" s="151">
        <f t="shared" si="73"/>
        <v>9.4499999999999993</v>
      </c>
      <c r="E154" s="126">
        <v>0</v>
      </c>
      <c r="F154" s="126">
        <f>IF(E96&gt;E38,0,IF(AND(E96=E38,E154=0),0,IF($E$38*$C$38*F$6&gt;$E$38,0,$E$38*$C$38)))</f>
        <v>0.45</v>
      </c>
      <c r="G154" s="126">
        <f>IF(F96&gt;F38,0,IF(AND(F96=F38,F154=0),0,IF($E$38*$C$38*G$6&gt;$E$38,0,$E$38*$C$38)+IF($F$38*$C$38*F$6&gt;$F$38,0,$F$38*$C$38)))</f>
        <v>0.45</v>
      </c>
      <c r="H154" s="126">
        <f>IF(G96&gt;G38,0,IF(AND(G96=G38,G154=0),0,IF($E$38*$C$38*H$6&gt;$E$38,0,$E$38*$C$38)+IF($F$38*$C$38*G$6&gt;$F$38,0,$F$38*$C$38)+IF($G$38*$C$38*F$6&gt;$G$38,0,$G$38*$C$38)))</f>
        <v>0.45</v>
      </c>
      <c r="I154" s="126">
        <f>IF(H96&gt;H38,0,IF(AND(H96=H38,H154=0),0,IF($E$38*$C$38*I$6&gt;$E$38,0,$E$38*$C$38)+IF($F$38*$C$38*H$6&gt;$F$38,0,$F$38*$C$38)+IF($G$38*$C$38*G$6&gt;$G$38,0,$G$38*$C$38)+IF($H$38*$C$38*F$6&gt;$H$38,0,$H$38*$C$38)))</f>
        <v>0.45</v>
      </c>
      <c r="J154" s="126">
        <f>IF(I96&gt;I38,0,IF(AND(I96=I38,I154=0),0,IF($E$38*$C$38*J$6&gt;$E$38,0,$E$38*$C$38)+IF($F$38*$C$38*I$6&gt;$F$38,0,$F$38*$C$38)+IF($G$38*$C$38*H$6&gt;$G$38,0,$G$38*$C$38)+IF($H$38*$C$38*G$6&gt;$H$38,0,$H$38*$C$38)+IF($I$38*$C$38*F$6&gt;$I$38,0,$I$38*$C$38)))</f>
        <v>0.45</v>
      </c>
      <c r="K154" s="126">
        <f>IF(J96&gt;J38,0,IF(AND(J96=J38,J154=0),0,IF($E$38*$C$38*K$6&gt;$E$38,0,$E$38*$C$38)+IF($F$38*$C$38*J$6&gt;$F$38,0,$F$38*$C$38)+IF($G$38*$C$38*I$6&gt;$G$38,0,$G$38*$C$38)+IF($H$38*$C$38*H$6&gt;$H$38,0,$H$38*$C$38)+IF($I$38*$C$38*G$6&gt;$I$38,0,$I$38*$C$38)+IF($J$38*$C$38*F$6&gt;$J$38,0,$J$38*$C$38)))</f>
        <v>0.45</v>
      </c>
      <c r="L154" s="126">
        <f>IF(K96&gt;K38,0,IF(AND(K96=K38,K154=0),0,IF($E$38*$C$38*L$6&gt;$E$38,0,$E$38*$C$38)+IF($F$38*$C$38*K$6&gt;$F$38,0,$F$38*$C$38)+IF($G$38*$C$38*J$6&gt;$G$38,0,$G$38*$C$38)+IF($H$38*$C$38*I$6&gt;$H$38,0,$H$38*$C$38)+IF($I$38*$C$38*H$6&gt;$I$38,0,$I$38*$C$38)+IF($J$38*$C$38*G$6&gt;$J$38,0,$J$38*$C$38)+IF($K$38*$C$38*F$6&gt;$K$38,0,$K$38*$C$38)))</f>
        <v>0.45</v>
      </c>
      <c r="M154" s="126">
        <f>IF(L96&gt;L38,0,IF(AND(L96=L38,L154=0),0,IF($E$38*$C$38*M$6&gt;$E$38,0,$E$38*$C$38)+IF($F$38*$C$38*L$6&gt;$F$38,0,$F$38*$C$38)+IF($G$38*$C$38*K$6&gt;$G$38,0,$G$38*$C$38)+IF($H$38*$C$38*J$6&gt;$H$38,0,$H$38*$C$38)+IF($I$38*$C$38*I$6&gt;$I$38,0,$I$38*$C$38)+IF($J$38*$C$38*H$6&gt;$J$38,0,$J$38*$C$38)+IF($K$38*$C$38*G$6&gt;$K$38,0,$K$38*$C$38)+IF($L$38*$C$38*F$6&gt;$L$38,0,$L$38*$C$38)))</f>
        <v>0.45</v>
      </c>
      <c r="N154" s="126">
        <f>IF(M96&gt;M38,0,IF(AND(M96=M38,M154=0),0,IF($E$38*$C$38*N$6&gt;$E$38,0,$E$38*$C$38)+IF($F$38*$C$38*M$6&gt;$F$38,0,$F$38*$C$38)+IF($G$38*$C$38*L$6&gt;$G$38,0,$G$38*$C$38)+IF($H$38*$C$38*K$6&gt;$H$38,0,$H$38*$C$38)+IF($I$38*$C$38*J$6&gt;$I$38,0,$I$38*$C$38)+IF($J$38*$C$38*I$6&gt;$J$38,0,$J$38*$C$38)+IF($K$38*$C$38*H$6&gt;$K$38,0,$K$38*$C$38)+IF($L$38*$C$38*G$6&gt;$L$38,0,$L$38*$C$38)+IF($M$38*$C$38*F$6&gt;$M$38,0,$M$38*$C$38)))</f>
        <v>0.45</v>
      </c>
      <c r="O154" s="126">
        <f>IF(N96&gt;N38,0,IF(AND(N96=N38,N154=0),0,IF($E$38*$C$38*O$6&gt;$E$38,0,$E$38*$C$38)+IF($F$38*$C$38*N$6&gt;$F$38,0,$F$38*$C$38)+IF($G$38*$C$38*M$6&gt;$G$38,0,$G$38*$C$38)+IF($H$38*$C$38*L$6&gt;$H$38,0,$H$38*$C$38)+IF($I$38*$C$38*K$6&gt;$I$38,0,$I$38*$C$38)+IF($J$38*$C$38*J$6&gt;$J$38,0,$J$38*$C$38)+IF($K$38*$C$38*I$6&gt;$K$38,0,$K$38*$C$38)+IF($L$38*$C$38*H$6&gt;$L$38,0,$L$38*$C$38)+IF($M$38*$C$38*G$6&gt;$M$38,0,$M$38*$C$38)+IF($N$38*$C$38*F$6&gt;$N$38,0,$N$38*$C$38)))</f>
        <v>0.45</v>
      </c>
      <c r="P154" s="126">
        <f>IF(O96&gt;O38,0,IF(AND(O96=O38,O154=0),0,IF($E$38*$C$38*P$6&gt;$E$38,0,$E$38*$C$38)+IF($F$38*$C$38*O$6&gt;$F$38,0,$F$38*$C$38)+IF($G$38*$C$38*N$6&gt;$G$38,0,$G$38*$C$38)+IF($H$38*$C$38*M$6&gt;$H$38,0,$H$38*$C$38)+IF($I$38*$C$38*L$6&gt;$I$38,0,$I$38*$C$38)+IF($J$38*$C$38*K$6&gt;$J$38,0,$J$38*$C$38)+IF($K$38*$C$38*J$6&gt;$K$38,0,$K$38*$C$38)+IF($L$38*$C$38*I$6&gt;$L$38,0,$L$38*$C$38)+IF($M$38*$C$38*H$6&gt;$M$38,0,$M$38*$C$38)+IF($N$38*$C$38*G$6&gt;$N$38,0,$N$38*$C$38)+IF($O$38*$C$38*F$6&gt;$O$38,0,$O$38*$C$38)))</f>
        <v>0.45</v>
      </c>
      <c r="Q154" s="126">
        <f>IF(P96&gt;P38,0,IF(AND(P96=P38,P154=0),0,IF($E$38*$C$38*Q$6&gt;$E$38,0,$E$38*$C$38)+IF($F$38*$C$38*P$6&gt;$F$38,0,$F$38*$C$38)+IF($G$38*$C$38*O$6&gt;$G$38,0,$G$38*$C$38)+IF($H$38*$C$38*N$6&gt;$H$38,0,$H$38*$C$38)+IF($I$38*$C$38*M$6&gt;$I$38,0,$I$38*$C$38)+IF($J$38*$C$38*L$6&gt;$J$38,0,$J$38*$C$38)+IF($K$38*$C$38*K$6&gt;$K$38,0,$K$38*$C$38)+IF($L$38*$C$38*J$6&gt;$L$38,0,$L$38*$C$38)+IF($M$38*$C$38*I$6&gt;$M$38,0,$M$38*$C$38)+IF($N$38*$C$38*H$6&gt;$N$38,0,$N$38*$C$38)+IF($O$38*$C$38*G$6&gt;$O$38,0,$O$38*$C$38)+IF($P$38*$C$38*F$6&gt;$P$38,0,$P$38*$C$38)))</f>
        <v>0.45</v>
      </c>
      <c r="R154" s="126">
        <f>IF(Q96&gt;Q38,0,IF(AND(Q96=Q38,Q154=0),0,IF($E$38*$C$38*R$6&gt;$E$38,0,$E$38*$C$38)+IF($F$38*$C$38*Q$6&gt;$F$38,0,$F$38*$C$38)+IF($G$38*$C$38*P$6&gt;$G$38,0,$G$38*$C$38)+IF($H$38*$C$38*O$6&gt;$H$38,0,$H$38*$C$38)+IF($I$38*$C$38*N$6&gt;$I$38,0,$I$38*$C$38)+IF($J$38*$C$38*M$6&gt;$J$38,0,$J$38*$C$38)+IF($K$38*$C$38*L$6&gt;$K$38,0,$K$38*$C$38)+IF($L$38*$C$38*K$6&gt;$L$38,0,$L$38*$C$38)+IF($M$38*$C$38*J$6&gt;$M$38,0,$M$38*$C$38)+IF($N$38*$C$38*I$6&gt;$N$38,0,$N$38*$C$38)+IF($O$38*$C$38*H$6&gt;$O$38,0,$O$38*$C$38)+IF($P$38*$C$38*G$6&gt;$P$38,0,$P$38*$C$38)+IF($Q$38*$C$38*F$6&gt;$Q$38,0,$Q$38*$C$38)))</f>
        <v>0.45</v>
      </c>
      <c r="S154" s="126">
        <f>IF(R96&gt;R38,0,IF(AND(R96=R38,R154=0),0,IF($E$38*$C$38*S$6&gt;$E$38,0,$E$38*$C$38)+IF($F$38*$C$38*R$6&gt;$F$38,0,$F$38*$C$38)+IF($G$38*$C$38*Q$6&gt;$G$38,0,$G$38*$C$38)+IF($H$38*$C$38*P$6&gt;$H$38,0,$H$38*$C$38)+IF($I$38*$C$38*O$6&gt;$I$38,0,$I$38*$C$38)+IF($J$38*$C$38*N$6&gt;$J$38,0,$J$38*$C$38)+IF($K$38*$C$38*M$6&gt;$K$38,0,$K$38*$C$38)+IF($L$38*$C$38*L$6&gt;$L$38,0,$L$38*$C$38)+IF($M$38*$C$38*K$6&gt;$M$38,0,$M$38*$C$38)+IF($N$38*$C$38*J$6&gt;$N$38,0,$N$38*$C$38)+IF($O$38*$C$38*I$6&gt;$O$38,0,$O$38*$C$38)+IF($P$38*$C$38*H$6&gt;$P$38,0,$P$38*$C$38)+IF($Q$38*$C$38*G$6&gt;$Q$38,0,$Q$38*$C$38)+IF($R$38*$C$38*F$6&gt;$R$38,0,$R$38*$C$38)))</f>
        <v>0.45</v>
      </c>
      <c r="T154" s="126">
        <f>IF(S96&gt;S38,0,IF(AND(S96=S38,S154=0),0,IF($E$38*$C$38*T$6&gt;$E$38,0,$E$38*$C$38)+IF($F$38*$C$38*S$6&gt;$F$38,0,$F$38*$C$38)+IF($G$38*$C$38*R$6&gt;$G$38,0,$G$38*$C$38)+IF($H$38*$C$38*Q$6&gt;$H$38,0,$H$38*$C$38)+IF($I$38*$C$38*P$6&gt;$I$38,0,$I$38*$C$38)+IF($J$38*$C$38*O$6&gt;$J$38,0,$J$38*$C$38)+IF($K$38*$C$38*N$6&gt;$K$38,0,$K$38*$C$38)+IF($L$38*$C$38*M$6&gt;$L$38,0,$L$38*$C$38)+IF($M$38*$C$38*L$6&gt;$M$38,0,$M$38*$C$38)+IF($N$38*$C$38*K$6&gt;$N$38,0,$N$38*$C$38)+IF($O$38*$C$38*J$6&gt;$O$38,0,$O$38*$C$38)+IF($P$38*$C$38*I$6&gt;$P$38,0,$P$38*$C$38)+IF($Q$38*$C$38*H$6&gt;$Q$38,0,$Q$38*$C$38)+IF($R$38*$C$38*G$6&gt;$R$38,0,$R$38*$C$38)+IF($S$38*$C$38*F$6&gt;$S$38,0,$S$38*$C$38)))</f>
        <v>0.45</v>
      </c>
      <c r="U154" s="126">
        <f>IF(T96&gt;T38,0,IF(AND(T96=T38,T154=0),0,IF($E$38*$C$38*U$6&gt;$E$38,0,$E$38*$C$38)+IF($F$38*$C$38*T$6&gt;$F$38,0,$F$38*$C$38)+IF($G$38*$C$38*S$6&gt;$G$38,0,$G$38*$C$38)+IF($H$38*$C$38*R$6&gt;$H$38,0,$H$38*$C$38)+IF($I$38*$C$38*Q$6&gt;$I$38,0,$I$38*$C$38)+IF($J$38*$C$38*P$6&gt;$J$38,0,$J$38*$C$38)+IF($K$38*$C$38*O$6&gt;$K$38,0,$K$38*$C$38)+IF($L$38*$C$38*N$6&gt;$L$38,0,$L$38*$C$38)+IF($M$38*$C$38*M$6&gt;$M$38,0,$M$38*$C$38)+IF($N$38*$C$38*L$6&gt;$N$38,0,$N$38*$C$38)+IF($O$38*$C$38*K$6&gt;$O$38,0,$O$38*$C$38)+IF($P$38*$C$38*J$6&gt;$P$38,0,$P$38*$C$38)+IF($Q$38*$C$38*I$6&gt;$Q$38,0,$Q$38*$C$38)+IF($R$38*$C$38*H$6&gt;$R$38,0,$R$38*$C$38)+IF($S$38*$C$38*G$6&gt;$S$38,0,$S$38*$C$38)+IF($T$38*$C$38*F$6&gt;$T$38,0,$T$38*$C$38)))</f>
        <v>0.45</v>
      </c>
      <c r="V154" s="126">
        <f>IF(U96&gt;U38,0,IF(AND(U96=U38,U154=0),0,IF($E$38*$C$38*V$6&gt;$E$38,0,$E$38*$C$38)+IF($F$38*$C$38*U$6&gt;$F$38,0,$F$38*$C$38)+IF($G$38*$C$38*T$6&gt;$G$38,0,$G$38*$C$38)+IF($H$38*$C$38*S$6&gt;$H$38,0,$H$38*$C$38)+IF($I$38*$C$38*R$6&gt;$I$38,0,$I$38*$C$38)+IF($J$38*$C$38*Q$6&gt;$J$38,0,$J$38*$C$38)+IF($K$38*$C$38*P$6&gt;$K$38,0,$K$38*$C$38)+IF($L$38*$C$38*O$6&gt;$L$38,0,$L$38*$C$38)+IF($M$38*$C$38*N$6&gt;$M$38,0,$M$38*$C$38)+IF($N$38*$C$38*M$6&gt;$N$38,0,$N$38*$C$38)+IF($O$38*$C$38*L$6&gt;$O$38,0,$O$38*$C$38)+IF($P$38*$C$38*K$6&gt;$P$38,0,$P$38*$C$38)+IF($Q$38*$C$38*J$6&gt;$Q$38,0,$Q$38*$C$38)+IF($R$38*$C$38*I$6&gt;$R$38,0,$R$38*$C$38)+IF($S$38*$C$38*H$6&gt;$S$38,0,$S$38*$C$38)+IF($T$38*$C$38*G$6&gt;$T$38,0,$T$38*$C$38)+IF($U$38*$C$38*F$6&gt;$U$38,0,$U$38*$C$38)))</f>
        <v>0.45</v>
      </c>
      <c r="W154" s="126">
        <f>IF(V96&gt;V38,0,IF(AND(V96=V38,V154=0),0,IF($E$38*$C$38*W$6&gt;$E$38,0,$E$38*$C$38)+IF($F$38*$C$38*V$6&gt;$F$38,0,$F$38*$C$38)+IF($G$38*$C$38*U$6&gt;$G$38,0,$G$38*$C$38)+IF($H$38*$C$38*T$6&gt;$H$38,0,$H$38*$C$38)+IF($I$38*$C$38*S$6&gt;$I$38,0,$I$38*$C$38)+IF($J$38*$C$38*R$6&gt;$J$38,0,$J$38*$C$38)+IF($K$38*$C$38*Q$6&gt;$K$38,0,$K$38*$C$38)+IF($L$38*$C$38*P$6&gt;$L$38,0,$L$38*$C$38)+IF($M$38*$C$38*O$6&gt;$M$38,0,$M$38*$C$38)+IF($N$38*$C$38*N$6&gt;$N$38,0,$N$38*$C$38)+IF($O$38*$C$38*M$6&gt;$O$38,0,$O$38*$C$38)+IF($P$38*$C$38*L$6&gt;$P$38,0,$P$38*$C$38)+IF($Q$38*$C$38*K$6&gt;$Q$38,0,$Q$38*$C$38)+IF($R$38*$C$38*J$6&gt;$R$38,0,$R$38*$C$38)+IF($S$38*$C$38*I$6&gt;$S$38,0,$S$38*$C$38)+IF($T$38*$C$38*H$6&gt;$T$38,0,$T$38*$C$38)+IF($U$38*$C$38*G$6&gt;$U$38,0,$U$38*$C$38)+IF($V$38*$C$38*F$6&gt;$V$38,0,$V$38*$C$38)))</f>
        <v>0.45</v>
      </c>
      <c r="X154" s="126">
        <f>IF(W96&gt;W38,0,IF(AND(W96=W38,W154=0),0,IF($E$38*$C$38*X$6&gt;$E$38,0,$E$38*$C$38)+IF($F$38*$C$38*W$6&gt;$F$38,0,$F$38*$C$38)+IF($G$38*$C$38*V$6&gt;$G$38,0,$G$38*$C$38)+IF($H$38*$C$38*U$6&gt;$H$38,0,$H$38*$C$38)+IF($I$38*$C$38*T$6&gt;$I$38,0,$I$38*$C$38)+IF($J$38*$C$38*S$6&gt;$J$38,0,$J$38*$C$38)+IF($K$38*$C$38*R$6&gt;$K$38,0,$K$38*$C$38)+IF($L$38*$C$38*Q$6&gt;$L$38,0,$L$38*$C$38)+IF($M$38*$C$38*P$6&gt;$M$38,0,$M$38*$C$38)+IF($N$38*$C$38*O$6&gt;$N$38,0,$N$38*$C$38)+IF($O$38*$C$38*N$6&gt;$O$38,0,$O$38*$C$38)+IF($P$38*$C$38*M$6&gt;$P$38,0,$P$38*$C$38)+IF($Q$38*$C$38*L$6&gt;$Q$38,0,$Q$38*$C$38)+IF($R$38*$C$38*K$6&gt;$R$38,0,$R$38*$C$38)+IF($S$38*$C$38*J$6&gt;$S$38,0,$S$38*$C$38)+IF($T$38*$C$38*I$6&gt;$T$38,0,$T$38*$C$38)+IF($U$38*$C$38*H$6&gt;$U$38,0,$U$38*$C$38)+IF($V$38*$C$38*G$6&gt;$V$38,0,$V$38*$C$38)+IF($W$38*$C$38*F$6&gt;$W$38,0,$W$38*$C$38)))</f>
        <v>0.45</v>
      </c>
      <c r="Y154" s="126">
        <f>IF(X96&gt;X38,0,IF(AND(X96=X38,X154=0),0,IF($E$38*$C$38*Y$6&gt;$E$38,0,$E$38*$C$38)+IF($F$38*$C$38*X$6&gt;$F$38,0,$F$38*$C$38)+IF($G$38*$C$38*W$6&gt;$G$38,0,$G$38*$C$38)+IF($H$38*$C$38*V$6&gt;$H$38,0,$H$38*$C$38)+IF($I$38*$C$38*U$6&gt;$I$38,0,$I$38*$C$38)+IF($J$38*$C$38*T$6&gt;$J$38,0,$J$38*$C$38)+IF($K$38*$C$38*S$6&gt;$K$38,0,$K$38*$C$38)+IF($L$38*$C$38*R$6&gt;$L$38,0,$L$38*$C$38)+IF($M$38*$C$38*Q$6&gt;$M$38,0,$M$38*$C$38)+IF($N$38*$C$38*P$6&gt;$N$38,0,$N$38*$C$38)+IF($O$38*$C$38*O$6&gt;$O$38,0,$O$38*$C$38)+IF($P$38*$C$38*N$6&gt;$P$38,0,$P$38*$C$38)+IF($Q$38*$C$38*M$6&gt;$Q$38,0,$Q$38*$C$38)+IF($R$38*$C$38*L$6&gt;$R$38,0,$R$38*$C$38)+IF($S$38*$C$38*K$6&gt;$S$38,0,$S$38*$C$38)+IF($T$38*$C$38*J$6&gt;$T$38,0,$T$38*$C$38)+IF($U$38*$C$38*I$6&gt;$U$38,0,$U$38*$C$38)+IF($V$38*$C$38*H$6&gt;$V$38,0,$V$38*$C$38)+IF($W$38*$C$38*G$6&gt;$W$38,0,$W$38*$C$38)+IF($X$38*$C$38*F$6&gt;$X$38,0,$X$38*$C$38)))</f>
        <v>0.45</v>
      </c>
      <c r="Z154" s="126">
        <f>IF(Y96&gt;Y38,0,IF(AND(Y96=Y38,Y154=0),0,IF($E$38*$C$38*Z$6&gt;$E$38,0,$E$38*$C$38)+IF($F$38*$C$38*Y$6&gt;$F$38,0,$F$38*$C$38)+IF($G$38*$C$38*X$6&gt;$G$38,0,$G$38*$C$38)+IF($H$38*$C$38*W$6&gt;$H$38,0,$H$38*$C$38)+IF($I$38*$C$38*V$6&gt;$I$38,0,$I$38*$C$38)+IF($J$38*$C$38*U$6&gt;$J$38,0,$J$38*$C$38)+IF($K$38*$C$38*T$6&gt;$K$38,0,$K$38*$C$38)+IF($L$38*$C$38*S$6&gt;$L$38,0,$L$38*$C$38)+IF($M$38*$C$38*R$6&gt;$M$38,0,$M$38*$C$38)+IF($N$38*$C$38*Q$6&gt;$N$38,0,$N$38*$C$38)+IF($O$38*$C$38*P$6&gt;$O$38,0,$O$38*$C$38)+IF($P$38*$C$38*O$6&gt;$P$38,0,$P$38*$C$38)+IF($Q$38*$C$38*N$6&gt;$Q$38,0,$Q$38*$C$38)+IF($R$38*$C$38*M$6&gt;$R$38,0,$R$38*$C$38)+IF($S$38*$C$38*L$6&gt;$S$38,0,$S$38*$C$38)+IF($T$38*$C$38*K$6&gt;$T$38,0,$T$38*$C$38)+IF($U$38*$C$38*J$6&gt;$U$38,0,$U$38*$C$38)+IF($V$38*$C$38*I$6&gt;$V$38,0,$V$38*$C$38)+IF($W$38*$C$38*H$6&gt;$W$38,0,$W$38*$C$38)+IF($X$38*$C$38*G$6&gt;$X$38,0,$X$38*$C$38)+IF($Y$38*$C$38*F$6&gt;$Y$38,0,$Y$38*$C$38)))</f>
        <v>4.5000000000000005E-2</v>
      </c>
      <c r="AA154" s="126">
        <f>IF(Z96&gt;Z38,0,IF(AND(Z96=Z38,Z154=0),0,IF($E$38*$C$38*AA$6&gt;$E$38,0,$E$38*$C$38)+IF($F$38*$C$38*Z$6&gt;$F$38,0,$F$38*$C$38)+IF($G$38*$C$38*Y$6&gt;$G$38,0,$G$38*$C$38)+IF($H$38*$C$38*X$6&gt;$H$38,0,$H$38*$C$38)+IF($I$38*$C$38*W$6&gt;$I$38,0,$I$38*$C$38)+IF($J$38*$C$38*V$6&gt;$J$38,0,$J$38*$C$38)+IF($K$38*$C$38*U$6&gt;$K$38,0,$K$38*$C$38)+IF($L$38*$C$38*T$6&gt;$L$38,0,$L$38*$C$38)+IF($M$38*$C$38*S$6&gt;$M$38,0,$M$38*$C$38)+IF($N$38*$C$38*R$6&gt;$N$38,0,$N$38*$C$38)+IF($O$38*$C$38*Q$6&gt;$O$38,0,$O$38*$C$38)+IF($P$38*$C$38*P$6&gt;$P$38,0,$P$38*$C$38)+IF($Q$38*$C$38*O$6&gt;$Q$38,0,$Q$38*$C$38)+IF($R$38*$C$38*N$6&gt;$R$38,0,$R$38*$C$38)+IF($S$38*$C$38*M$6&gt;$S$38,0,$S$38*$C$38)+IF($T$38*$C$38*L$6&gt;$T$38,0,$T$38*$C$38)+IF($U$38*$C$38*K$6&gt;$U$38,0,$U$38*$C$38)+IF($V$38*$C$38*J$6&gt;$V$38,0,$V$38*$C$38)+IF($W$38*$C$38*I$6&gt;$W$38,0,$W$38*$C$38)+IF($X$38*$C$38*H$6&gt;$X$38,0,$X$38*$C$38)+IF($Y$38*$C$38*G$6&gt;$Y$38,0,$Y$38*$C$38)+IF($Z$38*$C$38*F$6&gt;$Z$38,0,$Z$38*$C$38)))</f>
        <v>4.5000000000000005E-2</v>
      </c>
      <c r="AB154" s="126">
        <f>IF(AA96&gt;AA38,0,IF(AND(AA96=AA38,AA154=0),0,IF($E$38*$C$38*AB$6&gt;$E$38,0,$E$38*$C$38)+IF($F$38*$C$38*AA$6&gt;$F$38,0,$F$38*$C$38)+IF($G$38*$C$38*Z$6&gt;$G$38,0,$G$38*$C$38)+IF($H$38*$C$38*Y$6&gt;$H$38,0,$H$38*$C$38)+IF($I$38*$C$38*X$6&gt;$I$38,0,$I$38*$C$38)+IF($J$38*$C$38*W$6&gt;$J$38,0,$J$38*$C$38)+IF($K$38*$C$38*V$6&gt;$K$38,0,$K$38*$C$38)+IF($L$38*$C$38*U$6&gt;$L$38,0,$L$38*$C$38)+IF($M$38*$C$38*T$6&gt;$M$38,0,$M$38*$C$38)+IF($N$38*$C$38*S$6&gt;$N$38,0,$N$38*$C$38)+IF($O$38*$C$38*R$6&gt;$O$38,0,$O$38*$C$38)+IF($P$38*$C$38*Q$6&gt;$P$38,0,$P$38*$C$38)+IF($Q$38*$C$38*P$6&gt;$Q$38,0,$Q$38*$C$38)+IF($R$38*$C$38*O$6&gt;$R$38,0,$R$38*$C$38)+IF($S$38*$C$38*N$6&gt;$S$38,0,$S$38*$C$38)+IF($T$38*$C$38*M$6&gt;$T$38,0,$T$38*$C$38)+IF($U$38*$C$38*L$6&gt;$U$38,0,$U$38*$C$38)+IF($V$38*$C$38*K$6&gt;$V$38,0,$V$38*$C$38)+IF($W$38*$C$38*J$6&gt;$W$38,0,$W$38*$C$38)+IF($X$38*$C$38*I$6&gt;$X$38,0,$X$38*$C$38)+IF($Y$38*$C$38*H$6&gt;$Y$38,0,$Y$38*$C$38)+IF($Z$38*$C$38*G$6&gt;$Z$38,0,$Z$38*$C$38)+IF($AA$38*$C$38*F$6&gt;$AA$38,0,$AA$38*$C$38)))</f>
        <v>4.5000000000000005E-2</v>
      </c>
      <c r="AC154" s="126">
        <f>IF(AB96&gt;AB38,0,IF(AND(AB96=AB38,AB154=0),0,IF($E$38*$C$38*AC$6&gt;$E$38,0,$E$38*$C$38)+IF($F$38*$C$38*AB$6&gt;$F$38,0,$F$38*$C$38)+IF($G$38*$C$38*AA$6&gt;$G$38,0,$G$38*$C$38)+IF($H$38*$C$38*Z$6&gt;$H$38,0,$H$38*$C$38)+IF($I$38*$C$38*Y$6&gt;$I$38,0,$I$38*$C$38)+IF($J$38*$C$38*X$6&gt;$J$38,0,$J$38*$C$38)+IF($K$38*$C$38*W$6&gt;$K$38,0,$K$38*$C$38)+IF($L$38*$C$38*V$6&gt;$L$38,0,$L$38*$C$38)+IF($M$38*$C$38*U$6&gt;$M$38,0,$M$38*$C$38)+IF($N$38*$C$38*T$6&gt;$N$38,0,$N$38*$C$38)+IF($O$38*$C$38*S$6&gt;$O$38,0,$O$38*$C$38)+IF($P$38*$C$38*R$6&gt;$P$38,0,$P$38*$C$38)+IF($Q$38*$C$38*Q$6&gt;$Q$38,0,$Q$38*$C$38)+IF($R$38*$C$38*P$6&gt;$R$38,0,$R$38*$C$38)+IF($S$38*$C$38*O$6&gt;$S$38,0,$S$38*$C$38)+IF($T$38*$C$38*N$6&gt;$T$38,0,$T$38*$C$38)+IF($U$38*$C$38*M$6&gt;$U$38,0,$U$38*$C$38)+IF($V$38*$C$38*L$6&gt;$V$38,0,$V$38*$C$38)+IF($W$38*$C$38*K$6&gt;$W$38,0,$W$38*$C$38)+IF($X$38*$C$38*J$6&gt;$X$38,0,$X$38*$C$38)+IF($Y$38*$C$38*I$6&gt;$Y$38,0,$Y$38*$C$38)+IF($Z$38*$C$38*H$6&gt;$Z$38,0,$Z$38*$C$38)+IF($AA$38*$C$38*G$6&gt;$AA$38,0,$AA$38*$C$38)+IF($AB$38*$C$38*F$6&gt;$AB$38,0,$AB$38*$C$38)))</f>
        <v>4.5000000000000005E-2</v>
      </c>
      <c r="AD154" s="126">
        <f>IF(AC96&gt;AC38,0,IF(AND(AC96=AC38,AC154=0),0,IF($E$38*$C$38*AD$6&gt;$E$38,0,$E$38*$C$38)+IF($F$38*$C$38*AC$6&gt;$F$38,0,$F$38*$C$38)+IF($G$38*$C$38*AB$6&gt;$G$38,0,$G$38*$C$38)+IF($H$38*$C$38*AA$6&gt;$H$38,0,$H$38*$C$38)+IF($I$38*$C$38*Z$6&gt;$I$38,0,$I$38*$C$38)+IF($J$38*$C$38*Y$6&gt;$J$38,0,$J$38*$C$38)+IF($K$38*$C$38*X$6&gt;$K$38,0,$K$38*$C$38)+IF($L$38*$C$38*W$6&gt;$L$38,0,$L$38*$C$38)+IF($M$38*$C$38*V$6&gt;$M$38,0,$M$38*$C$38)+IF($N$38*$C$38*U$6&gt;$N$38,0,$N$38*$C$38)+IF($O$38*$C$38*T$6&gt;$O$38,0,$O$38*$C$38)+IF($P$38*$C$38*S$6&gt;$P$38,0,$P$38*$C$38)+IF($Q$38*$C$38*R$6&gt;$Q$38,0,$Q$38*$C$38)+IF($R$38*$C$38*Q$6&gt;$R$38,0,$R$38*$C$38)+IF($S$38*$C$38*P$6&gt;$S$38,0,$S$38*$C$38)+IF($T$38*$C$38*O$6&gt;$T$38,0,$T$38*$C$38)+IF($U$38*$C$38*N$6&gt;$U$38,0,$U$38*$C$38)+IF($V$38*$C$38*M$6&gt;$V$38,0,$V$38*$C$38)+IF($W$38*$C$38*L$6&gt;$W$38,0,$W$38*$C$38)+IF($X$38*$C$38*K$6&gt;$X$38,0,$X$38*$C$38)+IF($Y$38*$C$38*J$6&gt;$Y$38,0,$Y$38*$C$38)+IF($Z$38*$C$38*I$6&gt;$Z$38,0,$Z$38*$C$38)+IF($AA$38*$C$38*H$6&gt;$AA$38,0,$AA$38*$C$38)+IF($AB$38*$C$38*G$6&gt;$AB$38,0,$AB$38*$C$38)+IF($AC$38*$C$38*F$6&gt;$AC$38,0,$AC$38*$C$38)))</f>
        <v>4.5000000000000005E-2</v>
      </c>
      <c r="AE154" s="126">
        <f>IF(AD96&gt;AD38,0,IF(AND(AD96=AD38,AD154=0),0,IF($E$38*$C$38*AE$6&gt;$E$38,0,$E$38*$C$38)+IF($F$38*$C$38*AD$6&gt;$F$38,0,$F$38*$C$38)+IF($G$38*$C$38*AC$6&gt;$G$38,0,$G$38*$C$38)+IF($H$38*$C$38*AB$6&gt;$H$38,0,$H$38*$C$38)+IF($I$38*$C$38*AA$6&gt;$I$38,0,$I$38*$C$38)+IF($J$38*$C$38*Z$6&gt;$J$38,0,$J$38*$C$38)+IF($K$38*$C$38*Y$6&gt;$K$38,0,$K$38*$C$38)+IF($L$38*$C$38*X$6&gt;$L$38,0,$L$38*$C$38)+IF($M$38*$C$38*W$6&gt;$M$38,0,$M$38*$C$38)+IF($N$38*$C$38*V$6&gt;$N$38,0,$N$38*$C$38)+IF($O$38*$C$38*U$6&gt;$O$38,0,$O$38*$C$38)+IF($P$38*$C$38*T$6&gt;$P$38,0,$P$38*$C$38)+IF($Q$38*$C$38*S$6&gt;$Q$38,0,$Q$38*$C$38)+IF($R$38*$C$38*R$6&gt;$R$38,0,$R$38*$C$38)+IF($S$38*$C$38*Q$6&gt;$S$38,0,$S$38*$C$38)+IF($T$38*$C$38*P$6&gt;$T$38,0,$T$38*$C$38)+IF($U$38*$C$38*O$6&gt;$U$38,0,$U$38*$C$38)+IF($V$38*$C$38*N$6&gt;$V$38,0,$V$38*$C$38)+IF($W$38*$C$38*M$6&gt;$W$38,0,$W$38*$C$38)+IF($X$38*$C$38*L$6&gt;$X$38,0,$X$38*$C$38)+IF($Y$38*$C$38*K$6&gt;$Y$38,0,$Y$38*$C$38)+IF($Z$38*$C$38*J$6&gt;$Z$38,0,$Z$38*$C$38)+IF($AA$38*$C$38*I$6&gt;$AA$38,0,$AA$38*$C$38)+IF($AB$38*$C$38*H$6&gt;$AB$38,0,$AB$38*$C$38)+IF($AC$38*$C$38*G$6&gt;$AC$38,0,$AC$38*$C$38)+IF($AD$38*$C$38*F$6&gt;$AD$38,0,$AD$38*$C$38)))</f>
        <v>4.5000000000000005E-2</v>
      </c>
      <c r="AF154" s="126">
        <f>IF(AE96&gt;AE38,0,IF(AND(AE96=AE38,AE154=0),0,IF($E$38*$C$38*AF$6&gt;$E$38,0,$E$38*$C$38)+IF($F$38*$C$38*AE$6&gt;$F$38,0,$F$38*$C$38)+IF($G$38*$C$38*AD$6&gt;$G$38,0,$G$38*$C$38)+IF($H$38*$C$38*AC$6&gt;$H$38,0,$H$38*$C$38)+IF($I$38*$C$38*AB$6&gt;$I$38,0,$I$38*$C$38)+IF($J$38*$C$38*AA$6&gt;$J$38,0,$J$38*$C$38)+IF($K$38*$C$38*Z$6&gt;$K$38,0,$K$38*$C$38)+IF($L$38*$C$38*Y$6&gt;$L$38,0,$L$38*$C$38)+IF($M$38*$C$38*X$6&gt;$M$38,0,$M$38*$C$38)+IF($N$38*$C$38*W$6&gt;$N$38,0,$N$38*$C$38)+IF($O$38*$C$38*V$6&gt;$O$38,0,$O$38*$C$38)+IF($P$38*$C$38*U$6&gt;$P$38,0,$P$38*$C$38)+IF($Q$38*$C$38*T$6&gt;$Q$38,0,$Q$38*$C$38)+IF($R$38*$C$38*S$6&gt;$R$38,0,$R$38*$C$38)+IF($S$38*$C$38*R$6&gt;$S$38,0,$S$38*$C$38)+IF($T$38*$C$38*Q$6&gt;$T$38,0,$T$38*$C$38)+IF($U$38*$C$38*P$6&gt;$U$38,0,$U$38*$C$38)+IF($V$38*$C$38*O$6&gt;$V$38,0,$V$38*$C$38)+IF($W$38*$C$38*N$6&gt;$W$38,0,$W$38*$C$38)+IF($X$38*$C$38*M$6&gt;$X$38,0,$X$38*$C$38)+IF($Y$38*$C$38*L$6&gt;$Y$38,0,$Y$38*$C$38)+IF($Z$38*$C$38*K$6&gt;$Z$38,0,$Z$38*$C$38)+IF($AA$38*$C$38*J$6&gt;$AA$38,0,$AA$38*$C$38)+IF($AB$38*$C$38*I$6&gt;$AB$38,0,$AB$38*$C$38)+IF($AC$38*$C$38*H$6&gt;$AC$38,0,$AC$38*$C$38)+IF($AD$38*$C$38*G$6&gt;$AD$38,0,$AD$38*$C$38)+IF($AE$38*$C$38*F$6&gt;$AE$38,0,$AE$38*$C$38)))</f>
        <v>4.5000000000000005E-2</v>
      </c>
      <c r="AG154" s="126">
        <f>IF(AF96&gt;AF38,0,IF(AND(AF96=AF38,AF154=0),0,IF($E$38*$C$38*AG$6&gt;$E$38,0,$E$38*$C$38)+IF($F$38*$C$38*AF$6&gt;$F$38,0,$F$38*$C$38)+IF($G$38*$C$38*AE$6&gt;$G$38,0,$G$38*$C$38)+IF($H$38*$C$38*AD$6&gt;$H$38,0,$H$38*$C$38)+IF($I$38*$C$38*AC$6&gt;$I$38,0,$I$38*$C$38)+IF($J$38*$C$38*AB$6&gt;$J$38,0,$J$38*$C$38)+IF($K$38*$C$38*AA$6&gt;$K$38,0,$K$38*$C$38)+IF($L$38*$C$38*Z$6&gt;$L$38,0,$L$38*$C$38)+IF($M$38*$C$38*Y$6&gt;$M$38,0,$M$38*$C$38)+IF($N$38*$C$38*X$6&gt;$N$38,0,$N$38*$C$38)+IF($O$38*$C$38*W$6&gt;$O$38,0,$O$38*$C$38)+IF($P$38*$C$38*V$6&gt;$P$38,0,$P$38*$C$38)+IF($Q$38*$C$38*U$6&gt;$Q$38,0,$Q$38*$C$38)+IF($R$38*$C$38*T$6&gt;$R$38,0,$R$38*$C$38)+IF($S$38*$C$38*S$6&gt;$S$38,0,$S$38*$C$38)+IF($T$38*$C$38*R$6&gt;$T$38,0,$T$38*$C$38)+IF($U$38*$C$38*Q$6&gt;$U$38,0,$U$38*$C$38)+IF($V$38*$C$38*P$6&gt;$V$38,0,$V$38*$C$38)+IF($W$38*$C$38*O$6&gt;$W$38,0,$W$38*$C$38)+IF($X$38*$C$38*N$6&gt;$X$38,0,$X$38*$C$38)+IF($Y$38*$C$38*M$6&gt;$Y$38,0,$Y$38*$C$38)+IF($Z$38*$C$38*L$6&gt;$Z$38,0,$Z$38*$C$38)+IF($AA$38*$C$38*K$6&gt;$AA$38,0,$AA$38*$C$38)+IF($AB$38*$C$38*J$6&gt;$AB$38,0,$AB$38*$C$38)+IF($AC$38*$C$38*I$6&gt;$AC$38,0,$AC$38*$C$38)+IF($AD$38*$C$38*H$6&gt;$AD$38,0,$AD$38*$C$38)+IF($AE$38*$C$38*G$6&gt;$AE$38,0,$AE$38*$C$38)+IF($AF$38*$C$38*F$6&gt;$AF$38,0,$AF$38*$C$38)))</f>
        <v>4.5000000000000005E-2</v>
      </c>
      <c r="AH154" s="126">
        <f>IF(AG96&gt;AG38,0,IF(AND(AG96=AG38,AG154=0),0,IF($E$38*$C$38*AH$6&gt;$E$38,0,$E$38*$C$38)+IF($F$38*$C$38*AG$6&gt;$F$38,0,$F$38*$C$38)+IF($G$38*$C$38*AF$6&gt;$G$38,0,$G$38*$C$38)+IF($H$38*$C$38*AE$6&gt;$H$38,0,$H$38*$C$38)+IF($I$38*$C$38*AD$6&gt;$I$38,0,$I$38*$C$38)+IF($J$38*$C$38*AC$6&gt;$J$38,0,$J$38*$C$38)+IF($K$38*$C$38*AB$6&gt;$K$38,0,$K$38*$C$38)+IF($L$38*$C$38*AA$6&gt;$L$38,0,$L$38*$C$38)+IF($M$38*$C$38*Z$6&gt;$M$38,0,$M$38*$C$38)+IF($N$38*$C$38*Y$6&gt;$N$38,0,$N$38*$C$38)+IF($O$38*$C$38*X$6&gt;$O$38,0,$O$38*$C$38)+IF($P$38*$C$38*W$6&gt;$P$38,0,$P$38*$C$38)+IF($Q$38*$C$38*V$6&gt;$Q$38,0,$Q$38*$C$38)+IF($R$38*$C$38*U$6&gt;$R$38,0,$R$38*$C$38)+IF($S$38*$C$38*T$6&gt;$S$38,0,$S$38*$C$38)+IF($T$38*$C$38*S$6&gt;$T$38,0,$T$38*$C$38)+IF($U$38*$C$38*R$6&gt;$U$38,0,$U$38*$C$38)+IF($V$38*$C$38*Q$6&gt;$V$38,0,$V$38*$C$38)+IF($W$38*$C$38*P$6&gt;$W$38,0,$W$38*$C$38)+IF($X$38*$C$38*O$6&gt;$X$38,0,$X$38*$C$38)+IF($Y$38*$C$38*N$6&gt;$Y$38,0,$Y$38*$C$38)+IF($Z$38*$C$38*M$6&gt;$Z$38,0,$Z$38*$C$38)+IF($AA$38*$C$38*L$6&gt;$AA$38,0,$AA$38*$C$38)+IF($AB$38*$C$38*K$6&gt;$AB$38,0,$AB$38*$C$38)+IF($AC$38*$C$38*J$6&gt;$AC$38,0,$AC$38*$C$38)+IF($AD$38*$C$38*I$6&gt;$AD$38,0,$AD$38*$C$38)+IF($AE$38*$C$38*H$6&gt;$AE$38,0,$AE$38*$C$38)+IF($AF$38*$C$38*G$6&gt;$AF$38,0,$AF$38*$C$38)+IF($AG$38*$C$38*F$6&gt;$AG$38,0,$AG$38*$C$38)))</f>
        <v>4.5000000000000005E-2</v>
      </c>
      <c r="AI154" s="126">
        <f>IF(AH96&gt;AH38,0,IF(AND(AH96=AH38,AH154=0),0,IF($E$38*$C$38*AI$6&gt;$E$38,0,$E$38*$C$38)+IF($F$38*$C$38*AH$6&gt;$F$38,0,$F$38*$C$38)+IF($G$38*$C$38*AG$6&gt;$G$38,0,$G$38*$C$38)+IF($H$38*$C$38*AF$6&gt;$H$38,0,$H$38*$C$38)+IF($I$38*$C$38*AE$6&gt;$I$38,0,$I$38*$C$38)+IF($J$38*$C$38*AD$6&gt;$J$38,0,$J$38*$C$38)+IF($K$38*$C$38*AC$6&gt;$K$38,0,$K$38*$C$38)+IF($L$38*$C$38*AB$6&gt;$L$38,0,$L$38*$C$38)+IF($M$38*$C$38*AA$6&gt;$M$38,0,$M$38*$C$38)+IF($N$38*$C$38*Z$6&gt;$N$38,0,$N$38*$C$38)+IF($O$38*$C$38*Y$6&gt;$O$38,0,$O$38*$C$38)+IF($P$38*$C$38*X$6&gt;$P$38,0,$P$38*$C$38)+IF($Q$38*$C$38*W$6&gt;$Q$38,0,$Q$38*$C$38)+IF($R$38*$C$38*V$6&gt;$R$38,0,$R$38*$C$38)+IF($S$38*$C$38*U$6&gt;$S$38,0,$S$38*$C$38)+IF($T$38*$C$38*T$6&gt;$T$38,0,$T$38*$C$38)+IF($U$38*$C$38*S$6&gt;$U$38,0,$U$38*$C$38)+IF($V$38*$C$38*R$6&gt;$V$38,0,$V$38*$C$38)+IF($W$38*$C$38*Q$6&gt;$W$38,0,$W$38*$C$38)+IF($X$38*$C$38*P$6&gt;$X$38,0,$X$38*$C$38)+IF($Y$38*$C$38*O$6&gt;$Y$38,0,$Y$38*$C$38)+IF($Z$38*$C$38*N$6&gt;$Z$38,0,$Z$38*$C$38)+IF($AA$38*$C$38*M$6&gt;$AA$38,0,$AA$38*$C$38)+IF($AB$38*$C$38*L$6&gt;$AB$38,0,$AB$38*$C$38)+IF($AC$38*$C$38*K$6&gt;$AC$38,0,$AC$38*$C$38)+IF($AD$38*$C$38*J$6&gt;$AD$38,0,$AD$38*$C$38)+IF($AE$38*$C$38*I$6&gt;$AE$38,0,$AE$38*$C$38)+IF($AF$38*$C$38*H$6&gt;$AF$38,0,$AF$38*$C$38)+IF($AG$38*$C$38*G$6&gt;$AG$38,0,$AG$38*$C$38)+IF($AH$38*$C$38*F$6&gt;$AH$38,0,$AH$38*$C$38)))</f>
        <v>4.5000000000000005E-2</v>
      </c>
    </row>
    <row r="155" spans="2:35" ht="28.8" x14ac:dyDescent="0.3">
      <c r="B155" s="6" t="str">
        <f t="shared" si="72"/>
        <v>Foundation (structural block in the ground)</v>
      </c>
      <c r="C155" s="284"/>
      <c r="D155" s="151">
        <f t="shared" si="73"/>
        <v>30</v>
      </c>
      <c r="E155" s="126">
        <v>0</v>
      </c>
      <c r="F155" s="126">
        <f>IF(E97&gt;E39,0,IF(AND(E97=E39,E155=0),0,IF($E$39*$C$39*F$6&gt;$E$39,0,$E$39*$C$39)))</f>
        <v>1</v>
      </c>
      <c r="G155" s="126">
        <f>IF(F97&gt;F39,0,IF(AND(F97=F39,F155=0),0,IF($E$39*$C$39*G$6&gt;$E$39,0,$E$39*$C$39)+IF($F$39*$C$39*F$6&gt;$F$39,0,$F$39*$C$39)))</f>
        <v>1</v>
      </c>
      <c r="H155" s="126">
        <f>IF(G97&gt;G39,0,IF(AND(G97=G39,G155=0),0,IF($E$39*$C$39*H$6&gt;$E$39,0,$E$39*$C$39)+IF($F$39*$C$39*G$6&gt;$F$39,0,$F$39*$C$39)+IF($G$39*$C$39*F$6&gt;$G$39,0,$G$39*$C$39)))</f>
        <v>1</v>
      </c>
      <c r="I155" s="126">
        <f>IF(H97&gt;H39,0,IF(AND(H97=H39,H155=0),0,IF($E$39*$C$39*I$6&gt;$E$39,0,$E$39*$C$39)+IF($F$39*$C$39*H$6&gt;$F$39,0,$F$39*$C$39)+IF($G$39*$C$39*G$6&gt;$G$39,0,$G$39*$C$39)+IF($H$39*$C$39*F33&gt;$H$39,0,$H$39*$C$39)))</f>
        <v>1</v>
      </c>
      <c r="J155" s="126">
        <f>IF(I97&gt;I39,0,IF(AND(I97=I39,I155=0),0,IF($E$39*$C$39*J$6&gt;$E$39,0,$E$39*$C$39)+IF($F$39*$C$39*I$6&gt;$F$39,0,$F$39*$C$39)+IF($G$39*$C$39*H$6&gt;$G$39,0,$G$39*$C$39)+IF($H$39*$C$39*G$6&gt;$H$39,0,$H$39*$C$39)+IF($I$39*$C$39*F$6&gt;$I$39,0,$I$39*$C$39)))</f>
        <v>1</v>
      </c>
      <c r="K155" s="126">
        <f>IF(J97&gt;J39,0,IF(AND(J97=J39,J155=0),0,IF($E$39*$C$39*K$6&gt;$E$39,0,$E$39*$C$39)+IF($F$39*$C$39*J$6&gt;$F$39,0,$F$39*$C$39)+IF($G$39*$C$39*I$6&gt;$G$39,0,$G$39*$C$39)+IF($H$39*$C$39*H$6&gt;$H$39,0,$H$39*$C$39)+IF($I$39*$C$39*G$6&gt;$I$39,0,$I$39*$C$39)+IF($J$39*$C$39*F$6&gt;$J$39,0,$J$39*$C$39)))</f>
        <v>1</v>
      </c>
      <c r="L155" s="126">
        <f>IF(K97&gt;K39,0,IF(AND(K97=K39,K155=0),0,IF($E$39*$C$39*L$6&gt;$E$39,0,$E$39*$C$39)+IF($F$39*$C$39*K$6&gt;$F$39,0,$F$39*$C$39)+IF($G$39*$C$39*J$6&gt;$G$39,0,$G$39*$C$39)+IF($H$39*$C$39*I$6&gt;$H$39,0,$H$39*$C$39)+IF($I$39*$C$39*H$6&gt;$I$39,0,$I$39*$C$39)+IF($J$39*$C$39*G$6&gt;$J$39,0,$J$39*$C$39)+IF($K$39*$C$39*F$6&gt;$K$39,0,$K$39*$C$39)))</f>
        <v>1</v>
      </c>
      <c r="M155" s="126">
        <f>IF(L97&gt;L39,0,IF(AND(L97=L39,L155=0),0,IF($E$39*$C$39*M$6&gt;$E$39,0,$E$39*$C$39)+IF($F$39*$C$39*L$6&gt;$F$39,0,$F$39*$C$39)+IF($G$39*$C$39*K$6&gt;$G$39,0,$G$39*$C$39)+IF($H$39*$C$39*J$6&gt;$H$39,0,$H$39*$C$39)+IF($I$39*$C$39*I$6&gt;$I$39,0,$I$39*$C$39)+IF($J$39*$C$39*H$6&gt;$J$39,0,$J$39*$C$39)+IF($K$39*$C$39*G$6&gt;$K$39,0,$K$39*$C$39)+IF($L$39*$C$39*F$6&gt;$L$39,0,$L$39*$C$39)))</f>
        <v>1</v>
      </c>
      <c r="N155" s="126">
        <f>IF(M97&gt;M39,0,IF(AND(M97=M39,M155=0),0,IF($E$39*$C$39*N$6&gt;$E$39,0,$E$39*$C$39)+IF($F$39*$C$39*M$6&gt;$F$39,0,$F$39*$C$39)+IF($G$39*$C$39*L$6&gt;$G$39,0,$G$39*$C$39)+IF($H$39*$C$39*K$6&gt;$H$39,0,$H$39*$C$39)+IF($I$39*$C$39*J$6&gt;$I$39,0,$I$39*$C$39)+IF($J$39*$C$39*I$6&gt;$J$39,0,$J$39*$C$39)+IF($K$39*$C$39*H$6&gt;$K$39,0,$K$39*$C$39)+IF($L$39*$C$39*G$6&gt;$L$39,0,$L$39*$C$39)+IF($M$39*$C$39*F$6&gt;$M$39,0,$M$39*$C$39)))</f>
        <v>1</v>
      </c>
      <c r="O155" s="126">
        <f>IF(N97&gt;N39,0,IF(AND(N97=N39,N155=0),0,IF($E$39*$C$39*O$6&gt;$E$39,0,$E$39*$C$39)+IF($F$39*$C$39*N$6&gt;$F$39,0,$F$39*$C$39)+IF($G$39*$C$39*M$6&gt;$G$39,0,$G$39*$C$39)+IF($H$39*$C$39*L$6&gt;$H$39,0,$H$39*$C$39)+IF($I$39*$C$39*K$6&gt;$I$39,0,$I$39*$C$39)+IF($J$39*$C$39*J$6&gt;$J$39,0,$J$39*$C$39)+IF($K$39*$C$39*I$6&gt;$K$39,0,$K$39*$C$39)+IF($L$39*$C$39*H$6&gt;$L$39,0,$L$39*$C$39)+IF($M$39*$C$39*G$6&gt;$M$39,0,$M$39*$C$39)+IF($N$39*$C$39*F$6&gt;$N$39,0,$N$39*$C$39)))</f>
        <v>1</v>
      </c>
      <c r="P155" s="126">
        <f>IF(O97&gt;O39,0,IF(AND(O97=O39,O155=0),0,IF($E$39*$C$39*P$6&gt;$E$39,0,$E$39*$C$39)+IF($F$39*$C$39*O$6&gt;$F$39,0,$F$39*$C$39)+IF($G$39*$C$39*N$6&gt;$G$39,0,$G$39*$C$39)+IF($H$39*$C$39*M$6&gt;$H$39,0,$H$39*$C$39)+IF($I$39*$C$39*L$6&gt;$I$39,0,$I$39*$C$39)+IF($J$39*$C$39*K$6&gt;$J$39,0,$J$39*$C$39)+IF($K$39*$C$39*J$6&gt;$K$39,0,$K$39*$C$39)+IF($L$39*$C$39*I$6&gt;$L$39,0,$L$39*$C$39)+IF($M$39*$C$39*H$6&gt;$M$39,0,$M$39*$C$39)+IF($N$39*$C$39*G$6&gt;$N$39,0,$N$39*$C$39)+IF($O$39*$C$39*F$6&gt;$O$39,0,$O$39*$C$39)))</f>
        <v>1</v>
      </c>
      <c r="Q155" s="126">
        <f>IF(P97&gt;P39,0,IF(AND(P97=P39,P155=0),0,IF($E$39*$C$39*Q$6&gt;$E$39,0,$E$39*$C$39)+IF($F$39*$C$39*P$6&gt;$F$39,0,$F$39*$C$39)+IF($G$39*$C$39*O$6&gt;$G$39,0,$G$39*$C$39)+IF($H$39*$C$39*N$6&gt;$H$39,0,$H$39*$C$39)+IF($I$39*$C$39*M$6&gt;$I$39,0,$I$39*$C$39)+IF($J$39*$C$39*L$6&gt;$J$39,0,$J$39*$C$39)+IF($K$39*$C$39*K$6&gt;$K$39,0,$K$39*$C$39)+IF($L$39*$C$39*J$6&gt;$L$39,0,$L$39*$C$39)+IF($M$39*$C$39*I$6&gt;$M$39,0,$M$39*$C$39)+IF($N$39*$C$39*H$6&gt;$N$39,0,$N$39*$C$39)+IF($O$39*$C$39*G$6&gt;$O$39,0,$O$39*$C$39)+IF($P$39*$C$39*F$6&gt;$P$39,0,$P$39*$C$39)))</f>
        <v>1</v>
      </c>
      <c r="R155" s="126">
        <f>IF(Q97&gt;Q39,0,IF(AND(Q97=Q39,Q155=0),0,IF($E$39*$C$39*R$6&gt;$E$39,0,$E$39*$C$39)+IF($F$39*$C$39*Q$6&gt;$F$39,0,$F$39*$C$39)+IF($G$39*$C$39*P$6&gt;$G$39,0,$G$39*$C$39)+IF($H$39*$C$39*O$6&gt;$H$39,0,$H$39*$C$39)+IF($I$39*$C$39*N$6&gt;$I$39,0,$I$39*$C$39)+IF($J$39*$C$39*M$6&gt;$J$39,0,$J$39*$C$39)+IF($K$39*$C$39*L$6&gt;$K$39,0,$K$39*$C$39)+IF($L$39*$C$39*K$6&gt;$L$39,0,$L$39*$C$39)+IF($M$39*$C$39*J$6&gt;$M$39,0,$M$39*$C$39)+IF($N$39*$C$39*I$6&gt;$N$39,0,$N$39*$C$39)+IF($O$39*$C$39*H$6&gt;$O$39,0,$O$39*$C$39)+IF($P$39*$C$39*G$6&gt;$P$39,0,$P$39*$C$39)+IF($Q$39*$C$39*F$6&gt;$Q$39,0,$Q$39*$C$39)))</f>
        <v>1</v>
      </c>
      <c r="S155" s="126">
        <f>IF(R97&gt;R39,0,IF(AND(R97=R39,R155=0),0,IF($E$39*$C$39*S$6&gt;$E$39,0,$E$39*$C$39)+IF($F$39*$C$39*R$6&gt;$F$39,0,$F$39*$C$39)+IF($G$39*$C$39*Q$6&gt;$G$39,0,$G$39*$C$39)+IF($H$39*$C$39*P$6&gt;$H$39,0,$H$39*$C$39)+IF($I$39*$C$39*O$6&gt;$I$39,0,$I$39*$C$39)+IF($J$39*$C$39*N$6&gt;$J$39,0,$J$39*$C$39)+IF($K$39*$C$39*M$6&gt;$K$39,0,$K$39*$C$39)+IF($L$39*$C$39*L$6&gt;$L$39,0,$L$39*$C$39)+IF($M$39*$C$39*K$6&gt;$M$39,0,$M$39*$C$39)+IF($N$39*$C$39*J$6&gt;$N$39,0,$N$39*$C$39)+IF($O$39*$C$39*I$6&gt;$O$39,0,$O$39*$C$39)+IF($P$39*$C$39*H$6&gt;$P$39,0,$P$39*$C$39)+IF($Q$39*$C$39*G$6&gt;$Q$39,0,$Q$39*$C$39)+IF($R$39*$C$39*F$6&gt;$R$39,0,$R$39*$C$39)))</f>
        <v>1</v>
      </c>
      <c r="T155" s="126">
        <f>IF(S97&gt;S39,0,IF(AND(S97=S39,S155=0),0,IF($E$39*$C$39*T$6&gt;$E$39,0,$E$39*$C$39)+IF($F$39*$C$39*S$6&gt;$F$39,0,$F$39*$C$39)+IF($G$39*$C$39*R$6&gt;$G$39,0,$G$39*$C$39)+IF($H$39*$C$39*Q$6&gt;$H$39,0,$H$39*$C$39)+IF($I$39*$C$39*P$6&gt;$I$39,0,$I$39*$C$39)+IF($J$39*$C$39*O$6&gt;$J$39,0,$J$39*$C$39)+IF($K$39*$C$39*N$6&gt;$K$39,0,$K$39*$C$39)+IF($L$39*$C$39*M$6&gt;$L$39,0,$L$39*$C$39)+IF($M$39*$C$39*L$6&gt;$M$39,0,$M$39*$C$39)+IF($N$39*$C$39*K$6&gt;$N$39,0,$N$39*$C$39)+IF($O$39*$C$39*J$6&gt;$O$39,0,$O$39*$C$39)+IF($P$39*$C$39*I$6&gt;$P$39,0,$P$39*$C$39)+IF($Q$39*$C$39*H$6&gt;$Q$39,0,$Q$39*$C$39)+IF($R$39*$C$39*G$6&gt;$R$39,0,$R$39*$C$39)+IF($S$39*$C$39*F$6&gt;$S$39,0,$S$39*$C$39)))</f>
        <v>1</v>
      </c>
      <c r="U155" s="126">
        <f>IF(T97&gt;T39,0,IF(AND(T97=T39,T155=0),0,IF($E$39*$C$39*U$6&gt;$E$39,0,$E$39*$C$39)+IF($F$39*$C$39*T$6&gt;$F$39,0,$F$39*$C$39)+IF($G$39*$C$39*S$6&gt;$G$39,0,$G$39*$C$39)+IF($H$39*$C$39*R$6&gt;$H$39,0,$H$39*$C$39)+IF($I$39*$C$39*Q$6&gt;$I$39,0,$I$39*$C$39)+IF($J$39*$C$39*P$6&gt;$J$39,0,$J$39*$C$39)+IF($K$39*$C$39*O$6&gt;$K$39,0,$K$39*$C$39)+IF($L$39*$C$39*N$6&gt;$L$39,0,$L$39*$C$39)+IF($M$39*$C$39*M$6&gt;$M$39,0,$M$39*$C$39)+IF($N$39*$C$39*L$6&gt;$N$39,0,$N$39*$C$39)+IF($O$39*$C$39*K$6&gt;$O$39,0,$O$39*$C$39)+IF($P$39*$C$39*J$6&gt;$P$39,0,$P$39*$C$39)+IF($Q$39*$C$39*I$6&gt;$Q$39,0,$Q$39*$C$39)+IF($R$39*$C$39*H$6&gt;$R$39,0,$R$39*$C$39)+IF($S$39*$C$39*G$6&gt;$S$39,0,$S$39*$C$39)+IF($T$39*$C$39*F$6&gt;$T$39,0,$T$39*$C$39)))</f>
        <v>1</v>
      </c>
      <c r="V155" s="126">
        <f>IF(U97&gt;U39,0,IF(AND(U97=U39,U155=0),0,IF($E$39*$C$39*V$6&gt;$E$39,0,$E$39*$C$39)+IF($F$39*$C$39*U$6&gt;$F$39,0,$F$39*$C$39)+IF($G$39*$C$39*T$6&gt;$G$39,0,$G$39*$C$39)+IF($H$39*$C$39*S$6&gt;$H$39,0,$H$39*$C$39)+IF($I$39*$C$39*R$6&gt;$I$39,0,$I$39*$C$39)+IF($J$39*$C$39*Q$6&gt;$J$39,0,$J$39*$C$39)+IF($K$39*$C$39*P$6&gt;$K$39,0,$K$39*$C$39)+IF($L$39*$C$39*O$6&gt;$L$39,0,$L$39*$C$39)+IF($M$39*$C$39*N$6&gt;$M$39,0,$M$39*$C$39)+IF($N$39*$C$39*M$6&gt;$N$39,0,$N$39*$C$39)+IF($O$39*$C$39*L$6&gt;$O$39,0,$O$39*$C$39)+IF($P$39*$C$39*K$6&gt;$P$39,0,$P$39*$C$39)+IF($Q$39*$C$39*J$6&gt;$Q$39,0,$Q$39*$C$39)+IF($R$39*$C$39*I$6&gt;$R$39,0,$R$39*$C$39)+IF($S$39*$C$39*H$6&gt;$S$39,0,$S$39*$C$39)+IF($T$39*$C$39*G$6&gt;$T$39,0,$T$39*$C$39)+IF($U$39*$C$39*F$6&gt;$U$39,0,$U$39*$C$39)))</f>
        <v>1</v>
      </c>
      <c r="W155" s="126">
        <f>IF(V97&gt;V39,0,IF(AND(V97=V39,V155=0),0,IF($E$39*$C$39*W$6&gt;$E$39,0,$E$39*$C$39)+IF($F$39*$C$39*V$6&gt;$F$39,0,$F$39*$C$39)+IF($G$39*$C$39*U$6&gt;$G$39,0,$G$39*$C$39)+IF($H$39*$C$39*T$6&gt;$H$39,0,$H$39*$C$39)+IF($I$39*$C$39*S$6&gt;$I$39,0,$I$39*$C$39)+IF($J$39*$C$39*R$6&gt;$J$39,0,$J$39*$C$39)+IF($K$39*$C$39*Q$6&gt;$K$39,0,$K$39*$C$39)+IF($L$39*$C$39*P$6&gt;$L$39,0,$L$39*$C$39)+IF($M$39*$C$39*O$6&gt;$M$39,0,$M$39*$C$39)+IF($N$39*$C$39*N$6&gt;$N$39,0,$N$39*$C$39)+IF($O$39*$C$39*M$6&gt;$O$39,0,$O$39*$C$39)+IF($P$39*$C$39*L$6&gt;$P$39,0,$P$39*$C$39)+IF($Q$39*$C$39*K$6&gt;$Q$39,0,$Q$39*$C$39)+IF($R$39*$C$39*J$6&gt;$R$39,0,$R$39*$C$39)+IF($S$39*$C$39*I$6&gt;$S$39,0,$S$39*$C$39)+IF($T$39*$C$39*H$6&gt;$T$39,0,$T$39*$C$39)+IF($U$39*$C$39*G$6&gt;$U$39,0,$U$39*$C$39)+IF($V$39*$C$39*F$6&gt;$V$39,0,$V$39*$C$39)))</f>
        <v>1</v>
      </c>
      <c r="X155" s="126">
        <f>IF(W97&gt;W39,0,IF(AND(W97=W39,W155=0),0,IF($E$39*$C$39*X$6&gt;$E$39,0,$E$39*$C$39)+IF($F$39*$C$39*W$6&gt;$F$39,0,$F$39*$C$39)+IF($G$39*$C$39*V$6&gt;$G$39,0,$G$39*$C$39)+IF($H$39*$C$39*U$6&gt;$H$39,0,$H$39*$C$39)+IF($I$39*$C$39*T$6&gt;$I$39,0,$I$39*$C$39)+IF($J$39*$C$39*S$6&gt;$J$39,0,$J$39*$C$39)+IF($K$39*$C$39*R$6&gt;$K$39,0,$K$39*$C$39)+IF($L$39*$C$39*Q$6&gt;$L$39,0,$L$39*$C$39)+IF($M$39*$C$39*P$6&gt;$M$39,0,$M$39*$C$39)+IF($N$39*$C$39*O$6&gt;$N$39,0,$N$39*$C$39)+IF($O$39*$C$39*N$6&gt;$O$39,0,$O$39*$C$39)+IF($P$39*$C$39*M$6&gt;$P$39,0,$P$39*$C$39)+IF($Q$39*$C$39*L$6&gt;$Q$39,0,$Q$39*$C$39)+IF($R$39*$C$39*K$6&gt;$R$39,0,$R$39*$C$39)+IF($S$39*$C$39*J$6&gt;$S$39,0,$S$39*$C$39)+IF($T$39*$C$39*I$6&gt;$T$39,0,$T$39*$C$39)+IF($U$39*$C$39*H$6&gt;$U$39,0,$U$39*$C$39)+IF($V$39*$C$39*G$6&gt;$V$39,0,$V$39*$C$39)+IF($W$39*$C$39*F$6&gt;$W$39,0,$W$39*$C$39)))</f>
        <v>1</v>
      </c>
      <c r="Y155" s="126">
        <f>IF(X97&gt;X39,0,IF(AND(X97=X39,X155=0),0,IF($E$39*$C$39*Y$6&gt;$E$39,0,$E$39*$C$39)+IF($F$39*$C$39*X$6&gt;$F$39,0,$F$39*$C$39)+IF($G$39*$C$39*W$6&gt;$G$39,0,$G$39*$C$39)+IF($H$39*$C$39*V$6&gt;$H$39,0,$H$39*$C$39)+IF($I$39*$C$39*U$6&gt;$I$39,0,$I$39*$C$39)+IF($J$39*$C$39*T$6&gt;$J$39,0,$J$39*$C$39)+IF($K$39*$C$39*S$6&gt;$K$39,0,$K$39*$C$39)+IF($L$39*$C$39*R$6&gt;$L$39,0,$L$39*$C$39)+IF($M$39*$C$39*Q$6&gt;$M$39,0,$M$39*$C$39)+IF($N$39*$C$39*P$6&gt;$N$39,0,$N$39*$C$39)+IF($O$39*$C$39*O$6&gt;$O$39,0,$O$39*$C$39)+IF($P$39*$C$39*N$6&gt;$P$39,0,$P$39*$C$39)+IF($Q$39*$C$39*M$6&gt;$Q$39,0,$Q$39*$C$39)+IF($R$39*$C$39*L$6&gt;$R$39,0,$R$39*$C$39)+IF($S$39*$C$39*K$6&gt;$S$39,0,$S$39*$C$39)+IF($T$39*$C$39*J$6&gt;$T$39,0,$T$39*$C$39)+IF($U$39*$C$39*I$6&gt;$U$39,0,$U$39*$C$39)+IF($V$39*$C$39*H$6&gt;$V$39,0,$V$39*$C$39)+IF($W$39*$C$39*G$6&gt;$W$39,0,$W$39*$C$39)+IF($X$39*$C$39*F$6&gt;$X$39,0,$X$39*$C$39)))</f>
        <v>1</v>
      </c>
      <c r="Z155" s="126">
        <f>IF(Y97&gt;Y39,0,IF(AND(Y97=Y39,Y155=0),0,IF($E$39*$C$39*Z$6&gt;$E$39,0,$E$39*$C$39)+IF($F$39*$C$39*Y$6&gt;$F$39,0,$F$39*$C$39)+IF($G$39*$C$39*X$6&gt;$G$39,0,$G$39*$C$39)+IF($H$39*$C$39*W$6&gt;$H$39,0,$H$39*$C$39)+IF($I$39*$C$39*V$6&gt;$I$39,0,$I$39*$C$39)+IF($J$39*$C$39*U$6&gt;$J$39,0,$J$39*$C$39)+IF($K$39*$C$39*T$6&gt;$K$39,0,$K$39*$C$39)+IF($L$39*$C$39*S$6&gt;$L$39,0,$L$39*$C$39)+IF($M$39*$C$39*R$6&gt;$M$39,0,$M$39*$C$39)+IF($N$39*$C$39*Q$6&gt;$N$39,0,$N$39*$C$39)+IF($O$39*$C$39*P$6&gt;$O$39,0,$O$39*$C$39)+IF($P$39*$C$39*O$6&gt;$P$39,0,$P$39*$C$39)+IF($Q$39*$C$39*N$6&gt;$Q$39,0,$Q$39*$C$39)+IF($R$39*$C$39*M$6&gt;$R$39,0,$R$39*$C$39)+IF($S$39*$C$39*L$6&gt;$S$39,0,$S$39*$C$39)+IF($T$39*$C$39*K$6&gt;$T$39,0,$T$39*$C$39)+IF($U$39*$C$39*J$6&gt;$U$39,0,$U$39*$C$39)+IF($V$39*$C$39*I$6&gt;$V$39,0,$V$39*$C$39)+IF($W$39*$C$39*H$6&gt;$W$39,0,$W$39*$C$39)+IF($X$39*$C$39*G$6&gt;$X$39,0,$X$39*$C$39)+IF($Y$39*$C$39*F$6&gt;$Y$39,0,$Y$39*$C$39)))</f>
        <v>1</v>
      </c>
      <c r="AA155" s="126">
        <f>IF(Z97&gt;Z39,0,IF(AND(Z97=Z39,Z155=0),0,IF($E$39*$C$39*AA$6&gt;$E$39,0,$E$39*$C$39)+IF($F$39*$C$39*Z$6&gt;$F$39,0,$F$39*$C$39)+IF($G$39*$C$39*Y$6&gt;$G$39,0,$G$39*$C$39)+IF($H$39*$C$39*X$6&gt;$H$39,0,$H$39*$C$39)+IF($I$39*$C$39*W$6&gt;$I$39,0,$I$39*$C$39)+IF($J$39*$C$39*V$6&gt;$J$39,0,$J$39*$C$39)+IF($K$39*$C$39*U$6&gt;$K$39,0,$K$39*$C$39)+IF($L$39*$C$39*T$6&gt;$L$39,0,$L$39*$C$39)+IF($M$39*$C$39*S$6&gt;$M$39,0,$M$39*$C$39)+IF($N$39*$C$39*R$6&gt;$N$39,0,$N$39*$C$39)+IF($O$39*$C$39*Q$6&gt;$O$39,0,$O$39*$C$39)+IF($P$39*$C$39*P$6&gt;$P$39,0,$P$39*$C$39)+IF($Q$39*$C$39*O$6&gt;$Q$39,0,$Q$39*$C$39)+IF($R$39*$C$39*N$6&gt;$R$39,0,$R$39*$C$39)+IF($S$39*$C$39*M$6&gt;$S$39,0,$S$39*$C$39)+IF($T$39*$C$39*L$6&gt;$T$39,0,$T$39*$C$39)+IF($U$39*$C$39*K$6&gt;$U$39,0,$U$39*$C$39)+IF($V$39*$C$39*J$6&gt;$V$39,0,$V$39*$C$39)+IF($W$39*$C$39*I$6&gt;$W$39,0,$W$39*$C$39)+IF($X$39*$C$39*H$6&gt;$X$39,0,$X$39*$C$39)+IF($Y$39*$C$39*G$6&gt;$Y$39,0,$Y$39*$C$39)+IF($Z$39*$C$39*F$6&gt;$Z$39,0,$Z$39*$C$39)))</f>
        <v>1</v>
      </c>
      <c r="AB155" s="126">
        <f>IF(AA97&gt;AA39,0,IF(AND(AA97=AA39,AA155=0),0,IF($E$39*$C$39*AB$6&gt;$E$39,0,$E$39*$C$39)+IF($F$39*$C$39*AA$6&gt;$F$39,0,$F$39*$C$39)+IF($G$39*$C$39*Z$6&gt;$G$39,0,$G$39*$C$39)+IF($H$39*$C$39*Y$6&gt;$H$39,0,$H$39*$C$39)+IF($I$39*$C$39*X$6&gt;$I$39,0,$I$39*$C$39)+IF($J$39*$C$39*W$6&gt;$J$39,0,$J$39*$C$39)+IF($K$39*$C$39*V$6&gt;$K$39,0,$K$39*$C$39)+IF($L$39*$C$39*U$6&gt;$L$39,0,$L$39*$C$39)+IF($M$39*$C$39*T$6&gt;$M$39,0,$M$39*$C$39)+IF($N$39*$C$39*S$6&gt;$N$39,0,$N$39*$C$39)+IF($O$39*$C$39*R$6&gt;$O$39,0,$O$39*$C$39)+IF($P$39*$C$39*Q$6&gt;$P$39,0,$P$39*$C$39)+IF($Q$39*$C$39*P$6&gt;$Q$39,0,$Q$39*$C$39)+IF($R$39*$C$39*O$6&gt;$R$39,0,$R$39*$C$39)+IF($S$39*$C$39*N$6&gt;$S$39,0,$S$39*$C$39)+IF($T$39*$C$39*M$6&gt;$T$39,0,$T$39*$C$39)+IF($U$39*$C$39*L$6&gt;$U$39,0,$U$39*$C$39)+IF($V$39*$C$39*K$6&gt;$V$39,0,$V$39*$C$39)+IF($W$39*$C$39*J$6&gt;$W$39,0,$W$39*$C$39)+IF($X$39*$C$39*I$6&gt;$X$39,0,$X$39*$C$39)+IF($Y$39*$C$39*H$6&gt;$Y$39,0,$Y$39*$C$39)+IF($Z$39*$C$39*G$6&gt;$Z$39,0,$Z$39*$C$39)+IF($AA$39*$C$39*F$6&gt;$AA$39,0,$AA$39*$C$39)))</f>
        <v>1</v>
      </c>
      <c r="AC155" s="126">
        <f>IF(AB97&gt;AB39,0,IF(AND(AB97=AB39,AB155=0),0,IF($E$39*$C$39*AC$6&gt;$E$39,0,$E$39*$C$39)+IF($F$39*$C$39*AB$6&gt;$F$39,0,$F$39*$C$39)+IF($G$39*$C$39*AA$6&gt;$G$39,0,$G$39*$C$39)+IF($H$39*$C$39*Z$6&gt;$H$39,0,$H$39*$C$39)+IF($I$39*$C$39*Y$6&gt;$I$39,0,$I$39*$C$39)+IF($J$39*$C$39*X$6&gt;$J$39,0,$J$39*$C$39)+IF($K$39*$C$39*W$6&gt;$K$39,0,$K$39*$C$39)+IF($L$39*$C$39*V$6&gt;$L$39,0,$L$39*$C$39)+IF($M$39*$C$39*U$6&gt;$M$39,0,$M$39*$C$39)+IF($N$39*$C$39*T$6&gt;$N$39,0,$N$39*$C$39)+IF($O$39*$C$39*S$6&gt;$O$39,0,$O$39*$C$39)+IF($P$39*$C$39*R$6&gt;$P$39,0,$P$39*$C$39)+IF($Q$39*$C$39*Q$6&gt;$Q$39,0,$Q$39*$C$39)+IF($R$39*$C$39*P$6&gt;$R$39,0,$R$39*$C$39)+IF($S$39*$C$39*O$6&gt;$S$39,0,$S$39*$C$39)+IF($T$39*$C$39*N$6&gt;$T$39,0,$T$39*$C$39)+IF($U$39*$C$39*M$6&gt;$U$39,0,$U$39*$C$39)+IF($V$39*$C$39*L$6&gt;$V$39,0,$V$39*$C$39)+IF($W$39*$C$39*K$6&gt;$W$39,0,$W$39*$C$39)+IF($X$39*$C$39*J$6&gt;$X$39,0,$X$39*$C$39)+IF($Y$39*$C$39*I$6&gt;$Y$39,0,$Y$39*$C$39)+IF($Z$39*$C$39*H$6&gt;$Z$39,0,$Z$39*$C$39)+IF($AA$39*$C$39*G$6&gt;$AA$39,0,$AA$39*$C$39)+IF($AB$39*$C$39*F$6&gt;$AB$39,0,$AB$39*$C$39)))</f>
        <v>1</v>
      </c>
      <c r="AD155" s="126">
        <f>IF(AC97&gt;AC39,0,IF(AND(AC97=AC39,AC155=0),0,IF($E$39*$C$39*AD$6&gt;$E$39,0,$E$39*$C$39)+IF($F$39*$C$39*AC$6&gt;$F$39,0,$F$39*$C$39)+IF($G$39*$C$39*AB$6&gt;$G$39,0,$G$39*$C$39)+IF($H$39*$C$39*AA$6&gt;$H$39,0,$H$39*$C$39)+IF($I$39*$C$39*Z$6&gt;$I$39,0,$I$39*$C$39)+IF($J$39*$C$39*Y$6&gt;$J$39,0,$J$39*$C$39)+IF($K$39*$C$39*X$6&gt;$K$39,0,$K$39*$C$39)+IF($L$39*$C$39*W$6&gt;$L$39,0,$L$39*$C$39)+IF($M$39*$C$39*V$6&gt;$M$39,0,$M$39*$C$39)+IF($N$39*$C$39*U$6&gt;$N$39,0,$N$39*$C$39)+IF($O$39*$C$39*T$6&gt;$O$39,0,$O$39*$C$39)+IF($P$39*$C$39*S$6&gt;$P$39,0,$P$39*$C$39)+IF($Q$39*$C$39*R$6&gt;$Q$39,0,$Q$39*$C$39)+IF($R$39*$C$39*Q$6&gt;$R$39,0,$R$39*$C$39)+IF($S$39*$C$39*P$6&gt;$S$39,0,$S$39*$C$39)+IF($T$39*$C$39*O$6&gt;$T$39,0,$T$39*$C$39)+IF($U$39*$C$39*N$6&gt;$U$39,0,$U$39*$C$39)+IF($V$39*$C$39*M$6&gt;$V$39,0,$V$39*$C$39)+IF($W$39*$C$39*L$6&gt;$W$39,0,$W$39*$C$39)+IF($X$39*$C$39*K$6&gt;$X$39,0,$X$39*$C$39)+IF($Y$39*$C$39*J$6&gt;$Y$39,0,$Y$39*$C$39)+IF($Z$39*$C$39*I$6&gt;$Z$39,0,$Z$39*$C$39)+IF($AA$39*$C$39*H$6&gt;$AA$39,0,$AA$39*$C$39)+IF($AB$39*$C$39*G$6&gt;$AB$39,0,$AB$39*$C$39)+IF($AC$39*$C$39*F$6&gt;$AC$39,0,$AC$39*$C$39)))</f>
        <v>1</v>
      </c>
      <c r="AE155" s="126">
        <f>IF(AD97&gt;AD39,0,IF(AND(AD97=AD39,AD155=0),0,IF($E$39*$C$39*AE$6&gt;$E$39,0,$E$39*$C$39)+IF($F$39*$C$39*AD$6&gt;$F$39,0,$F$39*$C$39)+IF($G$39*$C$39*AC$6&gt;$G$39,0,$G$39*$C$39)+IF($H$39*$C$39*AB$6&gt;$H$39,0,$H$39*$C$39)+IF($I$39*$C$39*AA$6&gt;$I$39,0,$I$39*$C$39)+IF($J$39*$C$39*Z$6&gt;$J$39,0,$J$39*$C$39)+IF($K$39*$C$39*Y$6&gt;$K$39,0,$K$39*$C$39)+IF($L$39*$C$39*X$6&gt;$L$39,0,$L$39*$C$39)+IF($M$39*$C$39*W$6&gt;$M$39,0,$M$39*$C$39)+IF($N$39*$C$39*V$6&gt;$N$39,0,$N$39*$C$39)+IF($O$39*$C$39*U$6&gt;$O$39,0,$O$39*$C$39)+IF($P$39*$C$39*T$6&gt;$P$39,0,$P$39*$C$39)+IF($Q$39*$C$39*S$6&gt;$Q$39,0,$Q$39*$C$39)+IF($R$39*$C$39*R$6&gt;$R$39,0,$R$39*$C$39)+IF($S$39*$C$39*Q$6&gt;$S$39,0,$S$39*$C$39)+IF($T$39*$C$39*P$6&gt;$T$39,0,$T$39*$C$39)+IF($U$39*$C$39*O$6&gt;$U$39,0,$U$39*$C$39)+IF($V$39*$C$39*N$6&gt;$V$39,0,$V$39*$C$39)+IF($W$39*$C$39*M$6&gt;$W$39,0,$W$39*$C$39)+IF($X$39*$C$39*L$6&gt;$X$39,0,$X$39*$C$39)+IF($Y$39*$C$39*K$6&gt;$Y$39,0,$Y$39*$C$39)+IF($Z$39*$C$39*J$6&gt;$Z$39,0,$Z$39*$C$39)+IF($AA$39*$C$39*I$6&gt;$AA$39,0,$AA$39*$C$39)+IF($AB$39*$C$39*H$6&gt;$AB$39,0,$AB$39*$C$39)+IF($AC$39*$C$39*G$6&gt;$AC$39,0,$AC$39*$C$39)+IF($AD$39*$C$39*F$6&gt;$AD$39,0,$AD$39*$C$39)))</f>
        <v>1</v>
      </c>
      <c r="AF155" s="126">
        <f>IF(AE97&gt;AE39,0,IF(AND(AE97=AE39,AE155=0),0,IF($E$39*$C$39*AF$6&gt;$E$39,0,$E$39*$C$39)+IF($F$39*$C$39*AE$6&gt;$F$39,0,$F$39*$C$39)+IF($G$39*$C$39*AD$6&gt;$G$39,0,$G$39*$C$39)+IF($H$39*$C$39*AC$6&gt;$H$39,0,$H$39*$C$39)+IF($I$39*$C$39*AB$6&gt;$I$39,0,$I$39*$C$39)+IF($J$39*$C$39*AA$6&gt;$J$39,0,$J$39*$C$39)+IF($K$39*$C$39*Z$6&gt;$K$39,0,$K$39*$C$39)+IF($L$39*$C$39*Y$6&gt;$L$39,0,$L$39*$C$39)+IF($M$39*$C$39*X$6&gt;$M$39,0,$M$39*$C$39)+IF($N$39*$C$39*W$6&gt;$N$39,0,$N$39*$C$39)+IF($O$39*$C$39*V$6&gt;$O$39,0,$O$39*$C$39)+IF($P$39*$C$39*U$6&gt;$P$39,0,$P$39*$C$39)+IF($Q$39*$C$39*T$6&gt;$Q$39,0,$Q$39*$C$39)+IF($R$39*$C$39*S$6&gt;$R$39,0,$R$39*$C$39)+IF($S$39*$C$39*R$6&gt;$S$39,0,$S$39*$C$39)+IF($T$39*$C$39*Q$6&gt;$T$39,0,$T$39*$C$39)+IF($U$39*$C$39*P$6&gt;$U$39,0,$U$39*$C$39)+IF($V$39*$C$39*O$6&gt;$V$39,0,$V$39*$C$39)+IF($W$39*$C$39*N$6&gt;$W$39,0,$W$39*$C$39)+IF($X$39*$C$39*M$6&gt;$X$39,0,$X$39*$C$39)+IF($Y$39*$C$39*L$6&gt;$Y$39,0,$Y$39*$C$39)+IF($Z$39*$C$39*K$6&gt;$Z$39,0,$Z$39*$C$39)+IF($AA$39*$C$39*J$6&gt;$AA$39,0,$AA$39*$C$39)+IF($AB$39*$C$39*I$6&gt;$AB$39,0,$AB$39*$C$39)+IF($AC$39*$C$39*H$6&gt;$AC$39,0,$AC$39*$C$39)+IF($AD$39*$C$39*G$6&gt;$AD$39,0,$AD$39*$C$39)+IF($AE$39*$C$39*F$6&gt;$AE$39,0,$AE$39*$C$39)))</f>
        <v>1</v>
      </c>
      <c r="AG155" s="126">
        <f>IF(AF97&gt;AF39,0,IF(AND(AF97=AF39,AF155=0),0,IF($E$39*$C$39*AG$6&gt;$E$39,0,$E$39*$C$39)+IF($F$39*$C$39*AF$6&gt;$F$39,0,$F$39*$C$39)+IF($G$39*$C$39*AE$6&gt;$G$39,0,$G$39*$C$39)+IF($H$39*$C$39*AD$6&gt;$H$39,0,$H$39*$C$39)+IF($I$39*$C$39*AC$6&gt;$I$39,0,$I$39*$C$39)+IF($J$39*$C$39*AB$6&gt;$J$39,0,$J$39*$C$39)+IF($K$39*$C$39*AA$6&gt;$K$39,0,$K$39*$C$39)+IF($L$39*$C$39*Z$6&gt;$L$39,0,$L$39*$C$39)+IF($M$39*$C$39*Y$6&gt;$M$39,0,$M$39*$C$39)+IF($N$39*$C$39*X$6&gt;$N$39,0,$N$39*$C$39)+IF($O$39*$C$39*W$6&gt;$O$39,0,$O$39*$C$39)+IF($P$39*$C$39*V$6&gt;$P$39,0,$P$39*$C$39)+IF($Q$39*$C$39*U$6&gt;$Q$39,0,$Q$39*$C$39)+IF($R$39*$C$39*T$6&gt;$R$39,0,$R$39*$C$39)+IF($S$39*$C$39*S$6&gt;$S$39,0,$S$39*$C$39)+IF($T$39*$C$39*R$6&gt;$T$39,0,$T$39*$C$39)+IF($U$39*$C$39*Q$6&gt;$U$39,0,$U$39*$C$39)+IF($V$39*$C$39*P$6&gt;$V$39,0,$V$39*$C$39)+IF($W$39*$C$39*O$6&gt;$W$39,0,$W$39*$C$39)+IF($X$39*$C$39*N$6&gt;$X$39,0,$X$39*$C$39)+IF($Y$39*$C$39*M$6&gt;$Y$39,0,$Y$39*$C$39)+IF($Z$39*$C$39*L$6&gt;$Z$39,0,$Z$39*$C$39)+IF($AA$39*$C$39*K$6&gt;$AA$39,0,$AA$39*$C$39)+IF($AB$39*$C$39*J$6&gt;$AB$39,0,$AB$39*$C$39)+IF($AC$39*$C$39*I$6&gt;$AC$39,0,$AC$39*$C$39)+IF($AD$39*$C$39*H$6&gt;$AD$39,0,$AD$39*$C$39)+IF($AE$39*$C$39*G$6&gt;$AE$39,0,$AE$39*$C$39)+IF($AF$39*$C$39*F$6&gt;$AF$39,0,$AF$39*$C$39)))</f>
        <v>1</v>
      </c>
      <c r="AH155" s="126">
        <f>IF(AG97&gt;AG39,0,IF(AND(AG97=AG39,AG155=0),0,IF($E$39*$C$39*AH$6&gt;$E$39,0,$E$39*$C$39)+IF($F$39*$C$39*AG$6&gt;$F$39,0,$F$39*$C$39)+IF($G$39*$C$39*AF$6&gt;$G$39,0,$G$39*$C$39)+IF($H$39*$C$39*AE$6&gt;$H$39,0,$H$39*$C$39)+IF($I$39*$C$39*AD$6&gt;$I$39,0,$I$39*$C$39)+IF($J$39*$C$39*AC$6&gt;$J$39,0,$J$39*$C$39)+IF($K$39*$C$39*AB$6&gt;$K$39,0,$K$39*$C$39)+IF($L$39*$C$39*AA$6&gt;$L$39,0,$L$39*$C$39)+IF($M$39*$C$39*Z$6&gt;$M$39,0,$M$39*$C$39)+IF($N$39*$C$39*Y$6&gt;$N$39,0,$N$39*$C$39)+IF($O$39*$C$39*X$6&gt;$O$39,0,$O$39*$C$39)+IF($P$39*$C$39*W$6&gt;$P$39,0,$P$39*$C$39)+IF($Q$39*$C$39*V$6&gt;$Q$39,0,$Q$39*$C$39)+IF($R$39*$C$39*U$6&gt;$R$39,0,$R$39*$C$39)+IF($S$39*$C$39*T$6&gt;$S$39,0,$S$39*$C$39)+IF($T$39*$C$39*S$6&gt;$T$39,0,$T$39*$C$39)+IF($U$39*$C$39*R$6&gt;$U$39,0,$U$39*$C$39)+IF($V$39*$C$39*Q$6&gt;$V$39,0,$V$39*$C$39)+IF($W$39*$C$39*P$6&gt;$W$39,0,$W$39*$C$39)+IF($X$39*$C$39*O$6&gt;$X$39,0,$X$39*$C$39)+IF($Y$39*$C$39*N$6&gt;$Y$39,0,$Y$39*$C$39)+IF($Z$39*$C$39*M$6&gt;$Z$39,0,$Z$39*$C$39)+IF($AA$39*$C$39*L$6&gt;$AA$39,0,$AA$39*$C$39)+IF($AB$39*$C$39*K$6&gt;$AB$39,0,$AB$39*$C$39)+IF($AC$39*$C$39*J$6&gt;$AC$39,0,$AC$39*$C$39)+IF($AD$39*$C$39*I$6&gt;$AD$39,0,$AD$39*$C$39)+IF($AE$39*$C$39*H$6&gt;$AE$39,0,$AE$39*$C$39)+IF($AF$39*$C$39*G$6&gt;$AF$39,0,$AF$39*$C$39)+IF($AG$39*$C$39*F$6&gt;$AG$39,0,$AG$39*$C$39)))</f>
        <v>1</v>
      </c>
      <c r="AI155" s="126">
        <f>IF(AH97&gt;AH39,0,IF(AND(AH97=AH39,AH155=0),0,IF($E$39*$C$39*AI$6&gt;$E$39,0,$E$39*$C$39)+IF($F$39*$C$39*AH$6&gt;$F$39,0,$F$39*$C$39)+IF($G$39*$C$39*AG$6&gt;$G$39,0,$G$39*$C$39)+IF($H$39*$C$39*AF$6&gt;$H$39,0,$H$39*$C$39)+IF($I$39*$C$39*AE$6&gt;$I$39,0,$I$39*$C$39)+IF($J$39*$C$39*AD$6&gt;$J$39,0,$J$39*$C$39)+IF($K$39*$C$39*AC$6&gt;$K$39,0,$K$39*$C$39)+IF($L$39*$C$39*AB$6&gt;$L$39,0,$L$39*$C$39)+IF($M$39*$C$39*AA$6&gt;$M$39,0,$M$39*$C$39)+IF($N$39*$C$39*Z$6&gt;$N$39,0,$N$39*$C$39)+IF($O$39*$C$39*Y$6&gt;$O$39,0,$O$39*$C$39)+IF($P$39*$C$39*X$6&gt;$P$39,0,$P$39*$C$39)+IF($Q$39*$C$39*W$6&gt;$Q$39,0,$Q$39*$C$39)+IF($R$39*$C$39*V$6&gt;$R$39,0,$R$39*$C$39)+IF($S$39*$C$39*U$6&gt;$S$39,0,$S$39*$C$39)+IF($T$39*$C$39*T$6&gt;$T$39,0,$T$39*$C$39)+IF($U$39*$C$39*S$6&gt;$U$39,0,$U$39*$C$39)+IF($V$39*$C$39*R$6&gt;$V$39,0,$V$39*$C$39)+IF($W$39*$C$39*Q$6&gt;$W$39,0,$W$39*$C$39)+IF($X$39*$C$39*P$6&gt;$X$39,0,$X$39*$C$39)+IF($Y$39*$C$39*O$6&gt;$Y$39,0,$Y$39*$C$39)+IF($Z$39*$C$39*N$6&gt;$Z$39,0,$Z$39*$C$39)+IF($AA$39*$C$39*M$6&gt;$AA$39,0,$AA$39*$C$39)+IF($AB$39*$C$39*L$6&gt;$AB$39,0,$AB$39*$C$39)+IF($AC$39*$C$39*K$6&gt;$AC$39,0,$AC$39*$C$39)+IF($AD$39*$C$39*J$6&gt;$AD$39,0,$AD$39*$C$39)+IF($AE$39*$C$39*I$6&gt;$AE$39,0,$AE$39*$C$39)+IF($AF$39*$C$39*H$6&gt;$AF$39,0,$AF$39*$C$39)+IF($AG$39*$C$39*G$6&gt;$AG$39,0,$AG$39*$C$39)+IF($AH$39*$C$39*F$6&gt;$AH$39,0,$AH$39*$C$39)))</f>
        <v>1</v>
      </c>
    </row>
    <row r="156" spans="2:35" x14ac:dyDescent="0.3">
      <c r="B156" s="6" t="str">
        <f t="shared" si="72"/>
        <v>Tower</v>
      </c>
      <c r="C156" s="284"/>
      <c r="D156" s="151">
        <f t="shared" si="73"/>
        <v>15</v>
      </c>
      <c r="E156" s="126">
        <v>0</v>
      </c>
      <c r="F156" s="126">
        <f>IF(E98&gt;E40,0,IF(AND(E98=E40,E156=0),0,IF($E$40*$C$40*F$6&gt;$E$40,0,$E$40*$C$40)))</f>
        <v>0.5</v>
      </c>
      <c r="G156" s="126">
        <f>IF(F98&gt;F40,0,IF(AND(F98=F40,F156=0),0,IF($E$40*$C$40*G$6&gt;$E$40,0,$E$40*$C$40)+IF($F$40*$C$40*F$6&gt;$F$40,0,$F$40*$C$40)))</f>
        <v>0.5</v>
      </c>
      <c r="H156" s="126">
        <f>IF(G98&gt;G40,0,IF(AND(G98=G40,G156=0),0,IF($E$40*$C$40*H$6&gt;$E$40,0,$E$40*$C$40)+IF($F$40*$C$40*G$6&gt;$F$40,0,$F$40*$C$40)+IF($G$40*$C$40*F$6&gt;$G$40,0,$G$40*$C$40)))</f>
        <v>0.5</v>
      </c>
      <c r="I156" s="126">
        <f>IF(H98&gt;H40,0,IF(AND(H98=H40,H156=0),0,IF($E$40*$C$40*I$6&gt;$E$40,0,$E$40*$C$40)+IF($F$40*$C$40*H$6&gt;$F$40,0,$F$40*$C$40)+IF($G$40*$C$40*G$6&gt;$G$40,0,$G$40*$C$40)+IF($H$40*$C$40*F$6&gt;$H$40,0,$H$40*$C$40)))</f>
        <v>0.5</v>
      </c>
      <c r="J156" s="126">
        <f>IF(I98&gt;I40,0,IF(AND(I98=I40,I156=0),0,IF($E$40*$C$40*J$6&gt;$E$40,0,$E$40*$C$40)+IF($F$40*$C$40*I$6&gt;$F$40,0,$F$40*$C$40)+IF($G$40*$C$40*H$6&gt;$G$40,0,$G$40*$C$40)+IF($H$40*$C$40*G$6&gt;$H$40,0,$H$40*$C$40)+IF($I$40*$C$40*F$6&gt;$I$40,0,$I$40*$C$40)))</f>
        <v>0.5</v>
      </c>
      <c r="K156" s="126">
        <f>IF(J98&gt;J40,0,IF(AND(J98=J40,J156=0),0,IF($E$40*$C$40*K$6&gt;$E$40,0,$E$40*$C$40)+IF($F$40*$C$40*J$6&gt;$F$40,0,$F$40*$C$40)+IF($G$40*$C$40*I$6&gt;$G$40,0,$G$40*$C$40)+IF($H$40*$C$40*H$6&gt;$H$40,0,$H$40*$C$40)+IF($I$40*$C$40*G$6&gt;$I$40,0,$I$40*$C$40)+IF($J$40*$C$40*F$6&gt;$J$40,0,$J$40*$C$40)))</f>
        <v>0.5</v>
      </c>
      <c r="L156" s="126">
        <f>IF(K98&gt;K40,0,IF(AND(K98=K40,K156=0),0,IF($E$40*$C$40*L$6&gt;$E$40,0,$E$40*$C$40)+IF($F$40*$C$40*K$6&gt;$F$40,0,$F$40*$C$40)+IF($G$40*$C$40*J$6&gt;$G$40,0,$G$40*$C$40)+IF($H$40*$C$40*I$6&gt;$H$40,0,$H$40*$C$40)+IF($I$40*$C$40*H$6&gt;$I$40,0,$I$40*$C$40)+IF($J$40*$C$40*G$6&gt;$J$40,0,$J$40*$C$40)+IF($K$40*$C$40*F$6&gt;$K$40,0,$K$40*$C$40)))</f>
        <v>0.5</v>
      </c>
      <c r="M156" s="126">
        <f>IF(L98&gt;L40,0,IF(AND(L98=L40,L156=0),0,IF($E$40*$C$40*M$6&gt;$E$40,0,$E$40*$C$40)+IF($F$40*$C$40*L$6&gt;$F$40,0,$F$40*$C$40)+IF($G$40*$C$40*K$6&gt;$G$40,0,$G$40*$C$40)+IF($H$40*$C$40*J$6&gt;$H$40,0,$H$40*$C$40)+IF($I$40*$C$40*I$6&gt;$I$40,0,$I$40*$C$40)+IF($J$40*$C$40*H$6&gt;$J$40,0,$J$40*$C$40)+IF($K$40*$C$40*G$6&gt;$K$40,0,$K$40*$C$40)+IF($L$40*$C$40*F$6&gt;$L$40,0,$L$40*$C$40)))</f>
        <v>0.5</v>
      </c>
      <c r="N156" s="126">
        <f>IF(M98&gt;M40,0,IF(AND(M98=M40,M156=0),0,IF($E$40*$C$40*N$6&gt;$E$40,0,$E$40*$C$40)+IF($F$40*$C$40*M$6&gt;$F$40,0,$F$40*$C$40)+IF($G$40*$C$40*L$6&gt;$G$40,0,$G$40*$C$40)+IF($H$40*$C$40*K$6&gt;$H$40,0,$H$40*$C$40)+IF($I$40*$C$40*J$6&gt;$I$40,0,$I$40*$C$40)+IF($J$40*$C$40*I$6&gt;$J$40,0,$J$40*$C$40)+IF($K$40*$C$40*H$6&gt;$K$40,0,$K$40*$C$40)+IF($L$40*$C$40*G$6&gt;$L$40,0,$L$40*$C$40)+IF($M$40*$C$40*F$6&gt;$M$40,0,$M$40*$C$40)))</f>
        <v>0.5</v>
      </c>
      <c r="O156" s="126">
        <f>IF(N98&gt;N40,0,IF(AND(N98=N40,N156=0),0,IF($E$40*$C$40*O$6&gt;$E$40,0,$E$40*$C$40)+IF($F$40*$C$40*N$6&gt;$F$40,0,$F$40*$C$40)+IF($G$40*$C$40*M$6&gt;$G$40,0,$G$40*$C$40)+IF($H$40*$C$40*L$6&gt;$H$40,0,$H$40*$C$40)+IF($I$40*$C$40*K$6&gt;$I$40,0,$I$40*$C$40)+IF($J$40*$C$40*J$6&gt;$J$40,0,$J$40*$C$40)+IF($K$40*$C$40*I$6&gt;$K$40,0,$K$40*$C$40)+IF($L$40*$C$40*H$6&gt;$L$40,0,$L$40*$C$40)+IF($M$40*$C$40*G$6&gt;$M$40,0,$M$40*$C$40)+IF($N$40*$C$40*F$6&gt;$N$40,0,$N$40*$C$40)))</f>
        <v>0.5</v>
      </c>
      <c r="P156" s="126">
        <f>IF(O98&gt;O40,0,IF(AND(O98=O40,O156=0),0,IF($E$40*$C$40*P$6&gt;$E$40,0,$E$40*$C$40)+IF($F$40*$C$40*O$6&gt;$F$40,0,$F$40*$C$40)+IF($G$40*$C$40*N$6&gt;$G$40,0,$G$40*$C$40)+IF($H$40*$C$40*M$6&gt;$H$40,0,$H$40*$C$40)+IF($I$40*$C$40*L$6&gt;$I$40,0,$I$40*$C$40)+IF($J$40*$C$40*K$6&gt;$J$40,0,$J$40*$C$40)+IF($K$40*$C$40*J$6&gt;$K$40,0,$K$40*$C$40)+IF($L$40*$C$40*I$6&gt;$L$40,0,$L$40*$C$40)+IF($M$40*$C$40*H$6&gt;$M$40,0,$M$40*$C$40)+IF($N$40*$C$40*G$6&gt;$N$40,0,$N$40*$C$40)+IF($O$40*$C$40*F$6&gt;$O$40,0,$O$40*$C$40)))</f>
        <v>0.5</v>
      </c>
      <c r="Q156" s="126">
        <f>IF(P98&gt;P40,0,IF(AND(P98=P40,P156=0),0,IF($E$40*$C$40*Q$6&gt;$E$40,0,$E$40*$C$40)+IF($F$40*$C$40*P$6&gt;$F$40,0,$F$40*$C$40)+IF($G$40*$C$40*O$6&gt;$G$40,0,$G$40*$C$40)+IF($H$40*$C$40*N$6&gt;$H$40,0,$H$40*$C$40)+IF($I$40*$C$40*M$6&gt;$I$40,0,$I$40*$C$40)+IF($J$40*$C$40*L$6&gt;$J$40,0,$J$40*$C$40)+IF($K$40*$C$40*K$6&gt;$K$40,0,$K$40*$C$40)+IF($L$40*$C$40*J$6&gt;$L$40,0,$L$40*$C$40)+IF($M$40*$C$40*I$6&gt;$M$40,0,$M$40*$C$40)+IF($N$40*$C$40*H$6&gt;$N$40,0,$N$40*$C$40)+IF($O$40*$C$40*G$6&gt;$O$40,0,$O$40*$C$40)+IF($P$40*$C$40*F$6&gt;$P$40,0,$P$40*$C$40)))</f>
        <v>0.5</v>
      </c>
      <c r="R156" s="126">
        <f>IF(Q98&gt;Q40,0,IF(AND(Q98=Q40,Q156=0),0,IF($E$40*$C$40*R$6&gt;$E$40,0,$E$40*$C$40)+IF($F$40*$C$40*Q$6&gt;$F$40,0,$F$40*$C$40)+IF($G$40*$C$40*P$6&gt;$G$40,0,$G$40*$C$40)+IF($H$40*$C$40*O$6&gt;$H$40,0,$H$40*$C$40)+IF($I$40*$C$40*N$6&gt;$I$40,0,$I$40*$C$40)+IF($J$40*$C$40*M$6&gt;$J$40,0,$J$40*$C$40)+IF($K$40*$C$40*L$6&gt;$K$40,0,$K$40*$C$40)+IF($L$40*$C$40*K$6&gt;$L$40,0,$L$40*$C$40)+IF($M$40*$C$40*J$6&gt;$M$40,0,$M$40*$C$40)+IF($N$40*$C$40*I$6&gt;$N$40,0,$N$40*$C$40)+IF($O$40*$C$40*H$6&gt;$O$40,0,$O$40*$C$40)+IF($P$40*$C$40*G$6&gt;$P$40,0,$P$40*$C$40)+IF($Q$40*$C$40*F$6&gt;$Q$40,0,$Q$40*$C$40)))</f>
        <v>0.5</v>
      </c>
      <c r="S156" s="126">
        <f>IF(R98&gt;R40,0,IF(AND(R98=R40,R156=0),0,IF($E$40*$C$40*S$6&gt;$E$40,0,$E$40*$C$40)+IF($F$40*$C$40*R$6&gt;$F$40,0,$F$40*$C$40)+IF($G$40*$C$40*Q$6&gt;$G$40,0,$G$40*$C$40)+IF($H$40*$C$40*P$6&gt;$H$40,0,$H$40*$C$40)+IF($I$40*$C$40*O$6&gt;$I$40,0,$I$40*$C$40)+IF($J$40*$C$40*N$6&gt;$J$40,0,$J$40*$C$40)+IF($K$40*$C$40*M$6&gt;$K$40,0,$K$40*$C$40)+IF($L$40*$C$40*L$6&gt;$L$40,0,$L$40*$C$40)+IF($M$40*$C$40*K$6&gt;$M$40,0,$M$40*$C$40)+IF($N$40*$C$40*J$6&gt;$N$40,0,$N$40*$C$40)+IF($O$40*$C$40*I$6&gt;$O$40,0,$O$40*$C$40)+IF($P$40*$C$40*H$6&gt;$P$40,0,$P$40*$C$40)+IF($Q$40*$C$40*G$6&gt;$Q$40,0,$Q$40*$C$40)+IF($R$40*$C$40*F$6&gt;$R$40,0,$R$40*$C$40)))</f>
        <v>0.5</v>
      </c>
      <c r="T156" s="126">
        <f>IF(S98&gt;S40,0,IF(AND(S98=S40,S156=0),0,IF($E$40*$C$40*T$6&gt;$E$40,0,$E$40*$C$40)+IF($F$40*$C$40*S$6&gt;$F$40,0,$F$40*$C$40)+IF($G$40*$C$40*R$6&gt;$G$40,0,$G$40*$C$40)+IF($H$40*$C$40*Q$6&gt;$H$40,0,$H$40*$C$40)+IF($I$40*$C$40*P$6&gt;$I$40,0,$I$40*$C$40)+IF($J$40*$C$40*O$6&gt;$J$40,0,$J$40*$C$40)+IF($K$40*$C$40*N$6&gt;$K$40,0,$K$40*$C$40)+IF($L$40*$C$40*M$6&gt;$L$40,0,$L$40*$C$40)+IF($M$40*$C$40*L$6&gt;$M$40,0,$M$40*$C$40)+IF($N$40*$C$40*K$6&gt;$N$40,0,$N$40*$C$40)+IF($O$40*$C$40*J$6&gt;$O$40,0,$O$40*$C$40)+IF($P$40*$C$40*I$6&gt;$P$40,0,$P$40*$C$40)+IF($Q$40*$C$40*H$6&gt;$Q$40,0,$Q$40*$C$40)+IF($R$40*$C$40*G$6&gt;$R$40,0,$R$40*$C$40)+IF($S$40*$C$40*F$6&gt;$S$40,0,$S$40*$C$40)))</f>
        <v>0.5</v>
      </c>
      <c r="U156" s="126">
        <f>IF(T98&gt;T40,0,IF(AND(T98=T40,T156=0),0,IF($E$40*$C$40*U$6&gt;$E$40,0,$E$40*$C$40)+IF($F$40*$C$40*T$6&gt;$F$40,0,$F$40*$C$40)+IF($G$40*$C$40*S$6&gt;$G$40,0,$G$40*$C$40)+IF($H$40*$C$40*R$6&gt;$H$40,0,$H$40*$C$40)+IF($I$40*$C$40*Q$6&gt;$I$40,0,$I$40*$C$40)+IF($J$40*$C$40*P$6&gt;$J$40,0,$J$40*$C$40)+IF($K$40*$C$40*O$6&gt;$K$40,0,$K$40*$C$40)+IF($L$40*$C$40*N$6&gt;$L$40,0,$L$40*$C$40)+IF($M$40*$C$40*M$6&gt;$M$40,0,$M$40*$C$40)+IF($N$40*$C$40*L$6&gt;$N$40,0,$N$40*$C$40)+IF($O$40*$C$40*K$6&gt;$O$40,0,$O$40*$C$40)+IF($P$40*$C$40*J$6&gt;$P$40,0,$P$40*$C$40)+IF($Q$40*$C$40*I$6&gt;$Q$40,0,$Q$40*$C$40)+IF($R$40*$C$40*H$6&gt;$R$40,0,$R$40*$C$40)+IF($S$40*$C$40*G$6&gt;$S$40,0,$S$40*$C$40)+IF($T$40*$C$40*F$6&gt;$T$40,0,$T$40*$C$40)))</f>
        <v>0.5</v>
      </c>
      <c r="V156" s="126">
        <f>IF(U98&gt;U40,0,IF(AND(U98=U40,U156=0),0,IF($E$40*$C$40*V$6&gt;$E$40,0,$E$40*$C$40)+IF($F$40*$C$40*U$6&gt;$F$40,0,$F$40*$C$40)+IF($G$40*$C$40*T$6&gt;$G$40,0,$G$40*$C$40)+IF($H$40*$C$40*S$6&gt;$H$40,0,$H$40*$C$40)+IF($I$40*$C$40*R$6&gt;$I$40,0,$I$40*$C$40)+IF($J$40*$C$40*Q$6&gt;$J$40,0,$J$40*$C$40)+IF($K$40*$C$40*P$6&gt;$K$40,0,$K$40*$C$40)+IF($L$40*$C$40*O$6&gt;$L$40,0,$L$40*$C$40)+IF($M$40*$C$40*N$6&gt;$M$40,0,$M$40*$C$40)+IF($N$40*$C$40*M$6&gt;$N$40,0,$N$40*$C$40)+IF($O$40*$C$40*L$6&gt;$O$40,0,$O$40*$C$40)+IF($P$40*$C$40*K$6&gt;$P$40,0,$P$40*$C$40)+IF($Q$40*$C$40*J$6&gt;$Q$40,0,$Q$40*$C$40)+IF($R$40*$C$40*I$6&gt;$R$40,0,$R$40*$C$40)+IF($S$40*$C$40*H$6&gt;$S$40,0,$S$40*$C$40)+IF($T$40*$C$40*G$6&gt;$T$40,0,$T$40*$C$40)+IF($U$40*$C$40*F$6&gt;$U$40,0,$U$40*$C$40)))</f>
        <v>0.5</v>
      </c>
      <c r="W156" s="126">
        <f>IF(V98&gt;V40,0,IF(AND(V98=V40,V156=0),0,IF($E$40*$C$40*W$6&gt;$E$40,0,$E$40*$C$40)+IF($F$40*$C$40*V$6&gt;$F$40,0,$F$40*$C$40)+IF($G$40*$C$40*U$6&gt;$G$40,0,$G$40*$C$40)+IF($H$40*$C$40*T$6&gt;$H$40,0,$H$40*$C$40)+IF($I$40*$C$40*S$6&gt;$I$40,0,$I$40*$C$40)+IF($J$40*$C$40*R$6&gt;$J$40,0,$J$40*$C$40)+IF($K$40*$C$40*Q$6&gt;$K$40,0,$K$40*$C$40)+IF($L$40*$C$40*P$6&gt;$L$40,0,$L$40*$C$40)+IF($M$40*$C$40*O$6&gt;$M$40,0,$M$40*$C$40)+IF($N$40*$C$40*N$6&gt;$N$40,0,$N$40*$C$40)+IF($O$40*$C$40*M$6&gt;$O$40,0,$O$40*$C$40)+IF($P$40*$C$40*L$6&gt;$P$40,0,$P$40*$C$40)+IF($Q$40*$C$40*K$6&gt;$Q$40,0,$Q$40*$C$40)+IF($R$40*$C$40*J$6&gt;$R$40,0,$R$40*$C$40)+IF($S$40*$C$40*I$6&gt;$S$40,0,$S$40*$C$40)+IF($T$40*$C$40*H$6&gt;$T$40,0,$T$40*$C$40)+IF($U$40*$C$40*G$6&gt;$U$40,0,$U$40*$C$40)+IF($V$40*$C$40*F$6&gt;$V$40,0,$V$40*$C$40)))</f>
        <v>0.5</v>
      </c>
      <c r="X156" s="126">
        <f>IF(W98&gt;W40,0,IF(AND(W98=W40,W156=0),0,IF($E$40*$C$40*X$6&gt;$E$40,0,$E$40*$C$40)+IF($F$40*$C$40*W$6&gt;$F$40,0,$F$40*$C$40)+IF($G$40*$C$40*V$6&gt;$G$40,0,$G$40*$C$40)+IF($H$40*$C$40*U$6&gt;$H$40,0,$H$40*$C$40)+IF($I$40*$C$40*T$6&gt;$I$40,0,$I$40*$C$40)+IF($J$40*$C$40*S$6&gt;$J$40,0,$J$40*$C$40)+IF($K$40*$C$40*R$6&gt;$K$40,0,$K$40*$C$40)+IF($L$40*$C$40*Q$6&gt;$L$40,0,$L$40*$C$40)+IF($M$40*$C$40*P$6&gt;$M$40,0,$M$40*$C$40)+IF($N$40*$C$40*O$6&gt;$N$40,0,$N$40*$C$40)+IF($O$40*$C$40*N$6&gt;$O$40,0,$O$40*$C$40)+IF($P$40*$C$40*M$6&gt;$P$40,0,$P$40*$C$40)+IF($Q$40*$C$40*L$6&gt;$Q$40,0,$Q$40*$C$40)+IF($R$40*$C$40*K$6&gt;$R$40,0,$R$40*$C$40)+IF($S$40*$C$40*J$6&gt;$S$40,0,$S$40*$C$40)+IF($T$40*$C$40*I$6&gt;$T$40,0,$T$40*$C$40)+IF($U$40*$C$40*H$6&gt;$U$40,0,$U$40*$C$40)+IF($V$40*$C$40*G$6&gt;$V$40,0,$V$40*$C$40)+IF($W$40*$C$40*F$6&gt;$W$40,0,$W$40*$C$40)))</f>
        <v>0.5</v>
      </c>
      <c r="Y156" s="126">
        <f>IF(X98&gt;X40,0,IF(AND(X98=X40,X156=0),0,IF($E$40*$C$40*Y$6&gt;$E$40,0,$E$40*$C$40)+IF($F$40*$C$40*X$6&gt;$F$40,0,$F$40*$C$40)+IF($G$40*$C$40*W$6&gt;$G$40,0,$G$40*$C$40)+IF($H$40*$C$40*V$6&gt;$H$40,0,$H$40*$C$40)+IF($I$40*$C$40*U$6&gt;$I$40,0,$I$40*$C$40)+IF($J$40*$C$40*T$6&gt;$J$40,0,$J$40*$C$40)+IF($K$40*$C$40*S$6&gt;$K$40,0,$K$40*$C$40)+IF($L$40*$C$40*R$6&gt;$L$40,0,$L$40*$C$40)+IF($M$40*$C$40*Q$6&gt;$M$40,0,$M$40*$C$40)+IF($N$40*$C$40*P$6&gt;$N$40,0,$N$40*$C$40)+IF($O$40*$C$40*O$6&gt;$O$40,0,$O$40*$C$40)+IF($P$40*$C$40*N$6&gt;$P$40,0,$P$40*$C$40)+IF($Q$40*$C$40*M$6&gt;$Q$40,0,$Q$40*$C$40)+IF($R$40*$C$40*L$6&gt;$R$40,0,$R$40*$C$40)+IF($S$40*$C$40*K$6&gt;$S$40,0,$S$40*$C$40)+IF($T$40*$C$40*J$6&gt;$T$40,0,$T$40*$C$40)+IF($U$40*$C$40*I$6&gt;$U$40,0,$U$40*$C$40)+IF($V$40*$C$40*H$6&gt;$V$40,0,$V$40*$C$40)+IF($W$40*$C$40*G$6&gt;$W$40,0,$W$40*$C$40)+IF($X$40*$C$40*F$6&gt;$X$40,0,$X$40*$C$40)))</f>
        <v>0.5</v>
      </c>
      <c r="Z156" s="126">
        <f>IF(Y98&gt;Y40,0,IF(AND(Y98=Y40,Y156=0),0,IF($E$40*$C$40*Z$6&gt;$E$40,0,$E$40*$C$40)+IF($F$40*$C$40*Y$6&gt;$F$40,0,$F$40*$C$40)+IF($G$40*$C$40*X$6&gt;$G$40,0,$G$40*$C$40)+IF($H$40*$C$40*W$6&gt;$H$40,0,$H$40*$C$40)+IF($I$40*$C$40*V$6&gt;$I$40,0,$I$40*$C$40)+IF($J$40*$C$40*U$6&gt;$J$40,0,$J$40*$C$40)+IF($K$40*$C$40*T$6&gt;$K$40,0,$K$40*$C$40)+IF($L$40*$C$40*S$6&gt;$L$40,0,$L$40*$C$40)+IF($M$40*$C$40*R$6&gt;$M$40,0,$M$40*$C$40)+IF($N$40*$C$40*Q$6&gt;$N$40,0,$N$40*$C$40)+IF($O$40*$C$40*P$6&gt;$O$40,0,$O$40*$C$40)+IF($P$40*$C$40*O$6&gt;$P$40,0,$P$40*$C$40)+IF($Q$40*$C$40*N$6&gt;$Q$40,0,$Q$40*$C$40)+IF($R$40*$C$40*M$6&gt;$R$40,0,$R$40*$C$40)+IF($S$40*$C$40*L$6&gt;$S$40,0,$S$40*$C$40)+IF($T$40*$C$40*K$6&gt;$T$40,0,$T$40*$C$40)+IF($U$40*$C$40*J$6&gt;$U$40,0,$U$40*$C$40)+IF($V$40*$C$40*I$6&gt;$V$40,0,$V$40*$C$40)+IF($W$40*$C$40*H$6&gt;$W$40,0,$W$40*$C$40)+IF($X$40*$C$40*G$6&gt;$X$40,0,$X$40*$C$40)+IF($Y$40*$C$40*F$6&gt;$Y$40,0,$Y$40*$C$40)))</f>
        <v>0.5</v>
      </c>
      <c r="AA156" s="126">
        <f>IF(Z98&gt;Z40,0,IF(AND(Z98=Z40,Z156=0),0,IF($E$40*$C$40*AA$6&gt;$E$40,0,$E$40*$C$40)+IF($F$40*$C$40*Z$6&gt;$F$40,0,$F$40*$C$40)+IF($G$40*$C$40*Y$6&gt;$G$40,0,$G$40*$C$40)+IF($H$40*$C$40*X$6&gt;$H$40,0,$H$40*$C$40)+IF($I$40*$C$40*W$6&gt;$I$40,0,$I$40*$C$40)+IF($J$40*$C$40*V$6&gt;$J$40,0,$J$40*$C$40)+IF($K$40*$C$40*U$6&gt;$K$40,0,$K$40*$C$40)+IF($L$40*$C$40*T$6&gt;$L$40,0,$L$40*$C$40)+IF($M$40*$C$40*S$6&gt;$M$40,0,$M$40*$C$40)+IF($N$40*$C$40*R$6&gt;$N$40,0,$N$40*$C$40)+IF($O$40*$C$40*Q$6&gt;$O$40,0,$O$40*$C$40)+IF($P$40*$C$40*P$6&gt;$P$40,0,$P$40*$C$40)+IF($Q$40*$C$40*O$6&gt;$Q$40,0,$Q$40*$C$40)+IF($R$40*$C$40*N$6&gt;$R$40,0,$R$40*$C$40)+IF($S$40*$C$40*M$6&gt;$S$40,0,$S$40*$C$40)+IF($T$40*$C$40*L$6&gt;$T$40,0,$T$40*$C$40)+IF($U$40*$C$40*K$6&gt;$U$40,0,$U$40*$C$40)+IF($V$40*$C$40*J$6&gt;$V$40,0,$V$40*$C$40)+IF($W$40*$C$40*I$6&gt;$W$40,0,$W$40*$C$40)+IF($X$40*$C$40*H$6&gt;$X$40,0,$X$40*$C$40)+IF($Y$40*$C$40*G$6&gt;$Y$40,0,$Y$40*$C$40)+IF($Z$40*$C$40*F$6&gt;$Z$40,0,$Z$40*$C$40)))</f>
        <v>0.5</v>
      </c>
      <c r="AB156" s="126">
        <f>IF(AA98&gt;AA40,0,IF(AND(AA98=AA40,AA156=0),0,IF($E$40*$C$40*AB$6&gt;$E$40,0,$E$40*$C$40)+IF($F$40*$C$40*AA$6&gt;$F$40,0,$F$40*$C$40)+IF($G$40*$C$40*Z$6&gt;$G$40,0,$G$40*$C$40)+IF($H$40*$C$40*Y$6&gt;$H$40,0,$H$40*$C$40)+IF($I$40*$C$40*X$6&gt;$I$40,0,$I$40*$C$40)+IF($J$40*$C$40*W$6&gt;$J$40,0,$J$40*$C$40)+IF($K$40*$C$40*V$6&gt;$K$40,0,$K$40*$C$40)+IF($L$40*$C$40*U$6&gt;$L$40,0,$L$40*$C$40)+IF($M$40*$C$40*T$6&gt;$M$40,0,$M$40*$C$40)+IF($N$40*$C$40*S$6&gt;$N$40,0,$N$40*$C$40)+IF($O$40*$C$40*R$6&gt;$O$40,0,$O$40*$C$40)+IF($P$40*$C$40*Q$6&gt;$P$40,0,$P$40*$C$40)+IF($Q$40*$C$40*P$6&gt;$Q$40,0,$Q$40*$C$40)+IF($R$40*$C$40*O$6&gt;$R$40,0,$R$40*$C$40)+IF($S$40*$C$40*N$6&gt;$S$40,0,$S$40*$C$40)+IF($T$40*$C$40*M$6&gt;$T$40,0,$T$40*$C$40)+IF($U$40*$C$40*L$6&gt;$U$40,0,$U$40*$C$40)+IF($V$40*$C$40*K$6&gt;$V$40,0,$V$40*$C$40)+IF($W$40*$C$40*J$6&gt;$W$40,0,$W$40*$C$40)+IF($X$40*$C$40*I$6&gt;$X$40,0,$X$40*$C$40)+IF($Y$40*$C$40*H$6&gt;$Y$40,0,$Y$40*$C$40)+IF($Z$40*$C$40*G$6&gt;$Z$40,0,$Z$40*$C$40)+IF($AA$40*$C$40*F$6&gt;$AA$40,0,$AA$40*$C$40)))</f>
        <v>0.5</v>
      </c>
      <c r="AC156" s="126">
        <f>IF(AB98&gt;AB40,0,IF(AND(AB98=AB40,AB156=0),0,IF($E$40*$C$40*AC$6&gt;$E$40,0,$E$40*$C$40)+IF($F$40*$C$40*AB$6&gt;$F$40,0,$F$40*$C$40)+IF($G$40*$C$40*AA$6&gt;$G$40,0,$G$40*$C$40)+IF($H$40*$C$40*Z$6&gt;$H$40,0,$H$40*$C$40)+IF($I$40*$C$40*Y$6&gt;$I$40,0,$I$40*$C$40)+IF($J$40*$C$40*X$6&gt;$J$40,0,$J$40*$C$40)+IF($K$40*$C$40*W$6&gt;$K$40,0,$K$40*$C$40)+IF($L$40*$C$40*V$6&gt;$L$40,0,$L$40*$C$40)+IF($M$40*$C$40*U$6&gt;$M$40,0,$M$40*$C$40)+IF($N$40*$C$40*T$6&gt;$N$40,0,$N$40*$C$40)+IF($O$40*$C$40*S$6&gt;$O$40,0,$O$40*$C$40)+IF($P$40*$C$40*R$6&gt;$P$40,0,$P$40*$C$40)+IF($Q$40*$C$40*Q$6&gt;$Q$40,0,$Q$40*$C$40)+IF($R$40*$C$40*P$6&gt;$R$40,0,$R$40*$C$40)+IF($S$40*$C$40*O$6&gt;$S$40,0,$S$40*$C$40)+IF($T$40*$C$40*N$6&gt;$T$40,0,$T$40*$C$40)+IF($U$40*$C$40*M$6&gt;$U$40,0,$U$40*$C$40)+IF($V$40*$C$40*L$6&gt;$V$40,0,$V$40*$C$40)+IF($W$40*$C$40*K$6&gt;$W$40,0,$W$40*$C$40)+IF($X$40*$C$40*J$6&gt;$X$40,0,$X$40*$C$40)+IF($Y$40*$C$40*I$6&gt;$Y$40,0,$Y$40*$C$40)+IF($Z$40*$C$40*H$6&gt;$Z$40,0,$Z$40*$C$40)+IF($AA$40*$C$40*G$6&gt;$AA$40,0,$AA$40*$C$40)+IF($AB$40*$C$40*F$6&gt;$AB$40,0,$AB$40*$C$40)))</f>
        <v>0.5</v>
      </c>
      <c r="AD156" s="126">
        <f>IF(AC98&gt;AC40,0,IF(AND(AC98=AC40,AC156=0),0,IF($E$40*$C$40*AD$6&gt;$E$40,0,$E$40*$C$40)+IF($F$40*$C$40*AC$6&gt;$F$40,0,$F$40*$C$40)+IF($G$40*$C$40*AB$6&gt;$G$40,0,$G$40*$C$40)+IF($H$40*$C$40*AA$6&gt;$H$40,0,$H$40*$C$40)+IF($I$40*$C$40*Z$6&gt;$I$40,0,$I$40*$C$40)+IF($J$40*$C$40*Y$6&gt;$J$40,0,$J$40*$C$40)+IF($K$40*$C$40*X$6&gt;$K$40,0,$K$40*$C$40)+IF($L$40*$C$40*W$6&gt;$L$40,0,$L$40*$C$40)+IF($M$40*$C$40*V$6&gt;$M$40,0,$M$40*$C$40)+IF($N$40*$C$40*U$6&gt;$N$40,0,$N$40*$C$40)+IF($O$40*$C$40*T$6&gt;$O$40,0,$O$40*$C$40)+IF($P$40*$C$40*S$6&gt;$P$40,0,$P$40*$C$40)+IF($Q$40*$C$40*R$6&gt;$Q$40,0,$Q$40*$C$40)+IF($R$40*$C$40*Q$6&gt;$R$40,0,$R$40*$C$40)+IF($S$40*$C$40*P$6&gt;$S$40,0,$S$40*$C$40)+IF($T$40*$C$40*O$6&gt;$T$40,0,$T$40*$C$40)+IF($U$40*$C$40*N$6&gt;$U$40,0,$U$40*$C$40)+IF($V$40*$C$40*M$6&gt;$V$40,0,$V$40*$C$40)+IF($W$40*$C$40*L$6&gt;$W$40,0,$W$40*$C$40)+IF($X$40*$C$40*K$6&gt;$X$40,0,$X$40*$C$40)+IF($Y$40*$C$40*J$6&gt;$Y$40,0,$Y$40*$C$40)+IF($Z$40*$C$40*I$6&gt;$Z$40,0,$Z$40*$C$40)+IF($AA$40*$C$40*H$6&gt;$AA$40,0,$AA$40*$C$40)+IF($AB$40*$C$40*G$6&gt;$AB$40,0,$AB$40*$C$40)+IF($AC$40*$C$40*F$6&gt;$AC$40,0,$AC$40*$C$40)))</f>
        <v>0.5</v>
      </c>
      <c r="AE156" s="126">
        <f>IF(AD98&gt;AD40,0,IF(AND(AD98=AD40,AD156=0),0,IF($E$40*$C$40*AE$6&gt;$E$40,0,$E$40*$C$40)+IF($F$40*$C$40*AD$6&gt;$F$40,0,$F$40*$C$40)+IF($G$40*$C$40*AC$6&gt;$G$40,0,$G$40*$C$40)+IF($H$40*$C$40*AB$6&gt;$H$40,0,$H$40*$C$40)+IF($I$40*$C$40*AA$6&gt;$I$40,0,$I$40*$C$40)+IF($J$40*$C$40*Z$6&gt;$J$40,0,$J$40*$C$40)+IF($K$40*$C$40*Y$6&gt;$K$40,0,$K$40*$C$40)+IF($L$40*$C$40*X$6&gt;$L$40,0,$L$40*$C$40)+IF($M$40*$C$40*W$6&gt;$M$40,0,$M$40*$C$40)+IF($N$40*$C$40*V$6&gt;$N$40,0,$N$40*$C$40)+IF($O$40*$C$40*U$6&gt;$O$40,0,$O$40*$C$40)+IF($P$40*$C$40*T$6&gt;$P$40,0,$P$40*$C$40)+IF($Q$40*$C$40*S$6&gt;$Q$40,0,$Q$40*$C$40)+IF($R$40*$C$40*R$6&gt;$R$40,0,$R$40*$C$40)+IF($S$40*$C$40*Q$6&gt;$S$40,0,$S$40*$C$40)+IF($T$40*$C$40*P$6&gt;$T$40,0,$T$40*$C$40)+IF($U$40*$C$40*O$6&gt;$U$40,0,$U$40*$C$40)+IF($V$40*$C$40*N$6&gt;$V$40,0,$V$40*$C$40)+IF($W$40*$C$40*M$6&gt;$W$40,0,$W$40*$C$40)+IF($X$40*$C$40*L$6&gt;$X$40,0,$X$40*$C$40)+IF($Y$40*$C$40*K$6&gt;$Y$40,0,$Y$40*$C$40)+IF($Z$40*$C$40*J$6&gt;$Z$40,0,$Z$40*$C$40)+IF($AA$40*$C$40*I$6&gt;$AA$40,0,$AA$40*$C$40)+IF($AB$40*$C$40*H$6&gt;$AB$40,0,$AB$40*$C$40)+IF($AC$40*$C$40*G$6&gt;$AC$40,0,$AC$40*$C$40)+IF($AD$40*$C$40*F$6&gt;$AD$40,0,$AD$40*$C$40)))</f>
        <v>0.5</v>
      </c>
      <c r="AF156" s="126">
        <f>IF(AE98&gt;AE40,0,IF(AND(AE98=AE40,AE156=0),0,IF($E$40*$C$40*AF$6&gt;$E$40,0,$E$40*$C$40)+IF($F$40*$C$40*AE$6&gt;$F$40,0,$F$40*$C$40)+IF($G$40*$C$40*AD$6&gt;$G$40,0,$G$40*$C$40)+IF($H$40*$C$40*AC$6&gt;$H$40,0,$H$40*$C$40)+IF($I$40*$C$40*AB$6&gt;$I$40,0,$I$40*$C$40)+IF($J$40*$C$40*AA$6&gt;$J$40,0,$J$40*$C$40)+IF($K$40*$C$40*Z$6&gt;$K$40,0,$K$40*$C$40)+IF($L$40*$C$40*Y$6&gt;$L$40,0,$L$40*$C$40)+IF($M$40*$C$40*X$6&gt;$M$40,0,$M$40*$C$40)+IF($N$40*$C$40*W$6&gt;$N$40,0,$N$40*$C$40)+IF($O$40*$C$40*V$6&gt;$O$40,0,$O$40*$C$40)+IF($P$40*$C$40*U$6&gt;$P$40,0,$P$40*$C$40)+IF($Q$40*$C$40*T$6&gt;$Q$40,0,$Q$40*$C$40)+IF($R$40*$C$40*S$6&gt;$R$40,0,$R$40*$C$40)+IF($S$40*$C$40*R$6&gt;$S$40,0,$S$40*$C$40)+IF($T$40*$C$40*Q$6&gt;$T$40,0,$T$40*$C$40)+IF($U$40*$C$40*P$6&gt;$U$40,0,$U$40*$C$40)+IF($V$40*$C$40*O$6&gt;$V$40,0,$V$40*$C$40)+IF($W$40*$C$40*N$6&gt;$W$40,0,$W$40*$C$40)+IF($X$40*$C$40*M$6&gt;$X$40,0,$X$40*$C$40)+IF($Y$40*$C$40*L$6&gt;$Y$40,0,$Y$40*$C$40)+IF($Z$40*$C$40*K$6&gt;$Z$40,0,$Z$40*$C$40)+IF($AA$40*$C$40*J$6&gt;$AA$40,0,$AA$40*$C$40)+IF($AB$40*$C$40*I$6&gt;$AB$40,0,$AB$40*$C$40)+IF($AC$40*$C$40*H$6&gt;$AC$40,0,$AC$40*$C$40)+IF($AD$40*$C$40*G$6&gt;$AD$40,0,$AD$40*$C$40)+IF($AE$40*$C$40*F$6&gt;$AE$40,0,$AE$40*$C$40)))</f>
        <v>0.5</v>
      </c>
      <c r="AG156" s="126">
        <f>IF(AF98&gt;AF40,0,IF(AND(AF98=AF40,AF156=0),0,IF($E$40*$C$40*AG$6&gt;$E$40,0,$E$40*$C$40)+IF($F$40*$C$40*AF$6&gt;$F$40,0,$F$40*$C$40)+IF($G$40*$C$40*AE$6&gt;$G$40,0,$G$40*$C$40)+IF($H$40*$C$40*AD$6&gt;$H$40,0,$H$40*$C$40)+IF($I$40*$C$40*AC$6&gt;$I$40,0,$I$40*$C$40)+IF($J$40*$C$40*AB$6&gt;$J$40,0,$J$40*$C$40)+IF($K$40*$C$40*AA$6&gt;$K$40,0,$K$40*$C$40)+IF($L$40*$C$40*Z$6&gt;$L$40,0,$L$40*$C$40)+IF($M$40*$C$40*Y$6&gt;$M$40,0,$M$40*$C$40)+IF($N$40*$C$40*X$6&gt;$N$40,0,$N$40*$C$40)+IF($O$40*$C$40*W$6&gt;$O$40,0,$O$40*$C$40)+IF($P$40*$C$40*V$6&gt;$P$40,0,$P$40*$C$40)+IF($Q$40*$C$40*U$6&gt;$Q$40,0,$Q$40*$C$40)+IF($R$40*$C$40*T$6&gt;$R$40,0,$R$40*$C$40)+IF($S$40*$C$40*S$6&gt;$S$40,0,$S$40*$C$40)+IF($T$40*$C$40*R$6&gt;$T$40,0,$T$40*$C$40)+IF($U$40*$C$40*Q$6&gt;$U$40,0,$U$40*$C$40)+IF($V$40*$C$40*P$6&gt;$V$40,0,$V$40*$C$40)+IF($W$40*$C$40*O$6&gt;$W$40,0,$W$40*$C$40)+IF($X$40*$C$40*N$6&gt;$X$40,0,$X$40*$C$40)+IF($Y$40*$C$40*M$6&gt;$Y$40,0,$Y$40*$C$40)+IF($Z$40*$C$40*L$6&gt;$Z$40,0,$Z$40*$C$40)+IF($AA$40*$C$40*K$6&gt;$AA$40,0,$AA$40*$C$40)+IF($AB$40*$C$40*J$6&gt;$AB$40,0,$AB$40*$C$40)+IF($AC$40*$C$40*I$6&gt;$AC$40,0,$AC$40*$C$40)+IF($AD$40*$C$40*H$6&gt;$AD$40,0,$AD$40*$C$40)+IF($AE$40*$C$40*G$6&gt;$AE$40,0,$AE$40*$C$40)+IF($AF$40*$C$40*F$6&gt;$AF$40,0,$AF$40*$C$40)))</f>
        <v>0.5</v>
      </c>
      <c r="AH156" s="126">
        <f>IF(AG98&gt;AG40,0,IF(AND(AG98=AG40,AG156=0),0,IF($E$40*$C$40*AH$6&gt;$E$40,0,$E$40*$C$40)+IF($F$40*$C$40*AG$6&gt;$F$40,0,$F$40*$C$40)+IF($G$40*$C$40*AF$6&gt;$G$40,0,$G$40*$C$40)+IF($H$40*$C$40*AE$6&gt;$H$40,0,$H$40*$C$40)+IF($I$40*$C$40*AD$6&gt;$I$40,0,$I$40*$C$40)+IF($J$40*$C$40*AC$6&gt;$J$40,0,$J$40*$C$40)+IF($K$40*$C$40*AB$6&gt;$K$40,0,$K$40*$C$40)+IF($L$40*$C$40*AA$6&gt;$L$40,0,$L$40*$C$40)+IF($M$40*$C$40*Z$6&gt;$M$40,0,$M$40*$C$40)+IF($N$40*$C$40*Y$6&gt;$N$40,0,$N$40*$C$40)+IF($O$40*$C$40*X$6&gt;$O$40,0,$O$40*$C$40)+IF($P$40*$C$40*W$6&gt;$P$40,0,$P$40*$C$40)+IF($Q$40*$C$40*V$6&gt;$Q$40,0,$Q$40*$C$40)+IF($R$40*$C$40*U$6&gt;$R$40,0,$R$40*$C$40)+IF($S$40*$C$40*T$6&gt;$S$40,0,$S$40*$C$40)+IF($T$40*$C$40*S$6&gt;$T$40,0,$T$40*$C$40)+IF($U$40*$C$40*R$6&gt;$U$40,0,$U$40*$C$40)+IF($V$40*$C$40*Q$6&gt;$V$40,0,$V$40*$C$40)+IF($W$40*$C$40*P$6&gt;$W$40,0,$W$40*$C$40)+IF($X$40*$C$40*O$6&gt;$X$40,0,$X$40*$C$40)+IF($Y$40*$C$40*N$6&gt;$Y$40,0,$Y$40*$C$40)+IF($Z$40*$C$40*M$6&gt;$Z$40,0,$Z$40*$C$40)+IF($AA$40*$C$40*L$6&gt;$AA$40,0,$AA$40*$C$40)+IF($AB$40*$C$40*K$6&gt;$AB$40,0,$AB$40*$C$40)+IF($AC$40*$C$40*J$6&gt;$AC$40,0,$AC$40*$C$40)+IF($AD$40*$C$40*I$6&gt;$AD$40,0,$AD$40*$C$40)+IF($AE$40*$C$40*H$6&gt;$AE$40,0,$AE$40*$C$40)+IF($AF$40*$C$40*G$6&gt;$AF$40,0,$AF$40*$C$40)+IF($AG$40*$C$40*F$6&gt;$AG$40,0,$AG$40*$C$40)))</f>
        <v>0.5</v>
      </c>
      <c r="AI156" s="126">
        <f>IF(AH98&gt;AH40,0,IF(AND(AH98=AH40,AH156=0),0,IF($E$40*$C$40*AI$6&gt;$E$40,0,$E$40*$C$40)+IF($F$40*$C$40*AH$6&gt;$F$40,0,$F$40*$C$40)+IF($G$40*$C$40*AG$6&gt;$G$40,0,$G$40*$C$40)+IF($H$40*$C$40*AF$6&gt;$H$40,0,$H$40*$C$40)+IF($I$40*$C$40*AE$6&gt;$I$40,0,$I$40*$C$40)+IF($J$40*$C$40*AD$6&gt;$J$40,0,$J$40*$C$40)+IF($K$40*$C$40*AC$6&gt;$K$40,0,$K$40*$C$40)+IF($L$40*$C$40*AB$6&gt;$L$40,0,$L$40*$C$40)+IF($M$40*$C$40*AA$6&gt;$M$40,0,$M$40*$C$40)+IF($N$40*$C$40*Z$6&gt;$N$40,0,$N$40*$C$40)+IF($O$40*$C$40*Y$6&gt;$O$40,0,$O$40*$C$40)+IF($P$40*$C$40*X$6&gt;$P$40,0,$P$40*$C$40)+IF($Q$40*$C$40*W$6&gt;$Q$40,0,$Q$40*$C$40)+IF($R$40*$C$40*V$6&gt;$R$40,0,$R$40*$C$40)+IF($S$40*$C$40*U$6&gt;$S$40,0,$S$40*$C$40)+IF($T$40*$C$40*T$6&gt;$T$40,0,$T$40*$C$40)+IF($U$40*$C$40*S$6&gt;$U$40,0,$U$40*$C$40)+IF($V$40*$C$40*R$6&gt;$V$40,0,$V$40*$C$40)+IF($W$40*$C$40*Q$6&gt;$W$40,0,$W$40*$C$40)+IF($X$40*$C$40*P$6&gt;$X$40,0,$X$40*$C$40)+IF($Y$40*$C$40*O$6&gt;$Y$40,0,$Y$40*$C$40)+IF($Z$40*$C$40*N$6&gt;$Z$40,0,$Z$40*$C$40)+IF($AA$40*$C$40*M$6&gt;$AA$40,0,$AA$40*$C$40)+IF($AB$40*$C$40*L$6&gt;$AB$40,0,$AB$40*$C$40)+IF($AC$40*$C$40*K$6&gt;$AC$40,0,$AC$40*$C$40)+IF($AD$40*$C$40*J$6&gt;$AD$40,0,$AD$40*$C$40)+IF($AE$40*$C$40*I$6&gt;$AE$40,0,$AE$40*$C$40)+IF($AF$40*$C$40*H$6&gt;$AF$40,0,$AF$40*$C$40)+IF($AG$40*$C$40*G$6&gt;$AG$40,0,$AG$40*$C$40)+IF($AH$40*$C$40*F$6&gt;$AH$40,0,$AH$40*$C$40)))</f>
        <v>0.5</v>
      </c>
    </row>
    <row r="157" spans="2:35" x14ac:dyDescent="0.3">
      <c r="B157" s="6" t="str">
        <f t="shared" si="72"/>
        <v>Nacelle</v>
      </c>
      <c r="C157" s="284"/>
      <c r="D157" s="151">
        <f t="shared" si="73"/>
        <v>15</v>
      </c>
      <c r="E157" s="126">
        <v>0</v>
      </c>
      <c r="F157" s="126">
        <f>IF(E99&gt;E41,0,IF(AND(E99=E41,E157=0),0,IF($E$41*$C$41*F$6&gt;$E$41,0,$E$41*$C$41)))</f>
        <v>0.5</v>
      </c>
      <c r="G157" s="126">
        <f>IF(F99&gt;F41,0,IF(AND(F99=F41,F157=0),0,IF($E$41*$C$41*G$6&gt;$E$41,0,$E$41*$C$41)+IF($F$41*$C$41*F$6&gt;$F$41,0,$F$41*$C$41)))</f>
        <v>0.5</v>
      </c>
      <c r="H157" s="126">
        <f>IF(G99&gt;G41,0,IF(AND(G99=G41,G157=0),0,IF($E$41*$C$41*H$6&gt;$E$41,0,$E$41*$C$41)+IF($F$41*$C$41*G$6&gt;$F$41,0,$F$41*$C$41)+IF($G$41*$C$41*F$6&gt;$G$41,0,$G$41*$C$41)))</f>
        <v>0.5</v>
      </c>
      <c r="I157" s="126">
        <f>IF(H99&gt;H41,0,IF(AND(H99=H41,H157=0),0,IF($E$41*$C$41*I$6&gt;$E$41,0,$E$41*$C$41)+IF($F$41*$C$41*H$6&gt;$F$41,0,$F$41*$C$41)+IF($G$41*$C$41*G$6&gt;$G$41,0,$G$41*$C$41)+IF($H$41*$C$41*F$6&gt;$H$41,0,$H$41*$C$41)))</f>
        <v>0.5</v>
      </c>
      <c r="J157" s="126">
        <f>IF(I99&gt;I41,0,IF(AND(I99=I41,I157=0),0,IF($E$41*$C$41*J$6&gt;$E$41,0,$E$41*$C$41)+IF($F$41*$C$41*I$6&gt;$F$41,0,$F$41*$C$41)+IF($G$41*$C$41*H$6&gt;$G$41,0,$G$41*$C$41)+IF($H$41*$C$41*G$6&gt;$H$41,0,$H$41*$C$41)+IF($I$41*$C$41*F$6&gt;$I$41,0,$I$41*$C$41)))</f>
        <v>0.5</v>
      </c>
      <c r="K157" s="126">
        <f>IF(J99&gt;J41,0,IF(AND(J99=J41,J157=0),0,IF($E$41*$C$41*K$6&gt;$E$41,0,$E$41*$C$41)+IF($F$41*$C$41*J$6&gt;$F$41,0,$F$41*$C$41)+IF($G$41*$C$41*I$6&gt;$G$41,0,$G$41*$C$41)+IF($H$41*$C$41*H$6&gt;$H$41,0,$H$41*$C$41)+IF($I$41*$C$41*G$6&gt;$I$41,0,$I$41*$C$41)+IF($J$41*$C$41*F$6&gt;$J$41,0,$J$41*$C$41)))</f>
        <v>0.5</v>
      </c>
      <c r="L157" s="126">
        <f>IF(K99&gt;K41,0,IF(AND(K99=K41,K157=0),0,IF($E$41*$C$41*L$6&gt;$E$41,0,$E$41*$C$41)+IF($F$41*$C$41*K$6&gt;$F$41,0,$F$41*$C$41)+IF($G$41*$C$41*J$6&gt;$G$41,0,$G$41*$C$41)+IF($H$41*$C$41*I$6&gt;$H$41,0,$H$41*$C$41)+IF($I$41*$C$41*H$6&gt;$I$41,0,$I$41*$C$41)+IF($J$41*$C$41*G$6&gt;$J$41,0,$J$41*$C$41)+IF($K$41*$C$41*F$6&gt;$K$41,0,$K$41*$C$41)))</f>
        <v>0.5</v>
      </c>
      <c r="M157" s="126">
        <f>IF(L99&gt;L41,0,IF(AND(L99=L41,L157=0),0,IF($E$41*$C$41*M$6&gt;$E$41,0,$E$41*$C$41)+IF($F$41*$C$41*L$6&gt;$F$41,0,$F$41*$C$41)+IF($G$41*$C$41*K$6&gt;$G$41,0,$G$41*$C$41)+IF($H$41*$C$41*J$6&gt;$H$41,0,$H$41*$C$41)+IF($I$41*$C$41*I$6&gt;$I$41,0,$I$41*$C$41)+IF($J$41*$C$41*H$6&gt;$J$41,0,$J$41*$C$41)+IF($K$41*$C$41*G$6&gt;$K$41,0,$K$41*$C$41)+IF($L$41*$C$41*F$6&gt;$L$41,0,$L$41*$C$41)))</f>
        <v>0.5</v>
      </c>
      <c r="N157" s="126">
        <f>IF(M99&gt;M41,0,IF(AND(M99=M41,M157=0),0,IF($E$41*$C$41*N$6&gt;$E$41,0,$E$41*$C$41)+IF($F$41*$C$41*M$6&gt;$F$41,0,$F$41*$C$41)+IF($G$41*$C$41*L$6&gt;$G$41,0,$G$41*$C$41)+IF($H$41*$C$41*K$6&gt;$H$41,0,$H$41*$C$41)+IF($I$41*$C$41*J$6&gt;$I$41,0,$I$41*$C$41)+IF($J$41*$C$41*I$6&gt;$J$41,0,$J$41*$C$41)+IF($K$41*$C$41*H$6&gt;$K$41,0,$K$41*$C$41)+IF($L$41*$C$41*G$6&gt;$L$41,0,$L$41*$C$41)+IF($M$41*$C$41*F$6&gt;$M$41,0,$M$41*$C$41)))</f>
        <v>0.5</v>
      </c>
      <c r="O157" s="126">
        <f>IF(N99&gt;N41,0,IF(AND(N99=N41,N157=0),0,IF($E$41*$C$41*O$6&gt;$E$41,0,$E$41*$C$41)+IF($F$41*$C$41*N$6&gt;$F$41,0,$F$41*$C$41)+IF($G$41*$C$41*M$6&gt;$G$41,0,$G$41*$C$41)+IF($H$41*$C$41*L$6&gt;$H$41,0,$H$41*$C$41)+IF($I$41*$C$41*K$6&gt;$I$41,0,$I$41*$C$41)+IF($J$41*$C$41*J$6&gt;$J$41,0,$J$41*$C$41)+IF($K$41*$C$41*I$6&gt;$K$41,0,$K$41*$C$41)+IF($L$41*$C$41*H$6&gt;$L$41,0,$L$41*$C$41)+IF($M$41*$C$41*G$6&gt;$M$41,0,$M$41*$C$41)+IF($N$41*$C$41*F$6&gt;$N$41,0,$N$41*$C$41)))</f>
        <v>0.5</v>
      </c>
      <c r="P157" s="126">
        <f>IF(O99&gt;O41,0,IF(AND(O99=O41,O157=0),0,IF($E$41*$C$41*P$6&gt;$E$41,0,$E$41*$C$41)+IF($F$41*$C$41*O$6&gt;$F$41,0,$F$41*$C$41)+IF($G$41*$C$41*N$6&gt;$G$41,0,$G$41*$C$41)+IF($H$41*$C$41*M$6&gt;$H$41,0,$H$41*$C$41)+IF($I$41*$C$41*L$6&gt;$I$41,0,$I$41*$C$41)+IF($J$41*$C$41*K$6&gt;$J$41,0,$J$41*$C$41)+IF($K$41*$C$41*J$6&gt;$K$41,0,$K$41*$C$41)+IF($L$41*$C$41*I$6&gt;$L$41,0,$L$41*$C$41)+IF($M$41*$C$41*H$6&gt;$M$41,0,$M$41*$C$41)+IF($N$41*$C$41*G$6&gt;$N$41,0,$N$41*$C$41)+IF($O$41*$C$41*F$6&gt;$O$41,0,$O$41*$C$41)))</f>
        <v>0.5</v>
      </c>
      <c r="Q157" s="126">
        <f>IF(P99&gt;P41,0,IF(AND(P99=P41,P157=0),0,IF($E$41*$C$41*Q$6&gt;$E$41,0,$E$41*$C$41)+IF($F$41*$C$41*P$6&gt;$F$41,0,$F$41*$C$41)+IF($G$41*$C$41*O$6&gt;$G$41,0,$G$41*$C$41)+IF($H$41*$C$41*N$6&gt;$H$41,0,$H$41*$C$41)+IF($I$41*$C$41*M$6&gt;$I$41,0,$I$41*$C$41)+IF($J$41*$C$41*L$6&gt;$J$41,0,$J$41*$C$41)+IF($K$41*$C$41*K$6&gt;$K$41,0,$K$41*$C$41)+IF($L$41*$C$41*J$6&gt;$L$41,0,$L$41*$C$41)+IF($M$41*$C$41*I$6&gt;$M$41,0,$M$41*$C$41)+IF($N$41*$C$41*H$6&gt;$N$41,0,$N$41*$C$41)+IF($O$41*$C$41*G$6&gt;$O$41,0,$O$41*$C$41)+IF($P$41*$C$41*F$6&gt;$P$41,0,$P$41*$C$41)))</f>
        <v>0.5</v>
      </c>
      <c r="R157" s="126">
        <f>IF(Q99&gt;Q41,0,IF(AND(Q99=Q41,Q157=0),0,IF($E$41*$C$41*R$6&gt;$E$41,0,$E$41*$C$41)+IF($F$41*$C$41*Q$6&gt;$F$41,0,$F$41*$C$41)+IF($G$41*$C$41*P$6&gt;$G$41,0,$G$41*$C$41)+IF($H$41*$C$41*O$6&gt;$H$41,0,$H$41*$C$41)+IF($I$41*$C$41*N$6&gt;$I$41,0,$I$41*$C$41)+IF($J$41*$C$41*M$6&gt;$J$41,0,$J$41*$C$41)+IF($K$41*$C$41*L$6&gt;$K$41,0,$K$41*$C$41)+IF($L$41*$C$41*K$6&gt;$L$41,0,$L$41*$C$41)+IF($M$41*$C$41*J$6&gt;$M$41,0,$M$41*$C$41)+IF($N$41*$C$41*I$6&gt;$N$41,0,$N$41*$C$41)+IF($O$41*$C$41*H$6&gt;$O$41,0,$O$41*$C$41)+IF($P$41*$C$41*G$6&gt;$P$41,0,$P$41*$C$41)+IF($Q$41*$C$41*F$6&gt;$Q$41,0,$Q$41*$C$41)))</f>
        <v>0.5</v>
      </c>
      <c r="S157" s="126">
        <f>IF(R99&gt;R41,0,IF(AND(R99=R41,R157=0),0,IF($E$41*$C$41*S$6&gt;$E$41,0,$E$41*$C$41)+IF($F$41*$C$41*R$6&gt;$F$41,0,$F$41*$C$41)+IF($G$41*$C$41*Q$6&gt;$G$41,0,$G$41*$C$41)+IF($H$41*$C$41*P$6&gt;$H$41,0,$H$41*$C$41)+IF($I$41*$C$41*O$6&gt;$I$41,0,$I$41*$C$41)+IF($J$41*$C$41*N$6&gt;$J$41,0,$J$41*$C$41)+IF($K$41*$C$41*M$6&gt;$K$41,0,$K$41*$C$41)+IF($L$41*$C$41*L$6&gt;$L$41,0,$L$41*$C$41)+IF($M$41*$C$41*K$6&gt;$M$41,0,$M$41*$C$41)+IF($N$41*$C$41*J$6&gt;$N$41,0,$N$41*$C$41)+IF($O$41*$C$41*I$6&gt;$O$41,0,$O$41*$C$41)+IF($P$41*$C$41*H$6&gt;$P$41,0,$P$41*$C$41)+IF($Q$41*$C$41*G$6&gt;$Q$41,0,$Q$41*$C$41)+IF($R$41*$C$41*F$6&gt;$R$41,0,$R$41*$C$41)))</f>
        <v>0.5</v>
      </c>
      <c r="T157" s="126">
        <f>IF(S99&gt;S41,0,IF(AND(S99=S41,S157=0),0,IF($E$41*$C$41*T$6&gt;$E$41,0,$E$41*$C$41)+IF($F$41*$C$41*S$6&gt;$F$41,0,$F$41*$C$41)+IF($G$41*$C$41*R$6&gt;$G$41,0,$G$41*$C$41)+IF($H$41*$C$41*Q$6&gt;$H$41,0,$H$41*$C$41)+IF($I$41*$C$41*P$6&gt;$I$41,0,$I$41*$C$41)+IF($J$41*$C$41*O$6&gt;$J$41,0,$J$41*$C$41)+IF($K$41*$C$41*N$6&gt;$K$41,0,$K$41*$C$41)+IF($L$41*$C$41*M$6&gt;$L$41,0,$L$41*$C$41)+IF($M$41*$C$41*L$6&gt;$M$41,0,$M$41*$C$41)+IF($N$41*$C$41*K$6&gt;$N$41,0,$N$41*$C$41)+IF($O$41*$C$41*J$6&gt;$O$41,0,$O$41*$C$41)+IF($P$41*$C$41*I$6&gt;$P$41,0,$P$41*$C$41)+IF($Q$41*$C$41*H$6&gt;$Q$41,0,$Q$41*$C$41)+IF($R$41*$C$41*G$6&gt;$R$41,0,$R$41*$C$41)+IF($S$41*$C$41*F$6&gt;$S$41,0,$S$41*$C$41)))</f>
        <v>0.5</v>
      </c>
      <c r="U157" s="126">
        <f>IF(T99&gt;T41,0,IF(AND(T99=T41,T157=0),0,IF($E$41*$C$41*U$6&gt;$E$41,0,$E$41*$C$41)+IF($F$41*$C$41*T$6&gt;$F$41,0,$F$41*$C$41)+IF($G$41*$C$41*S$6&gt;$G$41,0,$G$41*$C$41)+IF($H$41*$C$41*R$6&gt;$H$41,0,$H$41*$C$41)+IF($I$41*$C$41*Q$6&gt;$I$41,0,$I$41*$C$41)+IF($J$41*$C$41*P$6&gt;$J$41,0,$J$41*$C$41)+IF($K$41*$C$41*O$6&gt;$K$41,0,$K$41*$C$41)+IF($L$41*$C$41*N$6&gt;$L$41,0,$L$41*$C$41)+IF($M$41*$C$41*M$6&gt;$M$41,0,$M$41*$C$41)+IF($N$41*$C$41*L$6&gt;$N$41,0,$N$41*$C$41)+IF($O$41*$C$41*K$6&gt;$O$41,0,$O$41*$C$41)+IF($P$41*$C$41*J$6&gt;$P$41,0,$P$41*$C$41)+IF($Q$41*$C$41*I$6&gt;$Q$41,0,$Q$41*$C$41)+IF($R$41*$C$41*H$6&gt;$R$41,0,$R$41*$C$41)+IF($S$41*$C$41*G$6&gt;$S$41,0,$S$41*$C$41)+IF($T$41*$C$41*F$6&gt;$T$41,0,$T$41*$C$41)))</f>
        <v>0.5</v>
      </c>
      <c r="V157" s="126">
        <f>IF(U99&gt;U41,0,IF(AND(U99=U41,U157=0),0,IF($E$41*$C$41*V$6&gt;$E$41,0,$E$41*$C$41)+IF($F$41*$C$41*U$6&gt;$F$41,0,$F$41*$C$41)+IF($G$41*$C$41*T$6&gt;$G$41,0,$G$41*$C$41)+IF($H$41*$C$41*S$6&gt;$H$41,0,$H$41*$C$41)+IF($I$41*$C$41*R$6&gt;$I$41,0,$I$41*$C$41)+IF($J$41*$C$41*Q$6&gt;$J$41,0,$J$41*$C$41)+IF($K$41*$C$41*P$6&gt;$K$41,0,$K$41*$C$41)+IF($L$41*$C$41*O$6&gt;$L$41,0,$L$41*$C$41)+IF($M$41*$C$41*N$6&gt;$M$41,0,$M$41*$C$41)+IF($N$41*$C$41*M$6&gt;$N$41,0,$N$41*$C$41)+IF($O$41*$C$41*L$6&gt;$O$41,0,$O$41*$C$41)+IF($P$41*$C$41*K$6&gt;$P$41,0,$P$41*$C$41)+IF($Q$41*$C$41*J$6&gt;$Q$41,0,$Q$41*$C$41)+IF($R$41*$C$41*I$6&gt;$R$41,0,$R$41*$C$41)+IF($S$41*$C$41*H$6&gt;$S$41,0,$S$41*$C$41)+IF($T$41*$C$41*G$6&gt;$T$41,0,$T$41*$C$41)+IF($U$41*$C$41*F$6&gt;$U$41,0,$U$41*$C$41)))</f>
        <v>0.5</v>
      </c>
      <c r="W157" s="126">
        <f>IF(V99&gt;V41,0,IF(AND(V99=V41,V157=0),0,IF($E$41*$C$41*W$6&gt;$E$41,0,$E$41*$C$41)+IF($F$41*$C$41*V$6&gt;$F$41,0,$F$41*$C$41)+IF($G$41*$C$41*U$6&gt;$G$41,0,$G$41*$C$41)+IF($H$41*$C$41*T$6&gt;$H$41,0,$H$41*$C$41)+IF($I$41*$C$41*S$6&gt;$I$41,0,$I$41*$C$41)+IF($J$41*$C$41*R$6&gt;$J$41,0,$J$41*$C$41)+IF($K$41*$C$41*Q$6&gt;$K$41,0,$K$41*$C$41)+IF($L$41*$C$41*P$6&gt;$L$41,0,$L$41*$C$41)+IF($M$41*$C$41*O$6&gt;$M$41,0,$M$41*$C$41)+IF($N$41*$C$41*N$6&gt;$N$41,0,$N$41*$C$41)+IF($O$41*$C$41*M$6&gt;$O$41,0,$O$41*$C$41)+IF($P$41*$C$41*L$6&gt;$P$41,0,$P$41*$C$41)+IF($Q$41*$C$41*K$6&gt;$Q$41,0,$Q$41*$C$41)+IF($R$41*$C$41*J$6&gt;$R$41,0,$R$41*$C$41)+IF($S$41*$C$41*I$6&gt;$S$41,0,$S$41*$C$41)+IF($T$41*$C$41*H$6&gt;$T$41,0,$T$41*$C$41)+IF($U$41*$C$41*G$6&gt;$U$41,0,$U$41*$C$41)+IF($V$41*$C$41*F$6&gt;$V$41,0,$V$41*$C$41)))</f>
        <v>0.5</v>
      </c>
      <c r="X157" s="126">
        <f>IF(W99&gt;W41,0,IF(AND(W99=W41,W157=0),0,IF($E$41*$C$41*X$6&gt;$E$41,0,$E$41*$C$41)+IF($F$41*$C$41*W$6&gt;$F$41,0,$F$41*$C$41)+IF($G$41*$C$41*V$6&gt;$G$41,0,$G$41*$C$41)+IF($H$41*$C$41*U$6&gt;$H$41,0,$H$41*$C$41)+IF($I$41*$C$41*T$6&gt;$I$41,0,$I$41*$C$41)+IF($J$41*$C$41*S$6&gt;$J$41,0,$J$41*$C$41)+IF($K$41*$C$41*R$6&gt;$K$41,0,$K$41*$C$41)+IF($L$41*$C$41*Q$6&gt;$L$41,0,$L$41*$C$41)+IF($M$41*$C$41*P$6&gt;$M$41,0,$M$41*$C$41)+IF($N$41*$C$41*O$6&gt;$N$41,0,$N$41*$C$41)+IF($O$41*$C$41*N$6&gt;$O$41,0,$O$41*$C$41)+IF($P$41*$C$41*M$6&gt;$P$41,0,$P$41*$C$41)+IF($Q$41*$C$41*L$6&gt;$Q$41,0,$Q$41*$C$41)+IF($R$41*$C$41*K$6&gt;$R$41,0,$R$41*$C$41)+IF($S$41*$C$41*J$6&gt;$S$41,0,$S$41*$C$41)+IF($T$41*$C$41*I$6&gt;$T$41,0,$T$41*$C$41)+IF($U$41*$C$41*H$6&gt;$U$41,0,$U$41*$C$41)+IF($V$41*$C$41*G$6&gt;$V$41,0,$V$41*$C$41)+IF($W$41*$C$41*F$6&gt;$W$41,0,$W$41*$C$41)))</f>
        <v>0.5</v>
      </c>
      <c r="Y157" s="126">
        <f>IF(X99&gt;X41,0,IF(AND(X99=X41,X157=0),0,IF($E$41*$C$41*Y$6&gt;$E$41,0,$E$41*$C$41)+IF($F$41*$C$41*X$6&gt;$F$41,0,$F$41*$C$41)+IF($G$41*$C$41*W$6&gt;$G$41,0,$G$41*$C$41)+IF($H$41*$C$41*V$6&gt;$H$41,0,$H$41*$C$41)+IF($I$41*$C$41*U$6&gt;$I$41,0,$I$41*$C$41)+IF($J$41*$C$41*T$6&gt;$J$41,0,$J$41*$C$41)+IF($K$41*$C$41*S$6&gt;$K$41,0,$K$41*$C$41)+IF($L$41*$C$41*R$6&gt;$L$41,0,$L$41*$C$41)+IF($M$41*$C$41*Q$6&gt;$M$41,0,$M$41*$C$41)+IF($N$41*$C$41*P$6&gt;$N$41,0,$N$41*$C$41)+IF($O$41*$C$41*O$6&gt;$O$41,0,$O$41*$C$41)+IF($P$41*$C$41*N$6&gt;$P$41,0,$P$41*$C$41)+IF($Q$41*$C$41*M$6&gt;$Q$41,0,$Q$41*$C$41)+IF($R$41*$C$41*L$6&gt;$R$41,0,$R$41*$C$41)+IF($S$41*$C$41*K$6&gt;$S$41,0,$S$41*$C$41)+IF($T$41*$C$41*J$6&gt;$T$41,0,$T$41*$C$41)+IF($U$41*$C$41*I$6&gt;$U$41,0,$U$41*$C$41)+IF($V$41*$C$41*H$6&gt;$V$41,0,$V$41*$C$41)+IF($W$41*$C$41*G$6&gt;$W$41,0,$W$41*$C$41)+IF($X$41*$C$41*F$6&gt;$X$41,0,$X$41*$C$41)))</f>
        <v>0.5</v>
      </c>
      <c r="Z157" s="126">
        <f>IF(Y99&gt;Y41,0,IF(AND(Y99=Y41,Y157=0),0,IF($E$41*$C$41*Z$6&gt;$E$41,0,$E$41*$C$41)+IF($F$41*$C$41*Y$6&gt;$F$41,0,$F$41*$C$41)+IF($G$41*$C$41*X$6&gt;$G$41,0,$G$41*$C$41)+IF($H$41*$C$41*W$6&gt;$H$41,0,$H$41*$C$41)+IF($I$41*$C$41*V$6&gt;$I$41,0,$I$41*$C$41)+IF($J$41*$C$41*U$6&gt;$J$41,0,$J$41*$C$41)+IF($K$41*$C$41*T$6&gt;$K$41,0,$K$41*$C$41)+IF($L$41*$C$41*S$6&gt;$L$41,0,$L$41*$C$41)+IF($M$41*$C$41*R$6&gt;$M$41,0,$M$41*$C$41)+IF($N$41*$C$41*Q$6&gt;$N$41,0,$N$41*$C$41)+IF($O$41*$C$41*P$6&gt;$O$41,0,$O$41*$C$41)+IF($P$41*$C$41*O$6&gt;$P$41,0,$P$41*$C$41)+IF($Q$41*$C$41*N$6&gt;$Q$41,0,$Q$41*$C$41)+IF($R$41*$C$41*M$6&gt;$R$41,0,$R$41*$C$41)+IF($S$41*$C$41*L$6&gt;$S$41,0,$S$41*$C$41)+IF($T$41*$C$41*K$6&gt;$T$41,0,$T$41*$C$41)+IF($U$41*$C$41*J$6&gt;$U$41,0,$U$41*$C$41)+IF($V$41*$C$41*I$6&gt;$V$41,0,$V$41*$C$41)+IF($W$41*$C$41*H$6&gt;$W$41,0,$W$41*$C$41)+IF($X$41*$C$41*G$6&gt;$X$41,0,$X$41*$C$41)+IF($Y$41*$C$41*F$6&gt;$Y$41,0,$Y$41*$C$41)))</f>
        <v>0.5</v>
      </c>
      <c r="AA157" s="126">
        <f>IF(Z99&gt;Z41,0,IF(AND(Z99=Z41,Z157=0),0,IF($E$41*$C$41*AA$6&gt;$E$41,0,$E$41*$C$41)+IF($F$41*$C$41*Z$6&gt;$F$41,0,$F$41*$C$41)+IF($G$41*$C$41*Y$6&gt;$G$41,0,$G$41*$C$41)+IF($H$41*$C$41*X$6&gt;$H$41,0,$H$41*$C$41)+IF($I$41*$C$41*W$6&gt;$I$41,0,$I$41*$C$41)+IF($J$41*$C$41*V$6&gt;$J$41,0,$J$41*$C$41)+IF($K$41*$C$41*U$6&gt;$K$41,0,$K$41*$C$41)+IF($L$41*$C$41*T$6&gt;$L$41,0,$L$41*$C$41)+IF($M$41*$C$41*S$6&gt;$M$41,0,$M$41*$C$41)+IF($N$41*$C$41*R$6&gt;$N$41,0,$N$41*$C$41)+IF($O$41*$C$41*Q$6&gt;$O$41,0,$O$41*$C$41)+IF($P$41*$C$41*P$6&gt;$P$41,0,$P$41*$C$41)+IF($Q$41*$C$41*O$6&gt;$Q$41,0,$Q$41*$C$41)+IF($R$41*$C$41*N$6&gt;$R$41,0,$R$41*$C$41)+IF($S$41*$C$41*M$6&gt;$S$41,0,$S$41*$C$41)+IF($T$41*$C$41*L$6&gt;$T$41,0,$T$41*$C$41)+IF($U$41*$C$41*K$6&gt;$U$41,0,$U$41*$C$41)+IF($V$41*$C$41*J$6&gt;$V$41,0,$V$41*$C$41)+IF($W$41*$C$41*I$6&gt;$W$41,0,$W$41*$C$41)+IF($X$41*$C$41*H$6&gt;$X$41,0,$X$41*$C$41)+IF($Y$41*$C$41*G$6&gt;$Y$41,0,$Y$41*$C$41)+IF($Z$41*$C$41*F$6&gt;$Z$41,0,$Z$41*$C$41)))</f>
        <v>0.5</v>
      </c>
      <c r="AB157" s="126">
        <f>IF(AA99&gt;AA41,0,IF(AND(AA99=AA41,AA157=0),0,IF($E$41*$C$41*AB$6&gt;$E$41,0,$E$41*$C$41)+IF($F$41*$C$41*AA$6&gt;$F$41,0,$F$41*$C$41)+IF($G$41*$C$41*Z$6&gt;$G$41,0,$G$41*$C$41)+IF($H$41*$C$41*Y$6&gt;$H$41,0,$H$41*$C$41)+IF($I$41*$C$41*X$6&gt;$I$41,0,$I$41*$C$41)+IF($J$41*$C$41*W$6&gt;$J$41,0,$J$41*$C$41)+IF($K$41*$C$41*V$6&gt;$K$41,0,$K$41*$C$41)+IF($L$41*$C$41*U$6&gt;$L$41,0,$L$41*$C$41)+IF($M$41*$C$41*T$6&gt;$M$41,0,$M$41*$C$41)+IF($N$41*$C$41*S$6&gt;$N$41,0,$N$41*$C$41)+IF($O$41*$C$41*R$6&gt;$O$41,0,$O$41*$C$41)+IF($P$41*$C$41*Q$6&gt;$P$41,0,$P$41*$C$41)+IF($Q$41*$C$41*P$6&gt;$Q$41,0,$Q$41*$C$41)+IF($R$41*$C$41*O$6&gt;$R$41,0,$R$41*$C$41)+IF($S$41*$C$41*N$6&gt;$S$41,0,$S$41*$C$41)+IF($T$41*$C$41*M$6&gt;$T$41,0,$T$41*$C$41)+IF($U$41*$C$41*L$6&gt;$U$41,0,$U$41*$C$41)+IF($V$41*$C$41*K$6&gt;$V$41,0,$V$41*$C$41)+IF($W$41*$C$41*J$6&gt;$W$41,0,$W$41*$C$41)+IF($X$41*$C$41*I$6&gt;$X$41,0,$X$41*$C$41)+IF($Y$41*$C$41*H$6&gt;$Y$41,0,$Y$41*$C$41)+IF($Z$41*$C$41*G$6&gt;$Z$41,0,$Z$41*$C$41)+IF($AA$41*$C$41*F$6&gt;$AA$41,0,$AA$41*$C$41)))</f>
        <v>0.5</v>
      </c>
      <c r="AC157" s="126">
        <f>IF(AB99&gt;AB41,0,IF(AND(AB99=AB41,AB157=0),0,IF($E$41*$C$41*AC$6&gt;$E$41,0,$E$41*$C$41)+IF($F$41*$C$41*AB$6&gt;$F$41,0,$F$41*$C$41)+IF($G$41*$C$41*AA$6&gt;$G$41,0,$G$41*$C$41)+IF($H$41*$C$41*Z$6&gt;$H$41,0,$H$41*$C$41)+IF($I$41*$C$41*Y$6&gt;$I$41,0,$I$41*$C$41)+IF($J$41*$C$41*X$6&gt;$J$41,0,$J$41*$C$41)+IF($K$41*$C$41*W$6&gt;$K$41,0,$K$41*$C$41)+IF($L$41*$C$41*V$6&gt;$L$41,0,$L$41*$C$41)+IF($M$41*$C$41*U$6&gt;$M$41,0,$M$41*$C$41)+IF($N$41*$C$41*T$6&gt;$N$41,0,$N$41*$C$41)+IF($O$41*$C$41*S$6&gt;$O$41,0,$O$41*$C$41)+IF($P$41*$C$41*R$6&gt;$P$41,0,$P$41*$C$41)+IF($Q$41*$C$41*Q$6&gt;$Q$41,0,$Q$41*$C$41)+IF($R$41*$C$41*P$6&gt;$R$41,0,$R$41*$C$41)+IF($S$41*$C$41*O$6&gt;$S$41,0,$S$41*$C$41)+IF($T$41*$C$41*N$6&gt;$T$41,0,$T$41*$C$41)+IF($U$41*$C$41*M$6&gt;$U$41,0,$U$41*$C$41)+IF($V$41*$C$41*L$6&gt;$V$41,0,$V$41*$C$41)+IF($W$41*$C$41*K$6&gt;$W$41,0,$W$41*$C$41)+IF($X$41*$C$41*J$6&gt;$X$41,0,$X$41*$C$41)+IF($Y$41*$C$41*I$6&gt;$Y$41,0,$Y$41*$C$41)+IF($Z$41*$C$41*H$6&gt;$Z$41,0,$Z$41*$C$41)+IF($AA$41*$C$41*G$6&gt;$AA$41,0,$AA$41*$C$41)+IF($AB$41*$C$41*F$6&gt;$AB$41,0,$AB$41*$C$41)))</f>
        <v>0.5</v>
      </c>
      <c r="AD157" s="126">
        <f>IF(AC99&gt;AC41,0,IF(AND(AC99=AC41,AC157=0),0,IF($E$41*$C$41*AD$6&gt;$E$41,0,$E$41*$C$41)+IF($F$41*$C$41*AC$6&gt;$F$41,0,$F$41*$C$41)+IF($G$41*$C$41*AB$6&gt;$G$41,0,$G$41*$C$41)+IF($H$41*$C$41*AA$6&gt;$H$41,0,$H$41*$C$41)+IF($I$41*$C$41*Z$6&gt;$I$41,0,$I$41*$C$41)+IF($J$41*$C$41*Y$6&gt;$J$41,0,$J$41*$C$41)+IF($K$41*$C$41*X$6&gt;$K$41,0,$K$41*$C$41)+IF($L$41*$C$41*W$6&gt;$L$41,0,$L$41*$C$41)+IF($M$41*$C$41*V$6&gt;$M$41,0,$M$41*$C$41)+IF($N$41*$C$41*U$6&gt;$N$41,0,$N$41*$C$41)+IF($O$41*$C$41*T$6&gt;$O$41,0,$O$41*$C$41)+IF($P$41*$C$41*S$6&gt;$P$41,0,$P$41*$C$41)+IF($Q$41*$C$41*R$6&gt;$Q$41,0,$Q$41*$C$41)+IF($R$41*$C$41*Q$6&gt;$R$41,0,$R$41*$C$41)+IF($S$41*$C$41*P$6&gt;$S$41,0,$S$41*$C$41)+IF($T$41*$C$41*O$6&gt;$T$41,0,$T$41*$C$41)+IF($U$41*$C$41*N$6&gt;$U$41,0,$U$41*$C$41)+IF($V$41*$C$41*M$6&gt;$V$41,0,$V$41*$C$41)+IF($W$41*$C$41*L$6&gt;$W$41,0,$W$41*$C$41)+IF($X$41*$C$41*K$6&gt;$X$41,0,$X$41*$C$41)+IF($Y$41*$C$41*J$6&gt;$Y$41,0,$Y$41*$C$41)+IF($Z$41*$C$41*I$6&gt;$Z$41,0,$Z$41*$C$41)+IF($AA$41*$C$41*H$6&gt;$AA$41,0,$AA$41*$C$41)+IF($AB$41*$C$41*G$6&gt;$AB$41,0,$AB$41*$C$41)+IF($AC$41*$C$41*F$6&gt;$AC$41,0,$AC$41*$C$41)))</f>
        <v>0.5</v>
      </c>
      <c r="AE157" s="126">
        <f>IF(AD99&gt;AD41,0,IF(AND(AD99=AD41,AD157=0),0,IF($E$41*$C$41*AE$6&gt;$E$41,0,$E$41*$C$41)+IF($F$41*$C$41*AD$6&gt;$F$41,0,$F$41*$C$41)+IF($G$41*$C$41*AC$6&gt;$G$41,0,$G$41*$C$41)+IF($H$41*$C$41*AB$6&gt;$H$41,0,$H$41*$C$41)+IF($I$41*$C$41*AA$6&gt;$I$41,0,$I$41*$C$41)+IF($J$41*$C$41*Z$6&gt;$J$41,0,$J$41*$C$41)+IF($K$41*$C$41*Y$6&gt;$K$41,0,$K$41*$C$41)+IF($L$41*$C$41*X$6&gt;$L$41,0,$L$41*$C$41)+IF($M$41*$C$41*W$6&gt;$M$41,0,$M$41*$C$41)+IF($N$41*$C$41*V$6&gt;$N$41,0,$N$41*$C$41)+IF($O$41*$C$41*U$6&gt;$O$41,0,$O$41*$C$41)+IF($P$41*$C$41*T$6&gt;$P$41,0,$P$41*$C$41)+IF($Q$41*$C$41*S$6&gt;$Q$41,0,$Q$41*$C$41)+IF($R$41*$C$41*R$6&gt;$R$41,0,$R$41*$C$41)+IF($S$41*$C$41*Q$6&gt;$S$41,0,$S$41*$C$41)+IF($T$41*$C$41*P$6&gt;$T$41,0,$T$41*$C$41)+IF($U$41*$C$41*O$6&gt;$U$41,0,$U$41*$C$41)+IF($V$41*$C$41*N$6&gt;$V$41,0,$V$41*$C$41)+IF($W$41*$C$41*M$6&gt;$W$41,0,$W$41*$C$41)+IF($X$41*$C$41*L$6&gt;$X$41,0,$X$41*$C$41)+IF($Y$41*$C$41*K$6&gt;$Y$41,0,$Y$41*$C$41)+IF($Z$41*$C$41*J$6&gt;$Z$41,0,$Z$41*$C$41)+IF($AA$41*$C$41*I$6&gt;$AA$41,0,$AA$41*$C$41)+IF($AB$41*$C$41*H$6&gt;$AB$41,0,$AB$41*$C$41)+IF($AC$41*$C$41*G$6&gt;$AC$41,0,$AC$41*$C$41)+IF($AD$41*$C$41*F$6&gt;$AD$41,0,$AD$41*$C$41)))</f>
        <v>0.5</v>
      </c>
      <c r="AF157" s="126">
        <f>IF(AE99&gt;AE41,0,IF(AND(AE99=AE41,AE157=0),0,IF($E$41*$C$41*AF$6&gt;$E$41,0,$E$41*$C$41)+IF($F$41*$C$41*AE$6&gt;$F$41,0,$F$41*$C$41)+IF($G$41*$C$41*AD$6&gt;$G$41,0,$G$41*$C$41)+IF($H$41*$C$41*AC$6&gt;$H$41,0,$H$41*$C$41)+IF($I$41*$C$41*AB$6&gt;$I$41,0,$I$41*$C$41)+IF($J$41*$C$41*AA$6&gt;$J$41,0,$J$41*$C$41)+IF($K$41*$C$41*Z$6&gt;$K$41,0,$K$41*$C$41)+IF($L$41*$C$41*Y$6&gt;$L$41,0,$L$41*$C$41)+IF($M$41*$C$41*X$6&gt;$M$41,0,$M$41*$C$41)+IF($N$41*$C$41*W$6&gt;$N$41,0,$N$41*$C$41)+IF($O$41*$C$41*V$6&gt;$O$41,0,$O$41*$C$41)+IF($P$41*$C$41*U$6&gt;$P$41,0,$P$41*$C$41)+IF($Q$41*$C$41*T$6&gt;$Q$41,0,$Q$41*$C$41)+IF($R$41*$C$41*S$6&gt;$R$41,0,$R$41*$C$41)+IF($S$41*$C$41*R$6&gt;$S$41,0,$S$41*$C$41)+IF($T$41*$C$41*Q$6&gt;$T$41,0,$T$41*$C$41)+IF($U$41*$C$41*P$6&gt;$U$41,0,$U$41*$C$41)+IF($V$41*$C$41*O$6&gt;$V$41,0,$V$41*$C$41)+IF($W$41*$C$41*N$6&gt;$W$41,0,$W$41*$C$41)+IF($X$41*$C$41*M$6&gt;$X$41,0,$X$41*$C$41)+IF($Y$41*$C$41*L$6&gt;$Y$41,0,$Y$41*$C$41)+IF($Z$41*$C$41*K$6&gt;$Z$41,0,$Z$41*$C$41)+IF($AA$41*$C$41*J$6&gt;$AA$41,0,$AA$41*$C$41)+IF($AB$41*$C$41*I$6&gt;$AB$41,0,$AB$41*$C$41)+IF($AC$41*$C$41*H$6&gt;$AC$41,0,$AC$41*$C$41)+IF($AD$41*$C$41*G$6&gt;$AD$41,0,$AD$41*$C$41)+IF($AE$41*$C$41*F$6&gt;$AE$41,0,$AE$41*$C$41)))</f>
        <v>0.5</v>
      </c>
      <c r="AG157" s="126">
        <f>IF(AF99&gt;AF41,0,IF(AND(AF99=AF41,AF157=0),0,IF($E$41*$C$41*AG$6&gt;$E$41,0,$E$41*$C$41)+IF($F$41*$C$41*AF$6&gt;$F$41,0,$F$41*$C$41)+IF($G$41*$C$41*AE$6&gt;$G$41,0,$G$41*$C$41)+IF($H$41*$C$41*AD$6&gt;$H$41,0,$H$41*$C$41)+IF($I$41*$C$41*AC$6&gt;$I$41,0,$I$41*$C$41)+IF($J$41*$C$41*AB$6&gt;$J$41,0,$J$41*$C$41)+IF($K$41*$C$41*AA$6&gt;$K$41,0,$K$41*$C$41)+IF($L$41*$C$41*Z$6&gt;$L$41,0,$L$41*$C$41)+IF($M$41*$C$41*Y$6&gt;$M$41,0,$M$41*$C$41)+IF($N$41*$C$41*X$6&gt;$N$41,0,$N$41*$C$41)+IF($O$41*$C$41*W$6&gt;$O$41,0,$O$41*$C$41)+IF($P$41*$C$41*V$6&gt;$P$41,0,$P$41*$C$41)+IF($Q$41*$C$41*U$6&gt;$Q$41,0,$Q$41*$C$41)+IF($R$41*$C$41*T$6&gt;$R$41,0,$R$41*$C$41)+IF($S$41*$C$41*S$6&gt;$S$41,0,$S$41*$C$41)+IF($T$41*$C$41*R$6&gt;$T$41,0,$T$41*$C$41)+IF($U$41*$C$41*Q$6&gt;$U$41,0,$U$41*$C$41)+IF($V$41*$C$41*P$6&gt;$V$41,0,$V$41*$C$41)+IF($W$41*$C$41*O$6&gt;$W$41,0,$W$41*$C$41)+IF($X$41*$C$41*N$6&gt;$X$41,0,$X$41*$C$41)+IF($Y$41*$C$41*M$6&gt;$Y$41,0,$Y$41*$C$41)+IF($Z$41*$C$41*L$6&gt;$Z$41,0,$Z$41*$C$41)+IF($AA$41*$C$41*K$6&gt;$AA$41,0,$AA$41*$C$41)+IF($AB$41*$C$41*J$6&gt;$AB$41,0,$AB$41*$C$41)+IF($AC$41*$C$41*I$6&gt;$AC$41,0,$AC$41*$C$41)+IF($AD$41*$C$41*H$6&gt;$AD$41,0,$AD$41*$C$41)+IF($AE$41*$C$41*G$6&gt;$AE$41,0,$AE$41*$C$41)+IF($AF$41*$C$41*F$6&gt;$AF$41,0,$AF$41*$C$41)))</f>
        <v>0.5</v>
      </c>
      <c r="AH157" s="126">
        <f>IF(AG99&gt;AG41,0,IF(AND(AG99=AG41,AG157=0),0,IF($E$41*$C$41*AH$6&gt;$E$41,0,$E$41*$C$41)+IF($F$41*$C$41*AG$6&gt;$F$41,0,$F$41*$C$41)+IF($G$41*$C$41*AF$6&gt;$G$41,0,$G$41*$C$41)+IF($H$41*$C$41*AE$6&gt;$H$41,0,$H$41*$C$41)+IF($I$41*$C$41*AD$6&gt;$I$41,0,$I$41*$C$41)+IF($J$41*$C$41*AC$6&gt;$J$41,0,$J$41*$C$41)+IF($K$41*$C$41*AB$6&gt;$K$41,0,$K$41*$C$41)+IF($L$41*$C$41*AA$6&gt;$L$41,0,$L$41*$C$41)+IF($M$41*$C$41*Z$6&gt;$M$41,0,$M$41*$C$41)+IF($N$41*$C$41*Y$6&gt;$N$41,0,$N$41*$C$41)+IF($O$41*$C$41*X$6&gt;$O$41,0,$O$41*$C$41)+IF($P$41*$C$41*W$6&gt;$P$41,0,$P$41*$C$41)+IF($Q$41*$C$41*V$6&gt;$Q$41,0,$Q$41*$C$41)+IF($R$41*$C$41*U$6&gt;$R$41,0,$R$41*$C$41)+IF($S$41*$C$41*T$6&gt;$S$41,0,$S$41*$C$41)+IF($T$41*$C$41*S$6&gt;$T$41,0,$T$41*$C$41)+IF($U$41*$C$41*R$6&gt;$U$41,0,$U$41*$C$41)+IF($V$41*$C$41*Q$6&gt;$V$41,0,$V$41*$C$41)+IF($W$41*$C$41*P$6&gt;$W$41,0,$W$41*$C$41)+IF($X$41*$C$41*O$6&gt;$X$41,0,$X$41*$C$41)+IF($Y$41*$C$41*N$6&gt;$Y$41,0,$Y$41*$C$41)+IF($Z$41*$C$41*M$6&gt;$Z$41,0,$Z$41*$C$41)+IF($AA$41*$C$41*L$6&gt;$AA$41,0,$AA$41*$C$41)+IF($AB$41*$C$41*K$6&gt;$AB$41,0,$AB$41*$C$41)+IF($AC$41*$C$41*J$6&gt;$AC$41,0,$AC$41*$C$41)+IF($AD$41*$C$41*I$6&gt;$AD$41,0,$AD$41*$C$41)+IF($AE$41*$C$41*H$6&gt;$AE$41,0,$AE$41*$C$41)+IF($AF$41*$C$41*G$6&gt;$AF$41,0,$AF$41*$C$41)+IF($AG$41*$C$41*F$6&gt;$AG$41,0,$AG$41*$C$41)))</f>
        <v>0.5</v>
      </c>
      <c r="AI157" s="126">
        <f>IF(AH99&gt;AH41,0,IF(AND(AH99=AH41,AH157=0),0,IF($E$41*$C$41*AI$6&gt;$E$41,0,$E$41*$C$41)+IF($F$41*$C$41*AH$6&gt;$F$41,0,$F$41*$C$41)+IF($G$41*$C$41*AG$6&gt;$G$41,0,$G$41*$C$41)+IF($H$41*$C$41*AF$6&gt;$H$41,0,$H$41*$C$41)+IF($I$41*$C$41*AE$6&gt;$I$41,0,$I$41*$C$41)+IF($J$41*$C$41*AD$6&gt;$J$41,0,$J$41*$C$41)+IF($K$41*$C$41*AC$6&gt;$K$41,0,$K$41*$C$41)+IF($L$41*$C$41*AB$6&gt;$L$41,0,$L$41*$C$41)+IF($M$41*$C$41*AA$6&gt;$M$41,0,$M$41*$C$41)+IF($N$41*$C$41*Z$6&gt;$N$41,0,$N$41*$C$41)+IF($O$41*$C$41*Y$6&gt;$O$41,0,$O$41*$C$41)+IF($P$41*$C$41*X$6&gt;$P$41,0,$P$41*$C$41)+IF($Q$41*$C$41*W$6&gt;$Q$41,0,$Q$41*$C$41)+IF($R$41*$C$41*V$6&gt;$R$41,0,$R$41*$C$41)+IF($S$41*$C$41*U$6&gt;$S$41,0,$S$41*$C$41)+IF($T$41*$C$41*T$6&gt;$T$41,0,$T$41*$C$41)+IF($U$41*$C$41*S$6&gt;$U$41,0,$U$41*$C$41)+IF($V$41*$C$41*R$6&gt;$V$41,0,$V$41*$C$41)+IF($W$41*$C$41*Q$6&gt;$W$41,0,$W$41*$C$41)+IF($X$41*$C$41*P$6&gt;$X$41,0,$X$41*$C$41)+IF($Y$41*$C$41*O$6&gt;$Y$41,0,$Y$41*$C$41)+IF($Z$41*$C$41*N$6&gt;$Z$41,0,$Z$41*$C$41)+IF($AA$41*$C$41*M$6&gt;$AA$41,0,$AA$41*$C$41)+IF($AB$41*$C$41*L$6&gt;$AB$41,0,$AB$41*$C$41)+IF($AC$41*$C$41*K$6&gt;$AC$41,0,$AC$41*$C$41)+IF($AD$41*$C$41*J$6&gt;$AD$41,0,$AD$41*$C$41)+IF($AE$41*$C$41*I$6&gt;$AE$41,0,$AE$41*$C$41)+IF($AF$41*$C$41*H$6&gt;$AF$41,0,$AF$41*$C$41)+IF($AG$41*$C$41*G$6&gt;$AG$41,0,$AG$41*$C$41)+IF($AH$41*$C$41*F$6&gt;$AH$41,0,$AH$41*$C$41)))</f>
        <v>0.5</v>
      </c>
    </row>
    <row r="158" spans="2:35" x14ac:dyDescent="0.3">
      <c r="B158" s="6" t="str">
        <f t="shared" si="72"/>
        <v>Rotor &amp; Hub</v>
      </c>
      <c r="C158" s="284"/>
      <c r="D158" s="151">
        <f t="shared" si="73"/>
        <v>15</v>
      </c>
      <c r="E158" s="126">
        <v>0</v>
      </c>
      <c r="F158" s="126">
        <f>IF(E100&gt;E42,0,IF(AND(E100=E42,E158=0),0,IF($E$42*$C$42*F$6&gt;$E$42,0,$E$42*$C$42)))</f>
        <v>0.5</v>
      </c>
      <c r="G158" s="126">
        <f>IF(F100&gt;F42,0,IF(AND(F100=F42,F158=0),0,IF($E$42*$C$42*G$6&gt;$E$42,0,$E$42*$C$42)+IF($F$42*$C$42*F$6&gt;$F$42,0,$F$42*$C$42)))</f>
        <v>0.5</v>
      </c>
      <c r="H158" s="126">
        <f>IF(G100&gt;G42,0,IF(AND(G100=G42,G158=0),0,IF($E$42*$C$42*H$6&gt;$E$42,0,$E$42*$C$42)+IF($F$42*$C$42*G$6&gt;$F$42,0,$F$42*$C$42)+IF($G$42*$C$42*F$6&gt;$G$42,0,$G$42*$C$42)))</f>
        <v>0.5</v>
      </c>
      <c r="I158" s="126">
        <f>IF(H100&gt;H42,0,IF(AND(H100=H42,H158=0),0,IF($E$42*$C$42*I$6&gt;$E$42,0,$E$42*$C$42)+IF($F$42*$C$42*H$6&gt;$F$42,0,$F$42*$C$42)+IF($G$42*$C$42*G$6&gt;$G$42,0,$G$42*$C$42)+IF($H$42*$C$42*F$6&gt;$H$42,0,$H$42*$C$42)))</f>
        <v>0.5</v>
      </c>
      <c r="J158" s="126">
        <f>IF(I100&gt;I42,0,IF(AND(I100=I42,I158=0),0,IF($E$42*$C$42*J$6&gt;$E$42,0,$E$42*$C$42)+IF($F$42*$C$42*I$6&gt;$F$42,0,$F$42*$C$42)+IF($G$42*$C$42*H$6&gt;$G$42,0,$G$42*$C$42)+IF($H$42*$C$42*G$6&gt;$H$42,0,$H$42*$C$42)+IF($I$42*$C$42*F$6&gt;$I$42,0,$I$42*$C$42)))</f>
        <v>0.5</v>
      </c>
      <c r="K158" s="126">
        <f>IF(J100&gt;J42,0,IF(AND(J100=J42,J158=0),0,IF($E$42*$C$42*K$6&gt;$E$42,0,$E$42*$C$42)+IF($F$42*$C$42*J$6&gt;$F$42,0,$F$42*$C$42)+IF($G$42*$C$42*I$6&gt;$G$42,0,$G$42*$C$42)+IF($H$42*$C$42*H$6&gt;$H$42,0,$H$42*$C$42)+IF($I$42*$C$42*G$6&gt;$I$42,0,$I$42*$C$42)+IF($J$42*$C$42*F$6&gt;$J$42,0,$J$42*$C$42)))</f>
        <v>0.5</v>
      </c>
      <c r="L158" s="126">
        <f>IF(K100&gt;K42,0,IF(AND(K100=K42,K158=0),0,IF($E$42*$C$42*L$6&gt;$E$42,0,$E$42*$C$42)+IF($F$42*$C$42*K$6&gt;$F$42,0,$F$42*$C$42)+IF($G$42*$C$42*J$6&gt;$G$42,0,$G$42*$C$42)+IF($H$42*$C$42*I$6&gt;$H$42,0,$H$42*$C$42)+IF($I$42*$C$42*H$6&gt;$I$42,0,$I$42*$C$42)+IF($J$42*$C$42*G$6&gt;$J$42,0,$J$42*$C$42)+IF($K$42*$C$42*F$6&gt;$K$42,0,$K$42*$C$42)))</f>
        <v>0.5</v>
      </c>
      <c r="M158" s="126">
        <f>IF(L100&gt;L42,0,IF(AND(L100=L42,L158=0),0,IF($E$42*$C$42*M$6&gt;$E$42,0,$E$42*$C$42)+IF($F$42*$C$42*L$6&gt;$F$42,0,$F$42*$C$42)+IF($G$42*$C$42*K$6&gt;$G$42,0,$G$42*$C$42)+IF($H$42*$C$42*J$6&gt;$H$42,0,$H$42*$C$42)+IF($I$42*$C$42*I$6&gt;$I$42,0,$I$42*$C$42)+IF($J$42*$C$42*H$6&gt;$J$42,0,$J$42*$C$42)+IF($K$42*$C$42*G$6&gt;$K$42,0,$K$42*$C$42)+IF($L$42*$C$42*F$6&gt;$L$42,0,$L$42*$C$42)))</f>
        <v>0.5</v>
      </c>
      <c r="N158" s="126">
        <f>IF(M100&gt;M42,0,IF(AND(M100=M42,M158=0),0,IF($E$42*$C$42*N$6&gt;$E$42,0,$E$42*$C$42)+IF($F$42*$C$42*M$6&gt;$F$42,0,$F$42*$C$42)+IF($G$42*$C$42*L$6&gt;$G$42,0,$G$42*$C$42)+IF($H$42*$C$42*K$6&gt;$H$42,0,$H$42*$C$42)+IF($I$42*$C$42*J$6&gt;$I$42,0,$I$42*$C$42)+IF($J$42*$C$42*I$6&gt;$J$42,0,$J$42*$C$42)+IF($K$42*$C$42*H$6&gt;$K$42,0,$K$42*$C$42)+IF($L$42*$C$42*G$6&gt;$L$42,0,$L$42*$C$42)+IF($M$42*$C$42*F$6&gt;$M$42,0,$M$42*$C$42)))</f>
        <v>0.5</v>
      </c>
      <c r="O158" s="126">
        <f>IF(N100&gt;N42,0,IF(AND(N100=N42,N158=0),0,IF($E$42*$C$42*O$6&gt;$E$42,0,$E$42*$C$42)+IF($F$42*$C$42*N$6&gt;$F$42,0,$F$42*$C$42)+IF($G$42*$C$42*M$6&gt;$G$42,0,$G$42*$C$42)+IF($H$42*$C$42*L$6&gt;$H$42,0,$H$42*$C$42)+IF($I$42*$C$42*K$6&gt;$I$42,0,$I$42*$C$42)+IF($J$42*$C$42*J$6&gt;$J$42,0,$J$42*$C$42)+IF($K$42*$C$42*I$6&gt;$K$42,0,$K$42*$C$42)+IF($L$42*$C$42*H$6&gt;$L$42,0,$L$42*$C$42)+IF($M$42*$C$42*G$6&gt;$M$42,0,$M$42*$C$42)+IF($N$42*$C$42*F$6&gt;$N$42,0,$N$42*$C$42)))</f>
        <v>0.5</v>
      </c>
      <c r="P158" s="126">
        <f>IF(O100&gt;O42,0,IF(AND(O100=O42,O158=0),0,IF($E$42*$C$42*P$6&gt;$E$42,0,$E$42*$C$42)+IF($F$42*$C$42*O$6&gt;$F$42,0,$F$42*$C$42)+IF($G$42*$C$42*N$6&gt;$G$42,0,$G$42*$C$42)+IF($H$42*$C$42*M$6&gt;$H$42,0,$H$42*$C$42)+IF($I$42*$C$42*L$6&gt;$I$42,0,$I$42*$C$42)+IF($J$42*$C$42*K$6&gt;$J$42,0,$J$42*$C$42)+IF($K$42*$C$42*J$6&gt;$K$42,0,$K$42*$C$42)+IF($L$42*$C$42*I$6&gt;$L$42,0,$L$42*$C$42)+IF($M$42*$C$42*H$6&gt;$M$42,0,$M$42*$C$42)+IF($N$42*$C$42*G$6&gt;$N$42,0,$N$42*$C$42)+IF($O$42*$C$42*F$6&gt;$O$42,0,$O$42*$C$42)))</f>
        <v>0.5</v>
      </c>
      <c r="Q158" s="126">
        <f>IF(P100&gt;P42,0,IF(AND(P100=P42,P158=0),0,IF($E$42*$C$42*Q$6&gt;$E$42,0,$E$42*$C$42)+IF($F$42*$C$42*P$6&gt;$F$42,0,$F$42*$C$42)+IF($G$42*$C$42*O$6&gt;$G$42,0,$G$42*$C$42)+IF($H$42*$C$42*N$6&gt;$H$42,0,$H$42*$C$42)+IF($I$42*$C$42*M$6&gt;$I$42,0,$I$42*$C$42)+IF($J$42*$C$42*L$6&gt;$J$42,0,$J$42*$C$42)+IF($K$42*$C$42*K$6&gt;$K$42,0,$K$42*$C$42)+IF($L$42*$C$42*J$6&gt;$L$42,0,$L$42*$C$42)+IF($M$42*$C$42*I$6&gt;$M$42,0,$M$42*$C$42)+IF($N$42*$C$42*H$6&gt;$N$42,0,$N$42*$C$42)+IF($O$42*$C$42*G$6&gt;$O$42,0,$O$42*$C$42)+IF($P$42*$C$42*F$6&gt;$P$42,0,$P$42*$C$42)))</f>
        <v>0.5</v>
      </c>
      <c r="R158" s="126">
        <f>IF(Q100&gt;Q42,0,IF(AND(Q100=Q42,Q158=0),0,IF($E$42*$C$42*R$6&gt;$E$42,0,$E$42*$C$42)+IF($F$42*$C$42*Q$6&gt;$F$42,0,$F$42*$C$42)+IF($G$42*$C$42*P$6&gt;$G$42,0,$G$42*$C$42)+IF($H$42*$C$42*O$6&gt;$H$42,0,$H$42*$C$42)+IF($I$42*$C$42*N$6&gt;$I$42,0,$I$42*$C$42)+IF($J$42*$C$42*M$6&gt;$J$42,0,$J$42*$C$42)+IF($K$42*$C$42*L$6&gt;$K$42,0,$K$42*$C$42)+IF($L$42*$C$42*K$6&gt;$L$42,0,$L$42*$C$42)+IF($M$42*$C$42*J$6&gt;$M$42,0,$M$42*$C$42)+IF($N$42*$C$42*I$6&gt;$N$42,0,$N$42*$C$42)+IF($O$42*$C$42*H$6&gt;$O$42,0,$O$42*$C$42)+IF($P$42*$C$42*G$6&gt;$P$42,0,$P$42*$C$42)+IF($Q$42*$C$42*F$6&gt;$Q$42,0,$Q$42*$C$42)))</f>
        <v>0.5</v>
      </c>
      <c r="S158" s="126">
        <f>IF(R100&gt;R42,0,IF(AND(R100=R42,R158=0),0,IF($E$42*$C$42*S$6&gt;$E$42,0,$E$42*$C$42)+IF($F$42*$C$42*R$6&gt;$F$42,0,$F$42*$C$42)+IF($G$42*$C$42*Q$6&gt;$G$42,0,$G$42*$C$42)+IF($H$42*$C$42*P$6&gt;$H$42,0,$H$42*$C$42)+IF($I$42*$C$42*O$6&gt;$I$42,0,$I$42*$C$42)+IF($J$42*$C$42*N$6&gt;$J$42,0,$J$42*$C$42)+IF($K$42*$C$42*M$6&gt;$K$42,0,$K$42*$C$42)+IF($L$42*$C$42*L$6&gt;$L$42,0,$L$42*$C$42)+IF($M$42*$C$42*K$6&gt;$M$42,0,$M$42*$C$42)+IF($N$42*$C$42*J$6&gt;$N$42,0,$N$42*$C$42)+IF($O$42*$C$42*I$6&gt;$O$42,0,$O$42*$C$42)+IF($P$42*$C$42*H$6&gt;$P$42,0,$P$42*$C$42)+IF($Q$42*$C$42*G$6&gt;$Q$42,0,$Q$42*$C$42)+IF($R$42*$C$42*F$6&gt;$R$42,0,$R$42*$C$42)))</f>
        <v>0.5</v>
      </c>
      <c r="T158" s="126">
        <f>IF(S100&gt;S42,0,IF(AND(S100=S42,S158=0),0,IF($E$42*$C$42*T$6&gt;$E$42,0,$E$42*$C$42)+IF($F$42*$C$42*S$6&gt;$F$42,0,$F$42*$C$42)+IF($G$42*$C$42*R$6&gt;$G$42,0,$G$42*$C$42)+IF($H$42*$C$42*Q$6&gt;$H$42,0,$H$42*$C$42)+IF($I$42*$C$42*P$6&gt;$I$42,0,$I$42*$C$42)+IF($J$42*$C$42*O$6&gt;$J$42,0,$J$42*$C$42)+IF($K$42*$C$42*N$6&gt;$K$42,0,$K$42*$C$42)+IF($L$42*$C$42*M$6&gt;$L$42,0,$L$42*$C$42)+IF($M$42*$C$42*L$6&gt;$M$42,0,$M$42*$C$42)+IF($N$42*$C$42*K$6&gt;$N$42,0,$N$42*$C$42)+IF($O$42*$C$42*J$6&gt;$O$42,0,$O$42*$C$42)+IF($P$42*$C$42*I$6&gt;$P$42,0,$P$42*$C$42)+IF($Q$42*$C$42*H$6&gt;$Q$42,0,$Q$42*$C$42)+IF($R$42*$C$42*G$6&gt;$R$42,0,$R$42*$C$42)+IF($S$42*$C$42*F$6&gt;$S$42,0,$S$42*$C$42)))</f>
        <v>0.5</v>
      </c>
      <c r="U158" s="126">
        <f>IF(T100&gt;T42,0,IF(AND(T100=T42,T158=0),0,IF($E$42*$C$42*U$6&gt;$E$42,0,$E$42*$C$42)+IF($F$42*$C$42*T$6&gt;$F$42,0,$F$42*$C$42)+IF($G$42*$C$42*S$6&gt;$G$42,0,$G$42*$C$42)+IF($H$42*$C$42*R$6&gt;$H$42,0,$H$42*$C$42)+IF($I$42*$C$42*Q$6&gt;$I$42,0,$I$42*$C$42)+IF($J$42*$C$42*P$6&gt;$J$42,0,$J$42*$C$42)+IF($K$42*$C$42*O$6&gt;$K$42,0,$K$42*$C$42)+IF($L$42*$C$42*N$6&gt;$L$42,0,$L$42*$C$42)+IF($M$42*$C$42*M$6&gt;$M$42,0,$M$42*$C$42)+IF($N$42*$C$42*L$6&gt;$N$42,0,$N$42*$C$42)+IF($O$42*$C$42*K$6&gt;$O$42,0,$O$42*$C$42)+IF($P$42*$C$42*J$6&gt;$P$42,0,$P$42*$C$42)+IF($Q$42*$C$42*I$6&gt;$Q$42,0,$Q$42*$C$42)+IF($R$42*$C$42*H$6&gt;$R$42,0,$R$42*$C$42)+IF($S$42*$C$42*G$6&gt;$S$42,0,$S$42*$C$42)+IF($T$42*$C$42*F$6&gt;$T$42,0,$T$42*$C$42)))</f>
        <v>0.5</v>
      </c>
      <c r="V158" s="126">
        <f>IF(U100&gt;U42,0,IF(AND(U100=U42,U158=0),0,IF($E$42*$C$42*V$6&gt;$E$42,0,$E$42*$C$42)+IF($F$42*$C$42*U$6&gt;$F$42,0,$F$42*$C$42)+IF($G$42*$C$42*T$6&gt;$G$42,0,$G$42*$C$42)+IF($H$42*$C$42*S$6&gt;$H$42,0,$H$42*$C$42)+IF($I$42*$C$42*R$6&gt;$I$42,0,$I$42*$C$42)+IF($J$42*$C$42*Q$6&gt;$J$42,0,$J$42*$C$42)+IF($K$42*$C$42*P$6&gt;$K$42,0,$K$42*$C$42)+IF($L$42*$C$42*O$6&gt;$L$42,0,$L$42*$C$42)+IF($M$42*$C$42*N$6&gt;$M$42,0,$M$42*$C$42)+IF($N$42*$C$42*M$6&gt;$N$42,0,$N$42*$C$42)+IF($O$42*$C$42*L$6&gt;$O$42,0,$O$42*$C$42)+IF($P$42*$C$42*K$6&gt;$P$42,0,$P$42*$C$42)+IF($Q$42*$C$42*J$6&gt;$Q$42,0,$Q$42*$C$42)+IF($R$42*$C$42*I$6&gt;$R$42,0,$R$42*$C$42)+IF($S$42*$C$42*H$6&gt;$S$42,0,$S$42*$C$42)+IF($T$42*$C$42*G$6&gt;$T$42,0,$T$42*$C$42)+IF($U$42*$C$42*F$6&gt;$U$42,0,$U$42*$C$42)))</f>
        <v>0.5</v>
      </c>
      <c r="W158" s="126">
        <f>IF(V100&gt;V42,0,IF(AND(V100=V42,V158=0),0,IF($E$42*$C$42*W$6&gt;$E$42,0,$E$42*$C$42)+IF($F$42*$C$42*V$6&gt;$F$42,0,$F$42*$C$42)+IF($G$42*$C$42*U$6&gt;$G$42,0,$G$42*$C$42)+IF($H$42*$C$42*T$6&gt;$H$42,0,$H$42*$C$42)+IF($I$42*$C$42*S$6&gt;$I$42,0,$I$42*$C$42)+IF($J$42*$C$42*R$6&gt;$J$42,0,$J$42*$C$42)+IF($K$42*$C$42*Q$6&gt;$K$42,0,$K$42*$C$42)+IF($L$42*$C$42*P$6&gt;$L$42,0,$L$42*$C$42)+IF($M$42*$C$42*O$6&gt;$M$42,0,$M$42*$C$42)+IF($N$42*$C$42*N$6&gt;$N$42,0,$N$42*$C$42)+IF($O$42*$C$42*M$6&gt;$O$42,0,$O$42*$C$42)+IF($P$42*$C$42*L$6&gt;$P$42,0,$P$42*$C$42)+IF($Q$42*$C$42*K$6&gt;$Q$42,0,$Q$42*$C$42)+IF($R$42*$C$42*J$6&gt;$R$42,0,$R$42*$C$42)+IF($S$42*$C$42*I$6&gt;$S$42,0,$S$42*$C$42)+IF($T$42*$C$42*H$6&gt;$T$42,0,$T$42*$C$42)+IF($U$42*$C$42*G$6&gt;$U$42,0,$U$42*$C$42)+IF($V$42*$C$42*F$6&gt;$V$42,0,$V$42*$C$42)))</f>
        <v>0.5</v>
      </c>
      <c r="X158" s="126">
        <f>IF(W100&gt;W42,0,IF(AND(W100=W42,W158=0),0,IF($E$42*$C$42*X$6&gt;$E$42,0,$E$42*$C$42)+IF($F$42*$C$42*W$6&gt;$F$42,0,$F$42*$C$42)+IF($G$42*$C$42*V$6&gt;$G$42,0,$G$42*$C$42)+IF($H$42*$C$42*U$6&gt;$H$42,0,$H$42*$C$42)+IF($I$42*$C$42*T$6&gt;$I$42,0,$I$42*$C$42)+IF($J$42*$C$42*S$6&gt;$J$42,0,$J$42*$C$42)+IF($K$42*$C$42*R$6&gt;$K$42,0,$K$42*$C$42)+IF($L$42*$C$42*Q$6&gt;$L$42,0,$L$42*$C$42)+IF($M$42*$C$42*P$6&gt;$M$42,0,$M$42*$C$42)+IF($N$42*$C$42*O$6&gt;$N$42,0,$N$42*$C$42)+IF($O$42*$C$42*N$6&gt;$O$42,0,$O$42*$C$42)+IF($P$42*$C$42*M$6&gt;$P$42,0,$P$42*$C$42)+IF($Q$42*$C$42*L$6&gt;$Q$42,0,$Q$42*$C$42)+IF($R$42*$C$42*K$6&gt;$R$42,0,$R$42*$C$42)+IF($S$42*$C$42*J$6&gt;$S$42,0,$S$42*$C$42)+IF($T$42*$C$42*I$6&gt;$T$42,0,$T$42*$C$42)+IF($U$42*$C$42*H$6&gt;$U$42,0,$U$42*$C$42)+IF($V$42*$C$42*G$6&gt;$V$42,0,$V$42*$C$42)+IF($W$42*$C$42*F$6&gt;$W$42,0,$W$42*$C$42)))</f>
        <v>0.5</v>
      </c>
      <c r="Y158" s="126">
        <f>IF(X100&gt;X42,0,IF(AND(X100=X42,X158=0),0,IF($E$42*$C$42*Y$6&gt;$E$42,0,$E$42*$C$42)+IF($F$42*$C$42*X$6&gt;$F$42,0,$F$42*$C$42)+IF($G$42*$C$42*W$6&gt;$G$42,0,$G$42*$C$42)+IF($H$42*$C$42*V$6&gt;$H$42,0,$H$42*$C$42)+IF($I$42*$C$42*U$6&gt;$I$42,0,$I$42*$C$42)+IF($J$42*$C$42*T$6&gt;$J$42,0,$J$42*$C$42)+IF($K$42*$C$42*S$6&gt;$K$42,0,$K$42*$C$42)+IF($L$42*$C$42*R$6&gt;$L$42,0,$L$42*$C$42)+IF($M$42*$C$42*Q$6&gt;$M$42,0,$M$42*$C$42)+IF($N$42*$C$42*P$6&gt;$N$42,0,$N$42*$C$42)+IF($O$42*$C$42*O$6&gt;$O$42,0,$O$42*$C$42)+IF($P$42*$C$42*N$6&gt;$P$42,0,$P$42*$C$42)+IF($Q$42*$C$42*M$6&gt;$Q$42,0,$Q$42*$C$42)+IF($R$42*$C$42*L$6&gt;$R$42,0,$R$42*$C$42)+IF($S$42*$C$42*K$6&gt;$S$42,0,$S$42*$C$42)+IF($T$42*$C$42*J$6&gt;$T$42,0,$T$42*$C$42)+IF($U$42*$C$42*I$6&gt;$U$42,0,$U$42*$C$42)+IF($V$42*$C$42*H$6&gt;$V$42,0,$V$42*$C$42)+IF($W$42*$C$42*G$6&gt;$W$42,0,$W$42*$C$42)+IF($X$42*$C$42*F$6&gt;$X$42,0,$X$42*$C$42)))</f>
        <v>0.5</v>
      </c>
      <c r="Z158" s="126">
        <f>IF(Y100&gt;Y42,0,IF(AND(Y100=Y42,Y158=0),0,IF($E$42*$C$42*Z$6&gt;$E$42,0,$E$42*$C$42)+IF($F$42*$C$42*Y$6&gt;$F$42,0,$F$42*$C$42)+IF($G$42*$C$42*X$6&gt;$G$42,0,$G$42*$C$42)+IF($H$42*$C$42*W$6&gt;$H$42,0,$H$42*$C$42)+IF($I$42*$C$42*V$6&gt;$I$42,0,$I$42*$C$42)+IF($J$42*$C$42*U$6&gt;$J$42,0,$J$42*$C$42)+IF($K$42*$C$42*T$6&gt;$K$42,0,$K$42*$C$42)+IF($L$42*$C$42*S$6&gt;$L$42,0,$L$42*$C$42)+IF($M$42*$C$42*R$6&gt;$M$42,0,$M$42*$C$42)+IF($N$42*$C$42*Q$6&gt;$N$42,0,$N$42*$C$42)+IF($O$42*$C$42*P$6&gt;$O$42,0,$O$42*$C$42)+IF($P$42*$C$42*O$6&gt;$P$42,0,$P$42*$C$42)+IF($Q$42*$C$42*N$6&gt;$Q$42,0,$Q$42*$C$42)+IF($R$42*$C$42*M$6&gt;$R$42,0,$R$42*$C$42)+IF($S$42*$C$42*L$6&gt;$S$42,0,$S$42*$C$42)+IF($T$42*$C$42*K$6&gt;$T$42,0,$T$42*$C$42)+IF($U$42*$C$42*J$6&gt;$U$42,0,$U$42*$C$42)+IF($V$42*$C$42*I$6&gt;$V$42,0,$V$42*$C$42)+IF($W$42*$C$42*H$6&gt;$W$42,0,$W$42*$C$42)+IF($X$42*$C$42*G$6&gt;$X$42,0,$X$42*$C$42)+IF($Y$42*$C$42*F$6&gt;$Y$42,0,$Y$42*$C$42)))</f>
        <v>0.5</v>
      </c>
      <c r="AA158" s="126">
        <f>IF(Z100&gt;Z42,0,IF(AND(Z100=Z42,Z158=0),0,IF($E$42*$C$42*AA$6&gt;$E$42,0,$E$42*$C$42)+IF($F$42*$C$42*Z$6&gt;$F$42,0,$F$42*$C$42)+IF($G$42*$C$42*Y$6&gt;$G$42,0,$G$42*$C$42)+IF($H$42*$C$42*X$6&gt;$H$42,0,$H$42*$C$42)+IF($I$42*$C$42*W$6&gt;$I$42,0,$I$42*$C$42)+IF($J$42*$C$42*V$6&gt;$J$42,0,$J$42*$C$42)+IF($K$42*$C$42*U$6&gt;$K$42,0,$K$42*$C$42)+IF($L$42*$C$42*T$6&gt;$L$42,0,$L$42*$C$42)+IF($M$42*$C$42*S$6&gt;$M$42,0,$M$42*$C$42)+IF($N$42*$C$42*R$6&gt;$N$42,0,$N$42*$C$42)+IF($O$42*$C$42*Q$6&gt;$O$42,0,$O$42*$C$42)+IF($P$42*$C$42*P$6&gt;$P$42,0,$P$42*$C$42)+IF($Q$42*$C$42*O$6&gt;$Q$42,0,$Q$42*$C$42)+IF($R$42*$C$42*N$6&gt;$R$42,0,$R$42*$C$42)+IF($S$42*$C$42*M$6&gt;$S$42,0,$S$42*$C$42)+IF($T$42*$C$42*L$6&gt;$T$42,0,$T$42*$C$42)+IF($U$42*$C$42*K$6&gt;$U$42,0,$U$42*$C$42)+IF($V$42*$C$42*J$6&gt;$V$42,0,$V$42*$C$42)+IF($W$42*$C$42*I$6&gt;$W$42,0,$W$42*$C$42)+IF($X$42*$C$42*H$6&gt;$X$42,0,$X$42*$C$42)+IF($Y$42*$C$42*G$6&gt;$Y$42,0,$Y$42*$C$42)+IF($Z$42*$C$42*F$6&gt;$Z$42,0,$Z$42*$C$42)))</f>
        <v>0.5</v>
      </c>
      <c r="AB158" s="126">
        <f>IF(AA100&gt;AA42,0,IF(AND(AA100=AA42,AA158=0),0,IF($E$42*$C$42*AB$6&gt;$E$42,0,$E$42*$C$42)+IF($F$42*$C$42*AA$6&gt;$F$42,0,$F$42*$C$42)+IF($G$42*$C$42*Z$6&gt;$G$42,0,$G$42*$C$42)+IF($H$42*$C$42*Y$6&gt;$H$42,0,$H$42*$C$42)+IF($I$42*$C$42*X$6&gt;$I$42,0,$I$42*$C$42)+IF($J$42*$C$42*W$6&gt;$J$42,0,$J$42*$C$42)+IF($K$42*$C$42*V$6&gt;$K$42,0,$K$42*$C$42)+IF($L$42*$C$42*U$6&gt;$L$42,0,$L$42*$C$42)+IF($M$42*$C$42*T$6&gt;$M$42,0,$M$42*$C$42)+IF($N$42*$C$42*S$6&gt;$N$42,0,$N$42*$C$42)+IF($O$42*$C$42*R$6&gt;$O$42,0,$O$42*$C$42)+IF($P$42*$C$42*Q$6&gt;$P$42,0,$P$42*$C$42)+IF($Q$42*$C$42*P$6&gt;$Q$42,0,$Q$42*$C$42)+IF($R$42*$C$42*O$6&gt;$R$42,0,$R$42*$C$42)+IF($S$42*$C$42*N$6&gt;$S$42,0,$S$42*$C$42)+IF($T$42*$C$42*M$6&gt;$T$42,0,$T$42*$C$42)+IF($U$42*$C$42*L$6&gt;$U$42,0,$U$42*$C$42)+IF($V$42*$C$42*K$6&gt;$V$42,0,$V$42*$C$42)+IF($W$42*$C$42*J$6&gt;$W$42,0,$W$42*$C$42)+IF($X$42*$C$42*I$6&gt;$X$42,0,$X$42*$C$42)+IF($Y$42*$C$42*H$6&gt;$Y$42,0,$Y$42*$C$42)+IF($Z$42*$C$42*G$6&gt;$Z$42,0,$Z$42*$C$42)+IF($AA$42*$C$42*F$6&gt;$AA$42,0,$AA$42*$C$42)))</f>
        <v>0.5</v>
      </c>
      <c r="AC158" s="126">
        <f>IF(AB100&gt;AB42,0,IF(AND(AB100=AB42,AB158=0),0,IF($E$42*$C$42*AC$6&gt;$E$42,0,$E$42*$C$42)+IF($F$42*$C$42*AB$6&gt;$F$42,0,$F$42*$C$42)+IF($G$42*$C$42*AA$6&gt;$G$42,0,$G$42*$C$42)+IF($H$42*$C$42*Z$6&gt;$H$42,0,$H$42*$C$42)+IF($I$42*$C$42*Y$6&gt;$I$42,0,$I$42*$C$42)+IF($J$42*$C$42*X$6&gt;$J$42,0,$J$42*$C$42)+IF($K$42*$C$42*W$6&gt;$K$42,0,$K$42*$C$42)+IF($L$42*$C$42*V$6&gt;$L$42,0,$L$42*$C$42)+IF($M$42*$C$42*U$6&gt;$M$42,0,$M$42*$C$42)+IF($N$42*$C$42*T$6&gt;$N$42,0,$N$42*$C$42)+IF($O$42*$C$42*S$6&gt;$O$42,0,$O$42*$C$42)+IF($P$42*$C$42*R$6&gt;$P$42,0,$P$42*$C$42)+IF($Q$42*$C$42*Q$6&gt;$Q$42,0,$Q$42*$C$42)+IF($R$42*$C$42*P$6&gt;$R$42,0,$R$42*$C$42)+IF($S$42*$C$42*O$6&gt;$S$42,0,$S$42*$C$42)+IF($T$42*$C$42*N$6&gt;$T$42,0,$T$42*$C$42)+IF($U$42*$C$42*M$6&gt;$U$42,0,$U$42*$C$42)+IF($V$42*$C$42*L$6&gt;$V$42,0,$V$42*$C$42)+IF($W$42*$C$42*K$6&gt;$W$42,0,$W$42*$C$42)+IF($X$42*$C$42*J$6&gt;$X$42,0,$X$42*$C$42)+IF($Y$42*$C$42*I$6&gt;$Y$42,0,$Y$42*$C$42)+IF($Z$42*$C$42*H$6&gt;$Z$42,0,$Z$42*$C$42)+IF($AA$42*$C$42*G$6&gt;$AA$42,0,$AA$42*$C$42)+IF($AB$42*$C$42*F$6&gt;$AB$42,0,$AB$42*$C$42)))</f>
        <v>0.5</v>
      </c>
      <c r="AD158" s="126">
        <f>IF(AC100&gt;AC42,0,IF(AND(AC100=AC42,AC158=0),0,IF($E$42*$C$42*AD$6&gt;$E$42,0,$E$42*$C$42)+IF($F$42*$C$42*AC$6&gt;$F$42,0,$F$42*$C$42)+IF($G$42*$C$42*AB$6&gt;$G$42,0,$G$42*$C$42)+IF($H$42*$C$42*AA$6&gt;$H$42,0,$H$42*$C$42)+IF($I$42*$C$42*Z$6&gt;$I$42,0,$I$42*$C$42)+IF($J$42*$C$42*Y$6&gt;$J$42,0,$J$42*$C$42)+IF($K$42*$C$42*X$6&gt;$K$42,0,$K$42*$C$42)+IF($L$42*$C$42*W$6&gt;$L$42,0,$L$42*$C$42)+IF($M$42*$C$42*V$6&gt;$M$42,0,$M$42*$C$42)+IF($N$42*$C$42*U$6&gt;$N$42,0,$N$42*$C$42)+IF($O$42*$C$42*T$6&gt;$O$42,0,$O$42*$C$42)+IF($P$42*$C$42*S$6&gt;$P$42,0,$P$42*$C$42)+IF($Q$42*$C$42*R$6&gt;$Q$42,0,$Q$42*$C$42)+IF($R$42*$C$42*Q$6&gt;$R$42,0,$R$42*$C$42)+IF($S$42*$C$42*P$6&gt;$S$42,0,$S$42*$C$42)+IF($T$42*$C$42*O$6&gt;$T$42,0,$T$42*$C$42)+IF($U$42*$C$42*N$6&gt;$U$42,0,$U$42*$C$42)+IF($V$42*$C$42*M$6&gt;$V$42,0,$V$42*$C$42)+IF($W$42*$C$42*L$6&gt;$W$42,0,$W$42*$C$42)+IF($X$42*$C$42*K$6&gt;$X$42,0,$X$42*$C$42)+IF($Y$42*$C$42*J$6&gt;$Y$42,0,$Y$42*$C$42)+IF($Z$42*$C$42*I$6&gt;$Z$42,0,$Z$42*$C$42)+IF($AA$42*$C$42*H$6&gt;$AA$42,0,$AA$42*$C$42)+IF($AB$42*$C$42*G$6&gt;$AB$42,0,$AB$42*$C$42)+IF($AC$42*$C$42*F$6&gt;$AC$42,0,$AC$42*$C$42)))</f>
        <v>0.5</v>
      </c>
      <c r="AE158" s="126">
        <f>IF(AD100&gt;AD42,0,IF(AND(AD100=AD42,AD158=0),0,IF($E$42*$C$42*AE$6&gt;$E$42,0,$E$42*$C$42)+IF($F$42*$C$42*AD$6&gt;$F$42,0,$F$42*$C$42)+IF($G$42*$C$42*AC$6&gt;$G$42,0,$G$42*$C$42)+IF($H$42*$C$42*AB$6&gt;$H$42,0,$H$42*$C$42)+IF($I$42*$C$42*AA$6&gt;$I$42,0,$I$42*$C$42)+IF($J$42*$C$42*Z$6&gt;$J$42,0,$J$42*$C$42)+IF($K$42*$C$42*Y$6&gt;$K$42,0,$K$42*$C$42)+IF($L$42*$C$42*X$6&gt;$L$42,0,$L$42*$C$42)+IF($M$42*$C$42*W$6&gt;$M$42,0,$M$42*$C$42)+IF($N$42*$C$42*V$6&gt;$N$42,0,$N$42*$C$42)+IF($O$42*$C$42*U$6&gt;$O$42,0,$O$42*$C$42)+IF($P$42*$C$42*T$6&gt;$P$42,0,$P$42*$C$42)+IF($Q$42*$C$42*S$6&gt;$Q$42,0,$Q$42*$C$42)+IF($R$42*$C$42*R$6&gt;$R$42,0,$R$42*$C$42)+IF($S$42*$C$42*Q$6&gt;$S$42,0,$S$42*$C$42)+IF($T$42*$C$42*P$6&gt;$T$42,0,$T$42*$C$42)+IF($U$42*$C$42*O$6&gt;$U$42,0,$U$42*$C$42)+IF($V$42*$C$42*N$6&gt;$V$42,0,$V$42*$C$42)+IF($W$42*$C$42*M$6&gt;$W$42,0,$W$42*$C$42)+IF($X$42*$C$42*L$6&gt;$X$42,0,$X$42*$C$42)+IF($Y$42*$C$42*K$6&gt;$Y$42,0,$Y$42*$C$42)+IF($Z$42*$C$42*J$6&gt;$Z$42,0,$Z$42*$C$42)+IF($AA$42*$C$42*I$6&gt;$AA$42,0,$AA$42*$C$42)+IF($AB$42*$C$42*H$6&gt;$AB$42,0,$AB$42*$C$42)+IF($AC$42*$C$42*G$6&gt;$AC$42,0,$AC$42*$C$42)+IF($AD$42*$C$42*F$6&gt;$AD$42,0,$AD$42*$C$42)))</f>
        <v>0.5</v>
      </c>
      <c r="AF158" s="126">
        <f>IF(AE100&gt;AE42,0,IF(AND(AE100=AE42,AE158=0),0,IF($E$42*$C$42*AF$6&gt;$E$42,0,$E$42*$C$42)+IF($F$42*$C$42*AE$6&gt;$F$42,0,$F$42*$C$42)+IF($G$42*$C$42*AD$6&gt;$G$42,0,$G$42*$C$42)+IF($H$42*$C$42*AC$6&gt;$H$42,0,$H$42*$C$42)+IF($I$42*$C$42*AB$6&gt;$I$42,0,$I$42*$C$42)+IF($J$42*$C$42*AA$6&gt;$J$42,0,$J$42*$C$42)+IF($K$42*$C$42*Z$6&gt;$K$42,0,$K$42*$C$42)+IF($L$42*$C$42*Y$6&gt;$L$42,0,$L$42*$C$42)+IF($M$42*$C$42*X$6&gt;$M$42,0,$M$42*$C$42)+IF($N$42*$C$42*W$6&gt;$N$42,0,$N$42*$C$42)+IF($O$42*$C$42*V$6&gt;$O$42,0,$O$42*$C$42)+IF($P$42*$C$42*U$6&gt;$P$42,0,$P$42*$C$42)+IF($Q$42*$C$42*T$6&gt;$Q$42,0,$Q$42*$C$42)+IF($R$42*$C$42*S$6&gt;$R$42,0,$R$42*$C$42)+IF($S$42*$C$42*R$6&gt;$S$42,0,$S$42*$C$42)+IF($T$42*$C$42*Q$6&gt;$T$42,0,$T$42*$C$42)+IF($U$42*$C$42*P$6&gt;$U$42,0,$U$42*$C$42)+IF($V$42*$C$42*O$6&gt;$V$42,0,$V$42*$C$42)+IF($W$42*$C$42*N$6&gt;$W$42,0,$W$42*$C$42)+IF($X$42*$C$42*M$6&gt;$X$42,0,$X$42*$C$42)+IF($Y$42*$C$42*L$6&gt;$Y$42,0,$Y$42*$C$42)+IF($Z$42*$C$42*K$6&gt;$Z$42,0,$Z$42*$C$42)+IF($AA$42*$C$42*J$6&gt;$AA$42,0,$AA$42*$C$42)+IF($AB$42*$C$42*I$6&gt;$AB$42,0,$AB$42*$C$42)+IF($AC$42*$C$42*H$6&gt;$AC$42,0,$AC$42*$C$42)+IF($AD$42*$C$42*G$6&gt;$AD$42,0,$AD$42*$C$42)+IF($AE$42*$C$42*F$6&gt;$AE$42,0,$AE$42*$C$42)))</f>
        <v>0.5</v>
      </c>
      <c r="AG158" s="126">
        <f>IF(AF100&gt;AF42,0,IF(AND(AF100=AF42,AF158=0),0,IF($E$42*$C$42*AG$6&gt;$E$42,0,$E$42*$C$42)+IF($F$42*$C$42*AF$6&gt;$F$42,0,$F$42*$C$42)+IF($G$42*$C$42*AE$6&gt;$G$42,0,$G$42*$C$42)+IF($H$42*$C$42*AD$6&gt;$H$42,0,$H$42*$C$42)+IF($I$42*$C$42*AC$6&gt;$I$42,0,$I$42*$C$42)+IF($J$42*$C$42*AB$6&gt;$J$42,0,$J$42*$C$42)+IF($K$42*$C$42*AA$6&gt;$K$42,0,$K$42*$C$42)+IF($L$42*$C$42*Z$6&gt;$L$42,0,$L$42*$C$42)+IF($M$42*$C$42*Y$6&gt;$M$42,0,$M$42*$C$42)+IF($N$42*$C$42*X$6&gt;$N$42,0,$N$42*$C$42)+IF($O$42*$C$42*W$6&gt;$O$42,0,$O$42*$C$42)+IF($P$42*$C$42*V$6&gt;$P$42,0,$P$42*$C$42)+IF($Q$42*$C$42*U$6&gt;$Q$42,0,$Q$42*$C$42)+IF($R$42*$C$42*T$6&gt;$R$42,0,$R$42*$C$42)+IF($S$42*$C$42*S$6&gt;$S$42,0,$S$42*$C$42)+IF($T$42*$C$42*R$6&gt;$T$42,0,$T$42*$C$42)+IF($U$42*$C$42*Q$6&gt;$U$42,0,$U$42*$C$42)+IF($V$42*$C$42*P$6&gt;$V$42,0,$V$42*$C$42)+IF($W$42*$C$42*O$6&gt;$W$42,0,$W$42*$C$42)+IF($X$42*$C$42*N$6&gt;$X$42,0,$X$42*$C$42)+IF($Y$42*$C$42*M$6&gt;$Y$42,0,$Y$42*$C$42)+IF($Z$42*$C$42*L$6&gt;$Z$42,0,$Z$42*$C$42)+IF($AA$42*$C$42*K$6&gt;$AA$42,0,$AA$42*$C$42)+IF($AB$42*$C$42*J$6&gt;$AB$42,0,$AB$42*$C$42)+IF($AC$42*$C$42*I$6&gt;$AC$42,0,$AC$42*$C$42)+IF($AD$42*$C$42*H$6&gt;$AD$42,0,$AD$42*$C$42)+IF($AE$42*$C$42*G$6&gt;$AE$42,0,$AE$42*$C$42)+IF($AF$42*$C$42*F$6&gt;$AF$42,0,$AF$42*$C$42)))</f>
        <v>0.5</v>
      </c>
      <c r="AH158" s="126">
        <f>IF(AG100&gt;AG42,0,IF(AND(AG100=AG42,AG158=0),0,IF($E$42*$C$42*AH$6&gt;$E$42,0,$E$42*$C$42)+IF($F$42*$C$42*AG$6&gt;$F$42,0,$F$42*$C$42)+IF($G$42*$C$42*AF$6&gt;$G$42,0,$G$42*$C$42)+IF($H$42*$C$42*AE$6&gt;$H$42,0,$H$42*$C$42)+IF($I$42*$C$42*AD$6&gt;$I$42,0,$I$42*$C$42)+IF($J$42*$C$42*AC$6&gt;$J$42,0,$J$42*$C$42)+IF($K$42*$C$42*AB$6&gt;$K$42,0,$K$42*$C$42)+IF($L$42*$C$42*AA$6&gt;$L$42,0,$L$42*$C$42)+IF($M$42*$C$42*Z$6&gt;$M$42,0,$M$42*$C$42)+IF($N$42*$C$42*Y$6&gt;$N$42,0,$N$42*$C$42)+IF($O$42*$C$42*X$6&gt;$O$42,0,$O$42*$C$42)+IF($P$42*$C$42*W$6&gt;$P$42,0,$P$42*$C$42)+IF($Q$42*$C$42*V$6&gt;$Q$42,0,$Q$42*$C$42)+IF($R$42*$C$42*U$6&gt;$R$42,0,$R$42*$C$42)+IF($S$42*$C$42*T$6&gt;$S$42,0,$S$42*$C$42)+IF($T$42*$C$42*S$6&gt;$T$42,0,$T$42*$C$42)+IF($U$42*$C$42*R$6&gt;$U$42,0,$U$42*$C$42)+IF($V$42*$C$42*Q$6&gt;$V$42,0,$V$42*$C$42)+IF($W$42*$C$42*P$6&gt;$W$42,0,$W$42*$C$42)+IF($X$42*$C$42*O$6&gt;$X$42,0,$X$42*$C$42)+IF($Y$42*$C$42*N$6&gt;$Y$42,0,$Y$42*$C$42)+IF($Z$42*$C$42*M$6&gt;$Z$42,0,$Z$42*$C$42)+IF($AA$42*$C$42*L$6&gt;$AA$42,0,$AA$42*$C$42)+IF($AB$42*$C$42*K$6&gt;$AB$42,0,$AB$42*$C$42)+IF($AC$42*$C$42*J$6&gt;$AC$42,0,$AC$42*$C$42)+IF($AD$42*$C$42*I$6&gt;$AD$42,0,$AD$42*$C$42)+IF($AE$42*$C$42*H$6&gt;$AE$42,0,$AE$42*$C$42)+IF($AF$42*$C$42*G$6&gt;$AF$42,0,$AF$42*$C$42)+IF($AG$42*$C$42*F$6&gt;$AG$42,0,$AG$42*$C$42)))</f>
        <v>0.5</v>
      </c>
      <c r="AI158" s="126">
        <f>IF(AH100&gt;AH42,0,IF(AND(AH100=AH42,AH158=0),0,IF($E$42*$C$42*AI$6&gt;$E$42,0,$E$42*$C$42)+IF($F$42*$C$42*AH$6&gt;$F$42,0,$F$42*$C$42)+IF($G$42*$C$42*AG$6&gt;$G$42,0,$G$42*$C$42)+IF($H$42*$C$42*AF$6&gt;$H$42,0,$H$42*$C$42)+IF($I$42*$C$42*AE$6&gt;$I$42,0,$I$42*$C$42)+IF($J$42*$C$42*AD$6&gt;$J$42,0,$J$42*$C$42)+IF($K$42*$C$42*AC$6&gt;$K$42,0,$K$42*$C$42)+IF($L$42*$C$42*AB$6&gt;$L$42,0,$L$42*$C$42)+IF($M$42*$C$42*AA$6&gt;$M$42,0,$M$42*$C$42)+IF($N$42*$C$42*Z$6&gt;$N$42,0,$N$42*$C$42)+IF($O$42*$C$42*Y$6&gt;$O$42,0,$O$42*$C$42)+IF($P$42*$C$42*X$6&gt;$P$42,0,$P$42*$C$42)+IF($Q$42*$C$42*W$6&gt;$Q$42,0,$Q$42*$C$42)+IF($R$42*$C$42*V$6&gt;$R$42,0,$R$42*$C$42)+IF($S$42*$C$42*U$6&gt;$S$42,0,$S$42*$C$42)+IF($T$42*$C$42*T$6&gt;$T$42,0,$T$42*$C$42)+IF($U$42*$C$42*S$6&gt;$U$42,0,$U$42*$C$42)+IF($V$42*$C$42*R$6&gt;$V$42,0,$V$42*$C$42)+IF($W$42*$C$42*Q$6&gt;$W$42,0,$W$42*$C$42)+IF($X$42*$C$42*P$6&gt;$X$42,0,$X$42*$C$42)+IF($Y$42*$C$42*O$6&gt;$Y$42,0,$Y$42*$C$42)+IF($Z$42*$C$42*N$6&gt;$Z$42,0,$Z$42*$C$42)+IF($AA$42*$C$42*M$6&gt;$AA$42,0,$AA$42*$C$42)+IF($AB$42*$C$42*L$6&gt;$AB$42,0,$AB$42*$C$42)+IF($AC$42*$C$42*K$6&gt;$AC$42,0,$AC$42*$C$42)+IF($AD$42*$C$42*J$6&gt;$AD$42,0,$AD$42*$C$42)+IF($AE$42*$C$42*I$6&gt;$AE$42,0,$AE$42*$C$42)+IF($AF$42*$C$42*H$6&gt;$AF$42,0,$AF$42*$C$42)+IF($AG$42*$C$42*G$6&gt;$AG$42,0,$AG$42*$C$42)+IF($AH$42*$C$42*F$6&gt;$AH$42,0,$AH$42*$C$42)))</f>
        <v>0.5</v>
      </c>
    </row>
    <row r="159" spans="2:35" x14ac:dyDescent="0.3">
      <c r="B159" s="6" t="str">
        <f t="shared" ref="B159:B181" si="74">B43</f>
        <v>Blades</v>
      </c>
      <c r="C159" s="284"/>
      <c r="D159" s="151">
        <f t="shared" si="73"/>
        <v>15</v>
      </c>
      <c r="E159" s="126">
        <v>0</v>
      </c>
      <c r="F159" s="126">
        <f>IF(E101&gt;E43,0,IF(AND(E101=E43,E159=0),0,IF($E$43*$C$43*F$6&gt;$E$43,0,$E$43*$C$43)))</f>
        <v>0.5</v>
      </c>
      <c r="G159" s="126">
        <f>IF(F101&gt;F43,0,IF(AND(F101=F43,F159=0),0,IF($E$43*$C$43*G$6&gt;$E$43,0,$E$43*$C$43)+IF($F$43*$C$43*F$6&gt;$F$43,0,$F$43*$C$43)))</f>
        <v>0.5</v>
      </c>
      <c r="H159" s="126">
        <f>IF(G101&gt;G43,0,IF(AND(G101=G43,G159=0),0,IF($E$43*$C$43*H$6&gt;$E$43,0,$E$43*$C$43)+IF($F$43*$C$43*G$6&gt;$F$43,0,$F$43*$C$43)+IF($G$43*$C$43*F$6&gt;$G$43,0,$G$43*$C$43)))</f>
        <v>0.5</v>
      </c>
      <c r="I159" s="126">
        <f>IF(H101&gt;H43,0,IF(AND(H101=H43,H159=0),0,IF($E$43*$C$43*I$6&gt;$E$43,0,$E$43*$C$43)+IF($F$43*$C$43*H$6&gt;$F$43,0,$F$43*$C$43)+IF($G$43*$C$43*G$6&gt;$G$43,0,$G$43*$C$43)+IF($H$43*$C$43*F$6&gt;$H$43,0,$H$43*$C$43)))</f>
        <v>0.5</v>
      </c>
      <c r="J159" s="126">
        <f>IF(I101&gt;I43,0,IF(AND(I101=I43,I159=0),0,IF($E$43*$C$43*J$6&gt;$E$43,0,$E$43*$C$43)+IF($F$43*$C$43*I$6&gt;$F$43,0,$F$43*$C$43)+IF($G$43*$C$43*H$6&gt;$G$43,0,$G$43*$C$43)+IF($H$43*$C$43*G$6&gt;$H$43,0,$H$43*$C$43)+IF($I$43*$C$43*F$6&gt;$I$43,0,$I$43*$C$43)))</f>
        <v>0.5</v>
      </c>
      <c r="K159" s="126">
        <f>IF(J101&gt;J43,0,IF(AND(J101=J43,J159=0),0,IF($E$43*$C$43*K$6&gt;$E$43,0,$E$43*$C$43)+IF($F$43*$C$43*J$6&gt;$F$43,0,$F$43*$C$43)+IF($G$43*$C$43*I$6&gt;$G$43,0,$G$43*$C$43)+IF($H$43*$C$43*H$6&gt;$H$43,0,$H$43*$C$43)+IF($I$43*$C$43*G$6&gt;$I$43,0,$I$43*$C$43)+IF($J$43*$C$43*F$6&gt;$J$43,0,$J$43*$C$43)))</f>
        <v>0.5</v>
      </c>
      <c r="L159" s="126">
        <f>IF(K101&gt;K43,0,IF(AND(K101=K43,K159=0),0,IF($E$43*$C$43*L$6&gt;$E$43,0,$E$43*$C$43)+IF($F$43*$C$43*K$6&gt;$F$43,0,$F$43*$C$43)+IF($G$43*$C$43*J$6&gt;$G$43,0,$G$43*$C$43)+IF($H$43*$C$43*I$6&gt;$H$43,0,$H$43*$C$43)+IF($I$43*$C$43*H$6&gt;$I$43,0,$I$43*$C$43)+IF($J$43*$C$43*G$6&gt;$J$43,0,$J$43*$C$43)+IF($K$43*$C$43*F$6&gt;$K$43,0,$K$43*$C$43)))</f>
        <v>0.5</v>
      </c>
      <c r="M159" s="126">
        <f>IF(L101&gt;L43,0,IF(AND(L101=L43,L159=0),0,IF($E$43*$C$43*M$6&gt;$E$43,0,$E$43*$C$43)+IF($F$43*$C$43*L$6&gt;$F$43,0,$F$43*$C$43)+IF($G$43*$C$43*K$6&gt;$G$43,0,$G$43*$C$43)+IF($H$43*$C$43*J$6&gt;$H$43,0,$H$43*$C$43)+IF($I$43*$C$43*I$6&gt;$I$43,0,$I$43*$C$43)+IF($J$43*$C$43*H$6&gt;$J$43,0,$J$43*$C$43)+IF($K$43*$C$43*G$6&gt;$K$43,0,$K$43*$C$43)+IF($L$43*$C$43*F$6&gt;$L$43,0,$L$43*$C$43)))</f>
        <v>0.5</v>
      </c>
      <c r="N159" s="126">
        <f>IF(M101&gt;M43,0,IF(AND(M101=M43,M159=0),0,IF($E$43*$C$43*N$6&gt;$E$43,0,$E$43*$C$43)+IF($F$43*$C$43*M$6&gt;$F$43,0,$F$43*$C$43)+IF($G$43*$C$43*L$6&gt;$G$43,0,$G$43*$C$43)+IF($H$43*$C$43*K$6&gt;$H$43,0,$H$43*$C$43)+IF($I$43*$C$43*J$6&gt;$I$43,0,$I$43*$C$43)+IF($J$43*$C$43*I$6&gt;$J$43,0,$J$43*$C$43)+IF($K$43*$C$43*H$6&gt;$K$43,0,$K$43*$C$43)+IF($L$43*$C$43*G$6&gt;$L$43,0,$L$43*$C$43)+IF($M$43*$C$43*F$6&gt;$M$43,0,$M$43*$C$43)))</f>
        <v>0.5</v>
      </c>
      <c r="O159" s="126">
        <f>IF(N101&gt;N43,0,IF(AND(N101=N43,N159=0),0,IF($E$43*$C$43*O$6&gt;$E$43,0,$E$43*$C$43)+IF($F$43*$C$43*N$6&gt;$F$43,0,$F$43*$C$43)+IF($G$43*$C$43*M$6&gt;$G$43,0,$G$43*$C$43)+IF($H$43*$C$43*L$6&gt;$H$43,0,$H$43*$C$43)+IF($I$43*$C$43*K$6&gt;$I$43,0,$I$43*$C$43)+IF($J$43*$C$43*J$6&gt;$J$43,0,$J$43*$C$43)+IF($K$43*$C$43*I$6&gt;$K$43,0,$K$43*$C$43)+IF($L$43*$C$43*H$6&gt;$L$43,0,$L$43*$C$43)+IF($M$43*$C$43*G$6&gt;$M$43,0,$M$43*$C$43)+IF($N$43*$C$43*F$6&gt;$N$43,0,$N$43*$C$43)))</f>
        <v>0.5</v>
      </c>
      <c r="P159" s="126">
        <f>IF(O101&gt;O43,0,IF(AND(O101=O43,O159=0),0,IF($E$43*$C$43*P$6&gt;$E$43,0,$E$43*$C$43)+IF($F$43*$C$43*O$6&gt;$F$43,0,$F$43*$C$43)+IF($G$43*$C$43*N$6&gt;$G$43,0,$G$43*$C$43)+IF($H$43*$C$43*M$6&gt;$H$43,0,$H$43*$C$43)+IF($I$43*$C$43*L$6&gt;$I$43,0,$I$43*$C$43)+IF($J$43*$C$43*K$6&gt;$J$43,0,$J$43*$C$43)+IF($K$43*$C$43*J$6&gt;$K$43,0,$K$43*$C$43)+IF($L$43*$C$43*I$6&gt;$L$43,0,$L$43*$C$43)+IF($M$43*$C$43*H$6&gt;$M$43,0,$M$43*$C$43)+IF($N$43*$C$43*G$6&gt;$N$43,0,$N$43*$C$43)+IF($O$43*$C$43*F$6&gt;$O$43,0,$O$43*$C$43)))</f>
        <v>0.5</v>
      </c>
      <c r="Q159" s="126">
        <f>IF(P101&gt;P43,0,IF(AND(P101=P43,P159=0),0,IF($E$43*$C$43*Q$6&gt;$E$43,0,$E$43*$C$43)+IF($F$43*$C$43*P$6&gt;$F$43,0,$F$43*$C$43)+IF($G$43*$C$43*O$6&gt;$G$43,0,$G$43*$C$43)+IF($H$43*$C$43*N$6&gt;$H$43,0,$H$43*$C$43)+IF($I$43*$C$43*M$6&gt;$I$43,0,$I$43*$C$43)+IF($J$43*$C$43*L$6&gt;$J$43,0,$J$43*$C$43)+IF($K$43*$C$43*K$6&gt;$K$43,0,$K$43*$C$43)+IF($L$43*$C$43*J$6&gt;$L$43,0,$L$43*$C$43)+IF($M$43*$C$43*I$6&gt;$M$43,0,$M$43*$C$43)+IF($N$43*$C$43*H$6&gt;$N$43,0,$N$43*$C$43)+IF($O$43*$C$43*G$6&gt;$O$43,0,$O$43*$C$43)+IF($P$43*$C$43*F$6&gt;$P$43,0,$P$43*$C$43)))</f>
        <v>0.5</v>
      </c>
      <c r="R159" s="126">
        <f>IF(Q101&gt;Q43,0,IF(AND(Q101=Q43,Q159=0),0,IF($E$43*$C$43*R$6&gt;$E$43,0,$E$43*$C$43)+IF($F$43*$C$43*Q$6&gt;$F$43,0,$F$43*$C$43)+IF($G$43*$C$43*P$6&gt;$G$43,0,$G$43*$C$43)+IF($H$43*$C$43*O$6&gt;$H$43,0,$H$43*$C$43)+IF($I$43*$C$43*N$6&gt;$I$43,0,$I$43*$C$43)+IF($J$43*$C$43*M$6&gt;$J$43,0,$J$43*$C$43)+IF($K$43*$C$43*L$6&gt;$K$43,0,$K$43*$C$43)+IF($L$43*$C$43*K$6&gt;$L$43,0,$L$43*$C$43)+IF($M$43*$C$43*J$6&gt;$M$43,0,$M$43*$C$43)+IF($N$43*$C$43*I$6&gt;$N$43,0,$N$43*$C$43)+IF($O$43*$C$43*H$6&gt;$O$43,0,$O$43*$C$43)+IF($P$43*$C$43*G$6&gt;$P$43,0,$P$43*$C$43)+IF($Q$43*$C$43*F$6&gt;$Q$43,0,$Q$43*$C$43)))</f>
        <v>0.5</v>
      </c>
      <c r="S159" s="126">
        <f>IF(R101&gt;R43,0,IF(AND(R101=R43,R159=0),0,IF($E$43*$C$43*S$6&gt;$E$43,0,$E$43*$C$43)+IF($F$43*$C$43*R$6&gt;$F$43,0,$F$43*$C$43)+IF($G$43*$C$43*Q$6&gt;$G$43,0,$G$43*$C$43)+IF($H$43*$C$43*P$6&gt;$H$43,0,$H$43*$C$43)+IF($I$43*$C$43*O$6&gt;$I$43,0,$I$43*$C$43)+IF($J$43*$C$43*N$6&gt;$J$43,0,$J$43*$C$43)+IF($K$43*$C$43*M$6&gt;$K$43,0,$K$43*$C$43)+IF($L$43*$C$43*L$6&gt;$L$43,0,$L$43*$C$43)+IF($M$43*$C$43*K$6&gt;$M$43,0,$M$43*$C$43)+IF($N$43*$C$43*J$6&gt;$N$43,0,$N$43*$C$43)+IF($O$43*$C$43*I$6&gt;$O$43,0,$O$43*$C$43)+IF($P$43*$C$43*H$6&gt;$P$43,0,$P$43*$C$43)+IF($Q$43*$C$43*G$6&gt;$Q$43,0,$Q$43*$C$43)+IF($R$43*$C$43*F$6&gt;$R$43,0,$R$43*$C$43)))</f>
        <v>0.5</v>
      </c>
      <c r="T159" s="126">
        <f>IF(S101&gt;S43,0,IF(AND(S101=S43,S159=0),0,IF($E$43*$C$43*T$6&gt;$E$43,0,$E$43*$C$43)+IF($F$43*$C$43*S$6&gt;$F$43,0,$F$43*$C$43)+IF($G$43*$C$43*R$6&gt;$G$43,0,$G$43*$C$43)+IF($H$43*$C$43*Q$6&gt;$H$43,0,$H$43*$C$43)+IF($I$43*$C$43*P$6&gt;$I$43,0,$I$43*$C$43)+IF($J$43*$C$43*O$6&gt;$J$43,0,$J$43*$C$43)+IF($K$43*$C$43*N$6&gt;$K$43,0,$K$43*$C$43)+IF($L$43*$C$43*M$6&gt;$L$43,0,$L$43*$C$43)+IF($M$43*$C$43*L$6&gt;$M$43,0,$M$43*$C$43)+IF($N$43*$C$43*K$6&gt;$N$43,0,$N$43*$C$43)+IF($O$43*$C$43*J$6&gt;$O$43,0,$O$43*$C$43)+IF($P$43*$C$43*I$6&gt;$P$43,0,$P$43*$C$43)+IF($Q$43*$C$43*H$6&gt;$Q$43,0,$Q$43*$C$43)+IF($R$43*$C$43*G$6&gt;$R$43,0,$R$43*$C$43)+IF($S$43*$C$43*F$6&gt;$S$43,0,$S$43*$C$43)))</f>
        <v>0.5</v>
      </c>
      <c r="U159" s="126">
        <f>IF(T101&gt;T43,0,IF(AND(T101=T43,T159=0),0,IF($E$43*$C$43*U$6&gt;$E$43,0,$E$43*$C$43)+IF($F$43*$C$43*T$6&gt;$F$43,0,$F$43*$C$43)+IF($G$43*$C$43*S$6&gt;$G$43,0,$G$43*$C$43)+IF($H$43*$C$43*R$6&gt;$H$43,0,$H$43*$C$43)+IF($I$43*$C$43*Q$6&gt;$I$43,0,$I$43*$C$43)+IF($J$43*$C$43*P$6&gt;$J$43,0,$J$43*$C$43)+IF($K$43*$C$43*O$6&gt;$K$43,0,$K$43*$C$43)+IF($L$43*$C$43*N$6&gt;$L$43,0,$L$43*$C$43)+IF($M$43*$C$43*M$6&gt;$M$43,0,$M$43*$C$43)+IF($N$43*$C$43*L$6&gt;$N$43,0,$N$43*$C$43)+IF($O$43*$C$43*K$6&gt;$O$43,0,$O$43*$C$43)+IF($P$43*$C$43*J$6&gt;$P$43,0,$P$43*$C$43)+IF($Q$43*$C$43*I$6&gt;$Q$43,0,$Q$43*$C$43)+IF($R$43*$C$43*H$6&gt;$R$43,0,$R$43*$C$43)+IF($S$43*$C$43*G$6&gt;$S$43,0,$S$43*$C$43)+IF($T$43*$C$43*F$6&gt;$T$43,0,$T$43*$C$43)))</f>
        <v>0.5</v>
      </c>
      <c r="V159" s="126">
        <f>IF(U101&gt;U43,0,IF(AND(U101=U43,U159=0),0,IF($E$43*$C$43*V$6&gt;$E$43,0,$E$43*$C$43)+IF($F$43*$C$43*U$6&gt;$F$43,0,$F$43*$C$43)+IF($G$43*$C$43*T$6&gt;$G$43,0,$G$43*$C$43)+IF($H$43*$C$43*S$6&gt;$H$43,0,$H$43*$C$43)+IF($I$43*$C$43*R$6&gt;$I$43,0,$I$43*$C$43)+IF($J$43*$C$43*Q$6&gt;$J$43,0,$J$43*$C$43)+IF($K$43*$C$43*P$6&gt;$K$43,0,$K$43*$C$43)+IF($L$43*$C$43*O$6&gt;$L$43,0,$L$43*$C$43)+IF($M$43*$C$43*N$6&gt;$M$43,0,$M$43*$C$43)+IF($N$43*$C$43*M$6&gt;$N$43,0,$N$43*$C$43)+IF($O$43*$C$43*L$6&gt;$O$43,0,$O$43*$C$43)+IF($P$43*$C$43*K$6&gt;$P$43,0,$P$43*$C$43)+IF($Q$43*$C$43*J$6&gt;$Q$43,0,$Q$43*$C$43)+IF($R$43*$C$43*I$6&gt;$R$43,0,$R$43*$C$43)+IF($S$43*$C$43*H$6&gt;$S$43,0,$S$43*$C$43)+IF($T$43*$C$43*G$6&gt;$T$43,0,$T$43*$C$43)+IF($U$43*$C$43*F$6&gt;$U$43,0,$U$43*$C$43)))</f>
        <v>0.5</v>
      </c>
      <c r="W159" s="126">
        <f>IF(V101&gt;V43,0,IF(AND(V101=V43,V159=0),0,IF($E$43*$C$43*W$6&gt;$E$43,0,$E$43*$C$43)+IF($F$43*$C$43*V$6&gt;$F$43,0,$F$43*$C$43)+IF($G$43*$C$43*U$6&gt;$G$43,0,$G$43*$C$43)+IF($H$43*$C$43*T$6&gt;$H$43,0,$H$43*$C$43)+IF($I$43*$C$43*S$6&gt;$I$43,0,$I$43*$C$43)+IF($J$43*$C$43*R$6&gt;$J$43,0,$J$43*$C$43)+IF($K$43*$C$43*Q$6&gt;$K$43,0,$K$43*$C$43)+IF($L$43*$C$43*P$6&gt;$L$43,0,$L$43*$C$43)+IF($M$43*$C$43*O$6&gt;$M$43,0,$M$43*$C$43)+IF($N$43*$C$43*N$6&gt;$N$43,0,$N$43*$C$43)+IF($O$43*$C$43*M$6&gt;$O$43,0,$O$43*$C$43)+IF($P$43*$C$43*L$6&gt;$P$43,0,$P$43*$C$43)+IF($Q$43*$C$43*K$6&gt;$Q$43,0,$Q$43*$C$43)+IF($R$43*$C$43*J$6&gt;$R$43,0,$R$43*$C$43)+IF($S$43*$C$43*I$6&gt;$S$43,0,$S$43*$C$43)+IF($T$43*$C$43*H$6&gt;$T$43,0,$T$43*$C$43)+IF($U$43*$C$43*G$6&gt;$U$43,0,$U$43*$C$43)+IF($V$43*$C$43*F$6&gt;$V$43,0,$V$43*$C$43)))</f>
        <v>0.5</v>
      </c>
      <c r="X159" s="126">
        <f>IF(W101&gt;W43,0,IF(AND(W101=W43,W159=0),0,IF($E$43*$C$43*X$6&gt;$E$43,0,$E$43*$C$43)+IF($F$43*$C$43*W$6&gt;$F$43,0,$F$43*$C$43)+IF($G$43*$C$43*V$6&gt;$G$43,0,$G$43*$C$43)+IF($H$43*$C$43*U$6&gt;$H$43,0,$H$43*$C$43)+IF($I$43*$C$43*T$6&gt;$I$43,0,$I$43*$C$43)+IF($J$43*$C$43*S$6&gt;$J$43,0,$J$43*$C$43)+IF($K$43*$C$43*R$6&gt;$K$43,0,$K$43*$C$43)+IF($L$43*$C$43*Q$6&gt;$L$43,0,$L$43*$C$43)+IF($M$43*$C$43*P$6&gt;$M$43,0,$M$43*$C$43)+IF($N$43*$C$43*O$6&gt;$N$43,0,$N$43*$C$43)+IF($O$43*$C$43*N$6&gt;$O$43,0,$O$43*$C$43)+IF($P$43*$C$43*M$6&gt;$P$43,0,$P$43*$C$43)+IF($Q$43*$C$43*L$6&gt;$Q$43,0,$Q$43*$C$43)+IF($R$43*$C$43*K$6&gt;$R$43,0,$R$43*$C$43)+IF($S$43*$C$43*J$6&gt;$S$43,0,$S$43*$C$43)+IF($T$43*$C$43*I$6&gt;$T$43,0,$T$43*$C$43)+IF($U$43*$C$43*H$6&gt;$U$43,0,$U$43*$C$43)+IF($V$43*$C$43*G$6&gt;$V$43,0,$V$43*$C$43)+IF($W$43*$C$43*F$6&gt;$W$43,0,$W$43*$C$43)))</f>
        <v>0.5</v>
      </c>
      <c r="Y159" s="126">
        <f>IF(X101&gt;X43,0,IF(AND(X101=X43,X159=0),0,IF($E$43*$C$43*Y$6&gt;$E$43,0,$E$43*$C$43)+IF($F$43*$C$43*X$6&gt;$F$43,0,$F$43*$C$43)+IF($G$43*$C$43*W$6&gt;$G$43,0,$G$43*$C$43)+IF($H$43*$C$43*V$6&gt;$H$43,0,$H$43*$C$43)+IF($I$43*$C$43*U$6&gt;$I$43,0,$I$43*$C$43)+IF($J$43*$C$43*T$6&gt;$J$43,0,$J$43*$C$43)+IF($K$43*$C$43*S$6&gt;$K$43,0,$K$43*$C$43)+IF($L$43*$C$43*R$6&gt;$L$43,0,$L$43*$C$43)+IF($M$43*$C$43*Q$6&gt;$M$43,0,$M$43*$C$43)+IF($N$43*$C$43*P$6&gt;$N$43,0,$N$43*$C$43)+IF($O$43*$C$43*O$6&gt;$O$43,0,$O$43*$C$43)+IF($P$43*$C$43*N$6&gt;$P$43,0,$P$43*$C$43)+IF($Q$43*$C$43*M$6&gt;$Q$43,0,$Q$43*$C$43)+IF($R$43*$C$43*L$6&gt;$R$43,0,$R$43*$C$43)+IF($S$43*$C$43*K$6&gt;$S$43,0,$S$43*$C$43)+IF($T$43*$C$43*J$6&gt;$T$43,0,$T$43*$C$43)+IF($U$43*$C$43*I$6&gt;$U$43,0,$U$43*$C$43)+IF($V$43*$C$43*H$6&gt;$V$43,0,$V$43*$C$43)+IF($W$43*$C$43*G$6&gt;$W$43,0,$W$43*$C$43)+IF($X$43*$C$43*F$6&gt;$X$43,0,$X$43*$C$43)))</f>
        <v>0.5</v>
      </c>
      <c r="Z159" s="126">
        <f>IF(Y101&gt;Y43,0,IF(AND(Y101=Y43,Y159=0),0,IF($E$43*$C$43*Z$6&gt;$E$43,0,$E$43*$C$43)+IF($F$43*$C$43*Y$6&gt;$F$43,0,$F$43*$C$43)+IF($G$43*$C$43*X$6&gt;$G$43,0,$G$43*$C$43)+IF($H$43*$C$43*W$6&gt;$H$43,0,$H$43*$C$43)+IF($I$43*$C$43*V$6&gt;$I$43,0,$I$43*$C$43)+IF($J$43*$C$43*U$6&gt;$J$43,0,$J$43*$C$43)+IF($K$43*$C$43*T$6&gt;$K$43,0,$K$43*$C$43)+IF($L$43*$C$43*S$6&gt;$L$43,0,$L$43*$C$43)+IF($M$43*$C$43*R$6&gt;$M$43,0,$M$43*$C$43)+IF($N$43*$C$43*Q$6&gt;$N$43,0,$N$43*$C$43)+IF($O$43*$C$43*P$6&gt;$O$43,0,$O$43*$C$43)+IF($P$43*$C$43*O$6&gt;$P$43,0,$P$43*$C$43)+IF($Q$43*$C$43*N$6&gt;$Q$43,0,$Q$43*$C$43)+IF($R$43*$C$43*M$6&gt;$R$43,0,$R$43*$C$43)+IF($S$43*$C$43*L$6&gt;$S$43,0,$S$43*$C$43)+IF($T$43*$C$43*K$6&gt;$T$43,0,$T$43*$C$43)+IF($U$43*$C$43*J$6&gt;$U$43,0,$U$43*$C$43)+IF($V$43*$C$43*I$6&gt;$V$43,0,$V$43*$C$43)+IF($W$43*$C$43*H$6&gt;$W$43,0,$W$43*$C$43)+IF($X$43*$C$43*G$6&gt;$X$43,0,$X$43*$C$43)+IF($Y$43*$C$43*F$6&gt;$Y$43,0,$Y$43*$C$43)))</f>
        <v>0.5</v>
      </c>
      <c r="AA159" s="126">
        <f>IF(Z101&gt;Z43,0,IF(AND(Z101=Z43,Z159=0),0,IF($E$43*$C$43*AA$6&gt;$E$43,0,$E$43*$C$43)+IF($F$43*$C$43*Z$6&gt;$F$43,0,$F$43*$C$43)+IF($G$43*$C$43*Y$6&gt;$G$43,0,$G$43*$C$43)+IF($H$43*$C$43*X$6&gt;$H$43,0,$H$43*$C$43)+IF($I$43*$C$43*W$6&gt;$I$43,0,$I$43*$C$43)+IF($J$43*$C$43*V$6&gt;$J$43,0,$J$43*$C$43)+IF($K$43*$C$43*U$6&gt;$K$43,0,$K$43*$C$43)+IF($L$43*$C$43*T$6&gt;$L$43,0,$L$43*$C$43)+IF($M$43*$C$43*S$6&gt;$M$43,0,$M$43*$C$43)+IF($N$43*$C$43*R$6&gt;$N$43,0,$N$43*$C$43)+IF($O$43*$C$43*Q$6&gt;$O$43,0,$O$43*$C$43)+IF($P$43*$C$43*P$6&gt;$P$43,0,$P$43*$C$43)+IF($Q$43*$C$43*O$6&gt;$Q$43,0,$Q$43*$C$43)+IF($R$43*$C$43*N$6&gt;$R$43,0,$R$43*$C$43)+IF($S$43*$C$43*M$6&gt;$S$43,0,$S$43*$C$43)+IF($T$43*$C$43*L$6&gt;$T$43,0,$T$43*$C$43)+IF($U$43*$C$43*K$6&gt;$U$43,0,$U$43*$C$43)+IF($V$43*$C$43*J$6&gt;$V$43,0,$V$43*$C$43)+IF($W$43*$C$43*I$6&gt;$W$43,0,$W$43*$C$43)+IF($X$43*$C$43*H$6&gt;$X$43,0,$X$43*$C$43)+IF($Y$43*$C$43*G$6&gt;$Y$43,0,$Y$43*$C$43)+IF($Z$43*$C$43*F$6&gt;$Z$43,0,$Z$43*$C$43)))</f>
        <v>0.5</v>
      </c>
      <c r="AB159" s="126">
        <f>IF(AA101&gt;AA43,0,IF(AND(AA101=AA43,AA159=0),0,IF($E$43*$C$43*AB$6&gt;$E$43,0,$E$43*$C$43)+IF($F$43*$C$43*AA$6&gt;$F$43,0,$F$43*$C$43)+IF($G$43*$C$43*Z$6&gt;$G$43,0,$G$43*$C$43)+IF($H$43*$C$43*Y$6&gt;$H$43,0,$H$43*$C$43)+IF($I$43*$C$43*X$6&gt;$I$43,0,$I$43*$C$43)+IF($J$43*$C$43*W$6&gt;$J$43,0,$J$43*$C$43)+IF($K$43*$C$43*V$6&gt;$K$43,0,$K$43*$C$43)+IF($L$43*$C$43*U$6&gt;$L$43,0,$L$43*$C$43)+IF($M$43*$C$43*T$6&gt;$M$43,0,$M$43*$C$43)+IF($N$43*$C$43*S$6&gt;$N$43,0,$N$43*$C$43)+IF($O$43*$C$43*R$6&gt;$O$43,0,$O$43*$C$43)+IF($P$43*$C$43*Q$6&gt;$P$43,0,$P$43*$C$43)+IF($Q$43*$C$43*P$6&gt;$Q$43,0,$Q$43*$C$43)+IF($R$43*$C$43*O$6&gt;$R$43,0,$R$43*$C$43)+IF($S$43*$C$43*N$6&gt;$S$43,0,$S$43*$C$43)+IF($T$43*$C$43*M$6&gt;$T$43,0,$T$43*$C$43)+IF($U$43*$C$43*L$6&gt;$U$43,0,$U$43*$C$43)+IF($V$43*$C$43*K$6&gt;$V$43,0,$V$43*$C$43)+IF($W$43*$C$43*J$6&gt;$W$43,0,$W$43*$C$43)+IF($X$43*$C$43*I$6&gt;$X$43,0,$X$43*$C$43)+IF($Y$43*$C$43*H$6&gt;$Y$43,0,$Y$43*$C$43)+IF($Z$43*$C$43*G$6&gt;$Z$43,0,$Z$43*$C$43)+IF($AA$43*$C$43*F$6&gt;$AA$43,0,$AA$43*$C$43)))</f>
        <v>0.5</v>
      </c>
      <c r="AC159" s="126">
        <f>IF(AB101&gt;AB43,0,IF(AND(AB101=AB43,AB159=0),0,IF($E$43*$C$43*AC$6&gt;$E$43,0,$E$43*$C$43)+IF($F$43*$C$43*AB$6&gt;$F$43,0,$F$43*$C$43)+IF($G$43*$C$43*AA$6&gt;$G$43,0,$G$43*$C$43)+IF($H$43*$C$43*Z$6&gt;$H$43,0,$H$43*$C$43)+IF($I$43*$C$43*Y$6&gt;$I$43,0,$I$43*$C$43)+IF($J$43*$C$43*X$6&gt;$J$43,0,$J$43*$C$43)+IF($K$43*$C$43*W$6&gt;$K$43,0,$K$43*$C$43)+IF($L$43*$C$43*V$6&gt;$L$43,0,$L$43*$C$43)+IF($M$43*$C$43*U$6&gt;$M$43,0,$M$43*$C$43)+IF($N$43*$C$43*T$6&gt;$N$43,0,$N$43*$C$43)+IF($O$43*$C$43*S$6&gt;$O$43,0,$O$43*$C$43)+IF($P$43*$C$43*R$6&gt;$P$43,0,$P$43*$C$43)+IF($Q$43*$C$43*Q$6&gt;$Q$43,0,$Q$43*$C$43)+IF($R$43*$C$43*P$6&gt;$R$43,0,$R$43*$C$43)+IF($S$43*$C$43*O$6&gt;$S$43,0,$S$43*$C$43)+IF($T$43*$C$43*N$6&gt;$T$43,0,$T$43*$C$43)+IF($U$43*$C$43*M$6&gt;$U$43,0,$U$43*$C$43)+IF($V$43*$C$43*L$6&gt;$V$43,0,$V$43*$C$43)+IF($W$43*$C$43*K$6&gt;$W$43,0,$W$43*$C$43)+IF($X$43*$C$43*J$6&gt;$X$43,0,$X$43*$C$43)+IF($Y$43*$C$43*I$6&gt;$Y$43,0,$Y$43*$C$43)+IF($Z$43*$C$43*H$6&gt;$Z$43,0,$Z$43*$C$43)+IF($AA$43*$C$43*G$6&gt;$AA$43,0,$AA$43*$C$43)+IF($AB$43*$C$43*F$6&gt;$AB$43,0,$AB$43*$C$43)))</f>
        <v>0.5</v>
      </c>
      <c r="AD159" s="126">
        <f>IF(AC101&gt;AC43,0,IF(AND(AC101=AC43,AC159=0),0,IF($E$43*$C$43*AD$6&gt;$E$43,0,$E$43*$C$43)+IF($F$43*$C$43*AC$6&gt;$F$43,0,$F$43*$C$43)+IF($G$43*$C$43*AB$6&gt;$G$43,0,$G$43*$C$43)+IF($H$43*$C$43*AA$6&gt;$H$43,0,$H$43*$C$43)+IF($I$43*$C$43*Z$6&gt;$I$43,0,$I$43*$C$43)+IF($J$43*$C$43*Y$6&gt;$J$43,0,$J$43*$C$43)+IF($K$43*$C$43*X$6&gt;$K$43,0,$K$43*$C$43)+IF($L$43*$C$43*W$6&gt;$L$43,0,$L$43*$C$43)+IF($M$43*$C$43*V$6&gt;$M$43,0,$M$43*$C$43)+IF($N$43*$C$43*U$6&gt;$N$43,0,$N$43*$C$43)+IF($O$43*$C$43*T$6&gt;$O$43,0,$O$43*$C$43)+IF($P$43*$C$43*S$6&gt;$P$43,0,$P$43*$C$43)+IF($Q$43*$C$43*R$6&gt;$Q$43,0,$Q$43*$C$43)+IF($R$43*$C$43*Q$6&gt;$R$43,0,$R$43*$C$43)+IF($S$43*$C$43*P$6&gt;$S$43,0,$S$43*$C$43)+IF($T$43*$C$43*O$6&gt;$T$43,0,$T$43*$C$43)+IF($U$43*$C$43*N$6&gt;$U$43,0,$U$43*$C$43)+IF($V$43*$C$43*M$6&gt;$V$43,0,$V$43*$C$43)+IF($W$43*$C$43*L$6&gt;$W$43,0,$W$43*$C$43)+IF($X$43*$C$43*K$6&gt;$X$43,0,$X$43*$C$43)+IF($Y$43*$C$43*J$6&gt;$Y$43,0,$Y$43*$C$43)+IF($Z$43*$C$43*I$6&gt;$Z$43,0,$Z$43*$C$43)+IF($AA$43*$C$43*H$6&gt;$AA$43,0,$AA$43*$C$43)+IF($AB$43*$C$43*G$6&gt;$AB$43,0,$AB$43*$C$43)+IF($AC$43*$C$43*F$6&gt;$AC$43,0,$AC$43*$C$43)))</f>
        <v>0.5</v>
      </c>
      <c r="AE159" s="126">
        <f>IF(AD101&gt;AD43,0,IF(AND(AD101=AD43,AD159=0),0,IF($E$43*$C$43*AE$6&gt;$E$43,0,$E$43*$C$43)+IF($F$43*$C$43*AD$6&gt;$F$43,0,$F$43*$C$43)+IF($G$43*$C$43*AC$6&gt;$G$43,0,$G$43*$C$43)+IF($H$43*$C$43*AB$6&gt;$H$43,0,$H$43*$C$43)+IF($I$43*$C$43*AA$6&gt;$I$43,0,$I$43*$C$43)+IF($J$43*$C$43*Z$6&gt;$J$43,0,$J$43*$C$43)+IF($K$43*$C$43*Y$6&gt;$K$43,0,$K$43*$C$43)+IF($L$43*$C$43*X$6&gt;$L$43,0,$L$43*$C$43)+IF($M$43*$C$43*W$6&gt;$M$43,0,$M$43*$C$43)+IF($N$43*$C$43*V$6&gt;$N$43,0,$N$43*$C$43)+IF($O$43*$C$43*U$6&gt;$O$43,0,$O$43*$C$43)+IF($P$43*$C$43*T$6&gt;$P$43,0,$P$43*$C$43)+IF($Q$43*$C$43*S$6&gt;$Q$43,0,$Q$43*$C$43)+IF($R$43*$C$43*R$6&gt;$R$43,0,$R$43*$C$43)+IF($S$43*$C$43*Q$6&gt;$S$43,0,$S$43*$C$43)+IF($T$43*$C$43*P$6&gt;$T$43,0,$T$43*$C$43)+IF($U$43*$C$43*O$6&gt;$U$43,0,$U$43*$C$43)+IF($V$43*$C$43*N$6&gt;$V$43,0,$V$43*$C$43)+IF($W$43*$C$43*M$6&gt;$W$43,0,$W$43*$C$43)+IF($X$43*$C$43*L$6&gt;$X$43,0,$X$43*$C$43)+IF($Y$43*$C$43*K$6&gt;$Y$43,0,$Y$43*$C$43)+IF($Z$43*$C$43*J$6&gt;$Z$43,0,$Z$43*$C$43)+IF($AA$43*$C$43*I$6&gt;$AA$43,0,$AA$43*$C$43)+IF($AB$43*$C$43*H$6&gt;$AB$43,0,$AB$43*$C$43)+IF($AC$43*$C$43*G$6&gt;$AC$43,0,$AC$43*$C$43)+IF($AD$43*$C$43*F$6&gt;$AD$43,0,$AD$43*$C$43)))</f>
        <v>0.5</v>
      </c>
      <c r="AF159" s="126">
        <f>IF(AE101&gt;AE43,0,IF(AND(AE101=AE43,AE159=0),0,IF($E$43*$C$43*AF$6&gt;$E$43,0,$E$43*$C$43)+IF($F$43*$C$43*AE$6&gt;$F$43,0,$F$43*$C$43)+IF($G$43*$C$43*AD$6&gt;$G$43,0,$G$43*$C$43)+IF($H$43*$C$43*AC$6&gt;$H$43,0,$H$43*$C$43)+IF($I$43*$C$43*AB$6&gt;$I$43,0,$I$43*$C$43)+IF($J$43*$C$43*AA$6&gt;$J$43,0,$J$43*$C$43)+IF($K$43*$C$43*Z$6&gt;$K$43,0,$K$43*$C$43)+IF($L$43*$C$43*Y$6&gt;$L$43,0,$L$43*$C$43)+IF($M$43*$C$43*X$6&gt;$M$43,0,$M$43*$C$43)+IF($N$43*$C$43*W$6&gt;$N$43,0,$N$43*$C$43)+IF($O$43*$C$43*V$6&gt;$O$43,0,$O$43*$C$43)+IF($P$43*$C$43*U$6&gt;$P$43,0,$P$43*$C$43)+IF($Q$43*$C$43*T$6&gt;$Q$43,0,$Q$43*$C$43)+IF($R$43*$C$43*S$6&gt;$R$43,0,$R$43*$C$43)+IF($S$43*$C$43*R$6&gt;$S$43,0,$S$43*$C$43)+IF($T$43*$C$43*Q$6&gt;$T$43,0,$T$43*$C$43)+IF($U$43*$C$43*P$6&gt;$U$43,0,$U$43*$C$43)+IF($V$43*$C$43*O$6&gt;$V$43,0,$V$43*$C$43)+IF($W$43*$C$43*N$6&gt;$W$43,0,$W$43*$C$43)+IF($X$43*$C$43*M$6&gt;$X$43,0,$X$43*$C$43)+IF($Y$43*$C$43*L$6&gt;$Y$43,0,$Y$43*$C$43)+IF($Z$43*$C$43*K$6&gt;$Z$43,0,$Z$43*$C$43)+IF($AA$43*$C$43*J$6&gt;$AA$43,0,$AA$43*$C$43)+IF($AB$43*$C$43*I$6&gt;$AB$43,0,$AB$43*$C$43)+IF($AC$43*$C$43*H$6&gt;$AC$43,0,$AC$43*$C$43)+IF($AD$43*$C$43*G$6&gt;$AD$43,0,$AD$43*$C$43)+IF($AE$43*$C$43*F$6&gt;$AE$43,0,$AE$43*$C$43)))</f>
        <v>0.5</v>
      </c>
      <c r="AG159" s="126">
        <f>IF(AF101&gt;AF43,0,IF(AND(AF101=AF43,AF159=0),0,IF($E$43*$C$43*AG$6&gt;$E$43,0,$E$43*$C$43)+IF($F$43*$C$43*AF$6&gt;$F$43,0,$F$43*$C$43)+IF($G$43*$C$43*AE$6&gt;$G$43,0,$G$43*$C$43)+IF($H$43*$C$43*AD$6&gt;$H$43,0,$H$43*$C$43)+IF($I$43*$C$43*AC$6&gt;$I$43,0,$I$43*$C$43)+IF($J$43*$C$43*AB$6&gt;$J$43,0,$J$43*$C$43)+IF($K$43*$C$43*AA$6&gt;$K$43,0,$K$43*$C$43)+IF($L$43*$C$43*Z$6&gt;$L$43,0,$L$43*$C$43)+IF($M$43*$C$43*Y$6&gt;$M$43,0,$M$43*$C$43)+IF($N$43*$C$43*X$6&gt;$N$43,0,$N$43*$C$43)+IF($O$43*$C$43*W$6&gt;$O$43,0,$O$43*$C$43)+IF($P$43*$C$43*V$6&gt;$P$43,0,$P$43*$C$43)+IF($Q$43*$C$43*U$6&gt;$Q$43,0,$Q$43*$C$43)+IF($R$43*$C$43*T$6&gt;$R$43,0,$R$43*$C$43)+IF($S$43*$C$43*S$6&gt;$S$43,0,$S$43*$C$43)+IF($T$43*$C$43*R$6&gt;$T$43,0,$T$43*$C$43)+IF($U$43*$C$43*Q$6&gt;$U$43,0,$U$43*$C$43)+IF($V$43*$C$43*P$6&gt;$V$43,0,$V$43*$C$43)+IF($W$43*$C$43*O$6&gt;$W$43,0,$W$43*$C$43)+IF($X$43*$C$43*N$6&gt;$X$43,0,$X$43*$C$43)+IF($Y$43*$C$43*M$6&gt;$Y$43,0,$Y$43*$C$43)+IF($Z$43*$C$43*L$6&gt;$Z$43,0,$Z$43*$C$43)+IF($AA$43*$C$43*K$6&gt;$AA$43,0,$AA$43*$C$43)+IF($AB$43*$C$43*J$6&gt;$AB$43,0,$AB$43*$C$43)+IF($AC$43*$C$43*I$6&gt;$AC$43,0,$AC$43*$C$43)+IF($AD$43*$C$43*H$6&gt;$AD$43,0,$AD$43*$C$43)+IF($AE$43*$C$43*G$6&gt;$AE$43,0,$AE$43*$C$43)+IF($AF$43*$C$43*F$6&gt;$AF$43,0,$AF$43*$C$43)))</f>
        <v>0.5</v>
      </c>
      <c r="AH159" s="126">
        <f>IF(AG101&gt;AG43,0,IF(AND(AG101=AG43,AG159=0),0,IF($E$43*$C$43*AH$6&gt;$E$43,0,$E$43*$C$43)+IF($F$43*$C$43*AG$6&gt;$F$43,0,$F$43*$C$43)+IF($G$43*$C$43*AF$6&gt;$G$43,0,$G$43*$C$43)+IF($H$43*$C$43*AE$6&gt;$H$43,0,$H$43*$C$43)+IF($I$43*$C$43*AD$6&gt;$I$43,0,$I$43*$C$43)+IF($J$43*$C$43*AC$6&gt;$J$43,0,$J$43*$C$43)+IF($K$43*$C$43*AB$6&gt;$K$43,0,$K$43*$C$43)+IF($L$43*$C$43*AA$6&gt;$L$43,0,$L$43*$C$43)+IF($M$43*$C$43*Z$6&gt;$M$43,0,$M$43*$C$43)+IF($N$43*$C$43*Y$6&gt;$N$43,0,$N$43*$C$43)+IF($O$43*$C$43*X$6&gt;$O$43,0,$O$43*$C$43)+IF($P$43*$C$43*W$6&gt;$P$43,0,$P$43*$C$43)+IF($Q$43*$C$43*V$6&gt;$Q$43,0,$Q$43*$C$43)+IF($R$43*$C$43*U$6&gt;$R$43,0,$R$43*$C$43)+IF($S$43*$C$43*T$6&gt;$S$43,0,$S$43*$C$43)+IF($T$43*$C$43*S$6&gt;$T$43,0,$T$43*$C$43)+IF($U$43*$C$43*R$6&gt;$U$43,0,$U$43*$C$43)+IF($V$43*$C$43*Q$6&gt;$V$43,0,$V$43*$C$43)+IF($W$43*$C$43*P$6&gt;$W$43,0,$W$43*$C$43)+IF($X$43*$C$43*O$6&gt;$X$43,0,$X$43*$C$43)+IF($Y$43*$C$43*N$6&gt;$Y$43,0,$Y$43*$C$43)+IF($Z$43*$C$43*M$6&gt;$Z$43,0,$Z$43*$C$43)+IF($AA$43*$C$43*L$6&gt;$AA$43,0,$AA$43*$C$43)+IF($AB$43*$C$43*K$6&gt;$AB$43,0,$AB$43*$C$43)+IF($AC$43*$C$43*J$6&gt;$AC$43,0,$AC$43*$C$43)+IF($AD$43*$C$43*I$6&gt;$AD$43,0,$AD$43*$C$43)+IF($AE$43*$C$43*H$6&gt;$AE$43,0,$AE$43*$C$43)+IF($AF$43*$C$43*G$6&gt;$AF$43,0,$AF$43*$C$43)+IF($AG$43*$C$43*F$6&gt;$AG$43,0,$AG$43*$C$43)))</f>
        <v>0.5</v>
      </c>
      <c r="AI159" s="126">
        <f>IF(AH101&gt;AH43,0,IF(AND(AH101=AH43,AH159=0),0,IF($E$43*$C$43*AI$6&gt;$E$43,0,$E$43*$C$43)+IF($F$43*$C$43*AH$6&gt;$F$43,0,$F$43*$C$43)+IF($G$43*$C$43*AG$6&gt;$G$43,0,$G$43*$C$43)+IF($H$43*$C$43*AF$6&gt;$H$43,0,$H$43*$C$43)+IF($I$43*$C$43*AE$6&gt;$I$43,0,$I$43*$C$43)+IF($J$43*$C$43*AD$6&gt;$J$43,0,$J$43*$C$43)+IF($K$43*$C$43*AC$6&gt;$K$43,0,$K$43*$C$43)+IF($L$43*$C$43*AB$6&gt;$L$43,0,$L$43*$C$43)+IF($M$43*$C$43*AA$6&gt;$M$43,0,$M$43*$C$43)+IF($N$43*$C$43*Z$6&gt;$N$43,0,$N$43*$C$43)+IF($O$43*$C$43*Y$6&gt;$O$43,0,$O$43*$C$43)+IF($P$43*$C$43*X$6&gt;$P$43,0,$P$43*$C$43)+IF($Q$43*$C$43*W$6&gt;$Q$43,0,$Q$43*$C$43)+IF($R$43*$C$43*V$6&gt;$R$43,0,$R$43*$C$43)+IF($S$43*$C$43*U$6&gt;$S$43,0,$S$43*$C$43)+IF($T$43*$C$43*T$6&gt;$T$43,0,$T$43*$C$43)+IF($U$43*$C$43*S$6&gt;$U$43,0,$U$43*$C$43)+IF($V$43*$C$43*R$6&gt;$V$43,0,$V$43*$C$43)+IF($W$43*$C$43*Q$6&gt;$W$43,0,$W$43*$C$43)+IF($X$43*$C$43*P$6&gt;$X$43,0,$X$43*$C$43)+IF($Y$43*$C$43*O$6&gt;$Y$43,0,$Y$43*$C$43)+IF($Z$43*$C$43*N$6&gt;$Z$43,0,$Z$43*$C$43)+IF($AA$43*$C$43*M$6&gt;$AA$43,0,$AA$43*$C$43)+IF($AB$43*$C$43*L$6&gt;$AB$43,0,$AB$43*$C$43)+IF($AC$43*$C$43*K$6&gt;$AC$43,0,$AC$43*$C$43)+IF($AD$43*$C$43*J$6&gt;$AD$43,0,$AD$43*$C$43)+IF($AE$43*$C$43*I$6&gt;$AE$43,0,$AE$43*$C$43)+IF($AF$43*$C$43*H$6&gt;$AF$43,0,$AF$43*$C$43)+IF($AG$43*$C$43*G$6&gt;$AG$43,0,$AG$43*$C$43)+IF($AH$43*$C$43*F$6&gt;$AH$43,0,$AH$43*$C$43)))</f>
        <v>0.5</v>
      </c>
    </row>
    <row r="160" spans="2:35" x14ac:dyDescent="0.3">
      <c r="B160" s="6" t="str">
        <f t="shared" si="74"/>
        <v>Anemometer</v>
      </c>
      <c r="C160" s="284"/>
      <c r="D160" s="151">
        <f t="shared" si="73"/>
        <v>15</v>
      </c>
      <c r="E160" s="126">
        <v>0</v>
      </c>
      <c r="F160" s="126">
        <f>IF(E102&gt;E44,0,IF(AND(E102=E44,E160=0),0,IF($E$44*$C$44*F$6&gt;$E$44,0,$E$44*$C$44)))</f>
        <v>0.5</v>
      </c>
      <c r="G160" s="126">
        <f>IF(F102&gt;F44,0,IF(AND(F102=F44,F160=0),0,IF($E$44*$C$44*G$6&gt;$E$44,0,$E$44*$C$44)+IF($F$44*$C$44*F$6&gt;$F$44,0,$F$44*$C$44)))</f>
        <v>0.5</v>
      </c>
      <c r="H160" s="126">
        <f>IF(G102&gt;G44,0,IF(AND(G102=G44,G160=0),0,IF($E$44*$C$44*H$6&gt;$E$44,0,$E$44*$C$44)+IF($F$44*$C$44*G$6&gt;$F$44,0,$F$44*$C$44)+IF($G$44*$C$44*F$6&gt;$G$44,0,$G$44*$C$44)))</f>
        <v>0.5</v>
      </c>
      <c r="I160" s="126">
        <f>IF(H102&gt;H44,0,IF(AND(H102=H44,H160=0),0,IF($E$44*$C$44*I$6&gt;$E$44,0,$E$44*$C$44)+IF($F$44*$C$44*H$6&gt;$F$44,0,$F$44*$C$44)+IF($G$44*$C$44*G$6&gt;$G$44,0,$G$44*$C$44)+IF($H$44*$C$44*F$6&gt;$H$44,0,$H$44*$C$44)))</f>
        <v>0.5</v>
      </c>
      <c r="J160" s="126">
        <f>IF(I102&gt;I44,0,IF(AND(I102=I44,I160=0),0,IF($E$44*$C$44*J$6&gt;$E$44,0,$E$44*$C$44)+IF($F$44*$C$44*I$6&gt;$F$44,0,$F$44*$C$44)+IF($G$44*$C$44*H$6&gt;$G$44,0,$G$44*$C$44)+IF($H$44*$C$44*G$6&gt;$H$44,0,$H$44*$C$44)+IF($I$44*$C$44*F$6&gt;$I$44,0,$I$44*$C$44)))</f>
        <v>0.5</v>
      </c>
      <c r="K160" s="126">
        <f>IF(J102&gt;J44,0,IF(AND(J102=J44,J160=0),0,IF($E$44*$C$44*K$6&gt;$E$44,0,$E$44*$C$44)+IF($F$44*$C$44*J$6&gt;$F$44,0,$F$44*$C$44)+IF($G$44*$C$44*I$6&gt;$G$44,0,$G$44*$C$44)+IF($H$44*$C$44*H$6&gt;$H$44,0,$H$44*$C$44)+IF($I$44*$C$44*G$6&gt;$I$44,0,$I$44*$C$44)+IF($J$44*$C$44*F$6&gt;$J$44,0,$J$44*$C$44)))</f>
        <v>0.5</v>
      </c>
      <c r="L160" s="126">
        <f>IF(K102&gt;K44,0,IF(AND(K102=K44,K160=0),0,IF($E$44*$C$44*L$6&gt;$E$44,0,$E$44*$C$44)+IF($F$44*$C$44*K$6&gt;$F$44,0,$F$44*$C$44)+IF($G$44*$C$44*J$6&gt;$G$44,0,$G$44*$C$44)+IF($H$44*$C$44*I$6&gt;$H$44,0,$H$44*$C$44)+IF($I$44*$C$44*H$6&gt;$I$44,0,$I$44*$C$44)+IF($J$44*$C$44*G$6&gt;$J$44,0,$J$44*$C$44)+IF($K$44*$C$44*F$6&gt;$K$44,0,$K$44*$C$44)))</f>
        <v>0.5</v>
      </c>
      <c r="M160" s="126">
        <f>IF(L102&gt;L44,0,IF(AND(L102=L44,L160=0),0,IF($E$44*$C$44*M$6&gt;$E$44,0,$E$44*$C$44)+IF($F$44*$C$44*L$6&gt;$F$44,0,$F$44*$C$44)+IF($G$44*$C$44*K$6&gt;$G$44,0,$G$44*$C$44)+IF($H$44*$C$44*J$6&gt;$H$44,0,$H$44*$C$44)+IF($I$44*$C$44*I$6&gt;$I$44,0,$I$44*$C$44)+IF($J$44*$C$44*H$6&gt;$J$44,0,$J$44*$C$44)+IF($K$44*$C$44*G$6&gt;$K$44,0,$K$44*$C$44)+IF($L$44*$C$44*F$6&gt;$L$44,0,$L$44*$C$44)))</f>
        <v>0.5</v>
      </c>
      <c r="N160" s="126">
        <f>IF(M102&gt;M44,0,IF(AND(M102=M44,M160=0),0,IF($E$44*$C$44*N$6&gt;$E$44,0,$E$44*$C$44)+IF($F$44*$C$44*M$6&gt;$F$44,0,$F$44*$C$44)+IF($G$44*$C$44*L$6&gt;$G$44,0,$G$44*$C$44)+IF($H$44*$C$44*K$6&gt;$H$44,0,$H$44*$C$44)+IF($I$44*$C$44*J$6&gt;$I$44,0,$I$44*$C$44)+IF($J$44*$C$44*I$6&gt;$J$44,0,$J$44*$C$44)+IF($K$44*$C$44*H$6&gt;$K$44,0,$K$44*$C$44)+IF($L$44*$C$44*G$6&gt;$L$44,0,$L$44*$C$44)+IF($M$44*$C$44*F$6&gt;$M$44,0,$M$44*$C$44)))</f>
        <v>0.5</v>
      </c>
      <c r="O160" s="126">
        <f>IF(N102&gt;N44,0,IF(AND(N102=N44,N160=0),0,IF($E$44*$C$44*O$6&gt;$E$44,0,$E$44*$C$44)+IF($F$44*$C$44*N$6&gt;$F$44,0,$F$44*$C$44)+IF($G$44*$C$44*M$6&gt;$G$44,0,$G$44*$C$44)+IF($H$44*$C$44*L$6&gt;$H$44,0,$H$44*$C$44)+IF($I$44*$C$44*K$6&gt;$I$44,0,$I$44*$C$44)+IF($J$44*$C$44*J$6&gt;$J$44,0,$J$44*$C$44)+IF($K$44*$C$44*I$6&gt;$K$44,0,$K$44*$C$44)+IF($L$44*$C$44*H$6&gt;$L$44,0,$L$44*$C$44)+IF($M$44*$C$44*G$6&gt;$M$44,0,$M$44*$C$44)+IF($N$44*$C$44*F$6&gt;$N$44,0,$N$44*$C$44)))</f>
        <v>0.5</v>
      </c>
      <c r="P160" s="126">
        <f>IF(O102&gt;O44,0,IF(AND(O102=O44,O160=0),0,IF($E$44*$C$44*P$6&gt;$E$44,0,$E$44*$C$44)+IF($F$44*$C$44*O$6&gt;$F$44,0,$F$44*$C$44)+IF($G$44*$C$44*N$6&gt;$G$44,0,$G$44*$C$44)+IF($H$44*$C$44*M$6&gt;$H$44,0,$H$44*$C$44)+IF($I$44*$C$44*L$6&gt;$I$44,0,$I$44*$C$44)+IF($J$44*$C$44*K$6&gt;$J$44,0,$J$44*$C$44)+IF($K$44*$C$44*J$6&gt;$K$44,0,$K$44*$C$44)+IF($L$44*$C$44*I$6&gt;$L$44,0,$L$44*$C$44)+IF($M$44*$C$44*H$6&gt;$M$44,0,$M$44*$C$44)+IF($N$44*$C$44*G$6&gt;$N$44,0,$N$44*$C$44)+IF($O$44*$C$44*F$6&gt;$O$44,0,$O$44*$C$44)))</f>
        <v>0.5</v>
      </c>
      <c r="Q160" s="126">
        <f>IF(P102&gt;P44,0,IF(AND(P102=P44,P160=0),0,IF($E$44*$C$44*Q$6&gt;$E$44,0,$E$44*$C$44)+IF($F$44*$C$44*P$6&gt;$F$44,0,$F$44*$C$44)+IF($G$44*$C$44*O$6&gt;$G$44,0,$G$44*$C$44)+IF($H$44*$C$44*N$6&gt;$H$44,0,$H$44*$C$44)+IF($I$44*$C$44*M$6&gt;$I$44,0,$I$44*$C$44)+IF($J$44*$C$44*L$6&gt;$J$44,0,$J$44*$C$44)+IF($K$44*$C$44*K$6&gt;$K$44,0,$K$44*$C$44)+IF($L$44*$C$44*J$6&gt;$L$44,0,$L$44*$C$44)+IF($M$44*$C$44*I$6&gt;$M$44,0,$M$44*$C$44)+IF($N$44*$C$44*H$6&gt;$N$44,0,$N$44*$C$44)+IF($O$44*$C$44*G$6&gt;$O$44,0,$O$44*$C$44)+IF($P$44*$C$44*F$6&gt;$P$44,0,$P$44*$C$44)))</f>
        <v>0.5</v>
      </c>
      <c r="R160" s="126">
        <f>IF(Q102&gt;Q44,0,IF(AND(Q102=Q44,Q160=0),0,IF($E$44*$C$44*R$6&gt;$E$44,0,$E$44*$C$44)+IF($F$44*$C$44*Q$6&gt;$F$44,0,$F$44*$C$44)+IF($G$44*$C$44*P$6&gt;$G$44,0,$G$44*$C$44)+IF($H$44*$C$44*O$6&gt;$H$44,0,$H$44*$C$44)+IF($I$44*$C$44*N$6&gt;$I$44,0,$I$44*$C$44)+IF($J$44*$C$44*M$6&gt;$J$44,0,$J$44*$C$44)+IF($K$44*$C$44*L$6&gt;$K$44,0,$K$44*$C$44)+IF($L$44*$C$44*K$6&gt;$L$44,0,$L$44*$C$44)+IF($M$44*$C$44*J$6&gt;$M$44,0,$M$44*$C$44)+IF($N$44*$C$44*I$6&gt;$N$44,0,$N$44*$C$44)+IF($O$44*$C$44*H$6&gt;$O$44,0,$O$44*$C$44)+IF($P$44*$C$44*G$6&gt;$P$44,0,$P$44*$C$44)+IF($Q$44*$C$44*F$6&gt;$Q$44,0,$Q$44*$C$44)))</f>
        <v>0.5</v>
      </c>
      <c r="S160" s="126">
        <f>IF(R102&gt;R44,0,IF(AND(R102=R44,R160=0),0,IF($E$44*$C$44*S$6&gt;$E$44,0,$E$44*$C$44)+IF($F$44*$C$44*R$6&gt;$F$44,0,$F$44*$C$44)+IF($G$44*$C$44*Q$6&gt;$G$44,0,$G$44*$C$44)+IF($H$44*$C$44*P$6&gt;$H$44,0,$H$44*$C$44)+IF($I$44*$C$44*O$6&gt;$I$44,0,$I$44*$C$44)+IF($J$44*$C$44*N$6&gt;$J$44,0,$J$44*$C$44)+IF($K$44*$C$44*M$6&gt;$K$44,0,$K$44*$C$44)+IF($L$44*$C$44*L$6&gt;$L$44,0,$L$44*$C$44)+IF($M$44*$C$44*K$6&gt;$M$44,0,$M$44*$C$44)+IF($N$44*$C$44*J$6&gt;$N$44,0,$N$44*$C$44)+IF($O$44*$C$44*I$6&gt;$O$44,0,$O$44*$C$44)+IF($P$44*$C$44*H$6&gt;$P$44,0,$P$44*$C$44)+IF($Q$44*$C$44*G$6&gt;$Q$44,0,$Q$44*$C$44)+IF($R$44*$C$44*F$6&gt;$R$44,0,$R$44*$C$44)))</f>
        <v>0.5</v>
      </c>
      <c r="T160" s="126">
        <f>IF(S102&gt;S44,0,IF(AND(S102=S44,S160=0),0,IF($E$44*$C$44*T$6&gt;$E$44,0,$E$44*$C$44)+IF($F$44*$C$44*S$6&gt;$F$44,0,$F$44*$C$44)+IF($G$44*$C$44*R$6&gt;$G$44,0,$G$44*$C$44)+IF($H$44*$C$44*Q$6&gt;$H$44,0,$H$44*$C$44)+IF($I$44*$C$44*P$6&gt;$I$44,0,$I$44*$C$44)+IF($J$44*$C$44*O$6&gt;$J$44,0,$J$44*$C$44)+IF($K$44*$C$44*N$6&gt;$K$44,0,$K$44*$C$44)+IF($L$44*$C$44*M$6&gt;$L$44,0,$L$44*$C$44)+IF($M$44*$C$44*L$6&gt;$M$44,0,$M$44*$C$44)+IF($N$44*$C$44*K$6&gt;$N$44,0,$N$44*$C$44)+IF($O$44*$C$44*J$6&gt;$O$44,0,$O$44*$C$44)+IF($P$44*$C$44*I$6&gt;$P$44,0,$P$44*$C$44)+IF($Q$44*$C$44*H$6&gt;$Q$44,0,$Q$44*$C$44)+IF($R$44*$C$44*G$6&gt;$R$44,0,$R$44*$C$44)+IF($S$44*$C$44*F$6&gt;$S$44,0,$S$44*$C$44)))</f>
        <v>0.5</v>
      </c>
      <c r="U160" s="126">
        <f>IF(T102&gt;T44,0,IF(AND(T102=T44,T160=0),0,IF($E$44*$C$44*U$6&gt;$E$44,0,$E$44*$C$44)+IF($F$44*$C$44*T$6&gt;$F$44,0,$F$44*$C$44)+IF($G$44*$C$44*S$6&gt;$G$44,0,$G$44*$C$44)+IF($H$44*$C$44*R$6&gt;$H$44,0,$H$44*$C$44)+IF($I$44*$C$44*Q$6&gt;$I$44,0,$I$44*$C$44)+IF($J$44*$C$44*P$6&gt;$J$44,0,$J$44*$C$44)+IF($K$44*$C$44*O$6&gt;$K$44,0,$K$44*$C$44)+IF($L$44*$C$44*N$6&gt;$L$44,0,$L$44*$C$44)+IF($M$44*$C$44*M$6&gt;$M$44,0,$M$44*$C$44)+IF($N$44*$C$44*L$6&gt;$N$44,0,$N$44*$C$44)+IF($O$44*$C$44*K$6&gt;$O$44,0,$O$44*$C$44)+IF($P$44*$C$44*J$6&gt;$P$44,0,$P$44*$C$44)+IF($Q$44*$C$44*I$6&gt;$Q$44,0,$Q$44*$C$44)+IF($R$44*$C$44*H$6&gt;$R$44,0,$R$44*$C$44)+IF($S$44*$C$44*G$6&gt;$S$44,0,$S$44*$C$44)+IF($T$44*$C$44*F$6&gt;$T$44,0,$T$44*$C$44)))</f>
        <v>0.5</v>
      </c>
      <c r="V160" s="126">
        <f>IF(U102&gt;U44,0,IF(AND(U102=U44,U160=0),0,IF($E$44*$C$44*V$6&gt;$E$44,0,$E$44*$C$44)+IF($F$44*$C$44*U$6&gt;$F$44,0,$F$44*$C$44)+IF($G$44*$C$44*T$6&gt;$G$44,0,$G$44*$C$44)+IF($H$44*$C$44*S$6&gt;$H$44,0,$H$44*$C$44)+IF($I$44*$C$44*R$6&gt;$I$44,0,$I$44*$C$44)+IF($J$44*$C$44*Q$6&gt;$J$44,0,$J$44*$C$44)+IF($K$44*$C$44*P$6&gt;$K$44,0,$K$44*$C$44)+IF($L$44*$C$44*O$6&gt;$L$44,0,$L$44*$C$44)+IF($M$44*$C$44*N$6&gt;$M$44,0,$M$44*$C$44)+IF($N$44*$C$44*M$6&gt;$N$44,0,$N$44*$C$44)+IF($O$44*$C$44*L$6&gt;$O$44,0,$O$44*$C$44)+IF($P$44*$C$44*K$6&gt;$P$44,0,$P$44*$C$44)+IF($Q$44*$C$44*J$6&gt;$Q$44,0,$Q$44*$C$44)+IF($R$44*$C$44*I$6&gt;$R$44,0,$R$44*$C$44)+IF($S$44*$C$44*H$6&gt;$S$44,0,$S$44*$C$44)+IF($T$44*$C$44*G$6&gt;$T$44,0,$T$44*$C$44)+IF($U$44*$C$44*F$6&gt;$U$44,0,$U$44*$C$44)))</f>
        <v>0.5</v>
      </c>
      <c r="W160" s="126">
        <f>IF(V102&gt;V44,0,IF(AND(V102=V44,V160=0),0,IF($E$44*$C$44*W$6&gt;$E$44,0,$E$44*$C$44)+IF($F$44*$C$44*V$6&gt;$F$44,0,$F$44*$C$44)+IF($G$44*$C$44*U$6&gt;$G$44,0,$G$44*$C$44)+IF($H$44*$C$44*T$6&gt;$H$44,0,$H$44*$C$44)+IF($I$44*$C$44*S$6&gt;$I$44,0,$I$44*$C$44)+IF($J$44*$C$44*R$6&gt;$J$44,0,$J$44*$C$44)+IF($K$44*$C$44*Q$6&gt;$K$44,0,$K$44*$C$44)+IF($L$44*$C$44*P$6&gt;$L$44,0,$L$44*$C$44)+IF($M$44*$C$44*O$6&gt;$M$44,0,$M$44*$C$44)+IF($N$44*$C$44*N$6&gt;$N$44,0,$N$44*$C$44)+IF($O$44*$C$44*M$6&gt;$O$44,0,$O$44*$C$44)+IF($P$44*$C$44*L$6&gt;$P$44,0,$P$44*$C$44)+IF($Q$44*$C$44*K$6&gt;$Q$44,0,$Q$44*$C$44)+IF($R$44*$C$44*J$6&gt;$R$44,0,$R$44*$C$44)+IF($S$44*$C$44*I$6&gt;$S$44,0,$S$44*$C$44)+IF($T$44*$C$44*H$6&gt;$T$44,0,$T$44*$C$44)+IF($U$44*$C$44*G$6&gt;$U$44,0,$U$44*$C$44)+IF($V$44*$C$44*F$6&gt;$V$44,0,$V$44*$C$44)))</f>
        <v>0.5</v>
      </c>
      <c r="X160" s="126">
        <f>IF(W102&gt;W44,0,IF(AND(W102=W44,W160=0),0,IF($E$44*$C$44*X$6&gt;$E$44,0,$E$44*$C$44)+IF($F$44*$C$44*W$6&gt;$F$44,0,$F$44*$C$44)+IF($G$44*$C$44*V$6&gt;$G$44,0,$G$44*$C$44)+IF($H$44*$C$44*U$6&gt;$H$44,0,$H$44*$C$44)+IF($I$44*$C$44*T$6&gt;$I$44,0,$I$44*$C$44)+IF($J$44*$C$44*S$6&gt;$J$44,0,$J$44*$C$44)+IF($K$44*$C$44*R$6&gt;$K$44,0,$K$44*$C$44)+IF($L$44*$C$44*Q$6&gt;$L$44,0,$L$44*$C$44)+IF($M$44*$C$44*P$6&gt;$M$44,0,$M$44*$C$44)+IF($N$44*$C$44*O$6&gt;$N$44,0,$N$44*$C$44)+IF($O$44*$C$44*N$6&gt;$O$44,0,$O$44*$C$44)+IF($P$44*$C$44*M$6&gt;$P$44,0,$P$44*$C$44)+IF($Q$44*$C$44*L$6&gt;$Q$44,0,$Q$44*$C$44)+IF($R$44*$C$44*K$6&gt;$R$44,0,$R$44*$C$44)+IF($S$44*$C$44*J$6&gt;$S$44,0,$S$44*$C$44)+IF($T$44*$C$44*I$6&gt;$T$44,0,$T$44*$C$44)+IF($U$44*$C$44*H$6&gt;$U$44,0,$U$44*$C$44)+IF($V$44*$C$44*G$6&gt;$V$44,0,$V$44*$C$44)+IF($W$44*$C$44*F$6&gt;$W$44,0,$W$44*$C$44)))</f>
        <v>0.5</v>
      </c>
      <c r="Y160" s="126">
        <f>IF(X102&gt;X44,0,IF(AND(X102=X44,X160=0),0,IF($E$44*$C$44*Y$6&gt;$E$44,0,$E$44*$C$44)+IF($F$44*$C$44*X$6&gt;$F$44,0,$F$44*$C$44)+IF($G$44*$C$44*W$6&gt;$G$44,0,$G$44*$C$44)+IF($H$44*$C$44*V$6&gt;$H$44,0,$H$44*$C$44)+IF($I$44*$C$44*U$6&gt;$I$44,0,$I$44*$C$44)+IF($J$44*$C$44*T$6&gt;$J$44,0,$J$44*$C$44)+IF($K$44*$C$44*S$6&gt;$K$44,0,$K$44*$C$44)+IF($L$44*$C$44*R$6&gt;$L$44,0,$L$44*$C$44)+IF($M$44*$C$44*Q$6&gt;$M$44,0,$M$44*$C$44)+IF($N$44*$C$44*P$6&gt;$N$44,0,$N$44*$C$44)+IF($O$44*$C$44*O$6&gt;$O$44,0,$O$44*$C$44)+IF($P$44*$C$44*N$6&gt;$P$44,0,$P$44*$C$44)+IF($Q$44*$C$44*M$6&gt;$Q$44,0,$Q$44*$C$44)+IF($R$44*$C$44*L$6&gt;$R$44,0,$R$44*$C$44)+IF($S$44*$C$44*K$6&gt;$S$44,0,$S$44*$C$44)+IF($T$44*$C$44*J$6&gt;$T$44,0,$T$44*$C$44)+IF($U$44*$C$44*I$6&gt;$U$44,0,$U$44*$C$44)+IF($V$44*$C$44*H$6&gt;$V$44,0,$V$44*$C$44)+IF($W$44*$C$44*G$6&gt;$W$44,0,$W$44*$C$44)+IF($X$44*$C$44*F$6&gt;$X$44,0,$X$44*$C$44)))</f>
        <v>0.5</v>
      </c>
      <c r="Z160" s="126">
        <f>IF(Y102&gt;Y44,0,IF(AND(Y102=Y44,Y160=0),0,IF($E$44*$C$44*Z$6&gt;$E$44,0,$E$44*$C$44)+IF($F$44*$C$44*Y$6&gt;$F$44,0,$F$44*$C$44)+IF($G$44*$C$44*X$6&gt;$G$44,0,$G$44*$C$44)+IF($H$44*$C$44*W$6&gt;$H$44,0,$H$44*$C$44)+IF($I$44*$C$44*V$6&gt;$I$44,0,$I$44*$C$44)+IF($J$44*$C$44*U$6&gt;$J$44,0,$J$44*$C$44)+IF($K$44*$C$44*T$6&gt;$K$44,0,$K$44*$C$44)+IF($L$44*$C$44*S$6&gt;$L$44,0,$L$44*$C$44)+IF($M$44*$C$44*R$6&gt;$M$44,0,$M$44*$C$44)+IF($N$44*$C$44*Q$6&gt;$N$44,0,$N$44*$C$44)+IF($O$44*$C$44*P$6&gt;$O$44,0,$O$44*$C$44)+IF($P$44*$C$44*O$6&gt;$P$44,0,$P$44*$C$44)+IF($Q$44*$C$44*N$6&gt;$Q$44,0,$Q$44*$C$44)+IF($R$44*$C$44*M$6&gt;$R$44,0,$R$44*$C$44)+IF($S$44*$C$44*L$6&gt;$S$44,0,$S$44*$C$44)+IF($T$44*$C$44*K$6&gt;$T$44,0,$T$44*$C$44)+IF($U$44*$C$44*J$6&gt;$U$44,0,$U$44*$C$44)+IF($V$44*$C$44*I$6&gt;$V$44,0,$V$44*$C$44)+IF($W$44*$C$44*H$6&gt;$W$44,0,$W$44*$C$44)+IF($X$44*$C$44*G$6&gt;$X$44,0,$X$44*$C$44)+IF($Y$44*$C$44*F$6&gt;$Y$44,0,$Y$44*$C$44)))</f>
        <v>0.5</v>
      </c>
      <c r="AA160" s="126">
        <f>IF(Z102&gt;Z44,0,IF(AND(Z102=Z44,Z160=0),0,IF($E$44*$C$44*AA$6&gt;$E$44,0,$E$44*$C$44)+IF($F$44*$C$44*Z$6&gt;$F$44,0,$F$44*$C$44)+IF($G$44*$C$44*Y$6&gt;$G$44,0,$G$44*$C$44)+IF($H$44*$C$44*X$6&gt;$H$44,0,$H$44*$C$44)+IF($I$44*$C$44*W$6&gt;$I$44,0,$I$44*$C$44)+IF($J$44*$C$44*V$6&gt;$J$44,0,$J$44*$C$44)+IF($K$44*$C$44*U$6&gt;$K$44,0,$K$44*$C$44)+IF($L$44*$C$44*T$6&gt;$L$44,0,$L$44*$C$44)+IF($M$44*$C$44*S$6&gt;$M$44,0,$M$44*$C$44)+IF($N$44*$C$44*R$6&gt;$N$44,0,$N$44*$C$44)+IF($O$44*$C$44*Q$6&gt;$O$44,0,$O$44*$C$44)+IF($P$44*$C$44*P$6&gt;$P$44,0,$P$44*$C$44)+IF($Q$44*$C$44*O$6&gt;$Q$44,0,$Q$44*$C$44)+IF($R$44*$C$44*N$6&gt;$R$44,0,$R$44*$C$44)+IF($S$44*$C$44*M$6&gt;$S$44,0,$S$44*$C$44)+IF($T$44*$C$44*L$6&gt;$T$44,0,$T$44*$C$44)+IF($U$44*$C$44*K$6&gt;$U$44,0,$U$44*$C$44)+IF($V$44*$C$44*J$6&gt;$V$44,0,$V$44*$C$44)+IF($W$44*$C$44*I$6&gt;$W$44,0,$W$44*$C$44)+IF($X$44*$C$44*H$6&gt;$X$44,0,$X$44*$C$44)+IF($Y$44*$C$44*G$6&gt;$Y$44,0,$Y$44*$C$44)+IF($Z$44*$C$44*F$6&gt;$Z$44,0,$Z$44*$C$44)))</f>
        <v>0.5</v>
      </c>
      <c r="AB160" s="126">
        <f>IF(AA102&gt;AA44,0,IF(AND(AA102=AA44,AA160=0),0,IF($E$44*$C$44*AB$6&gt;$E$44,0,$E$44*$C$44)+IF($F$44*$C$44*AA$6&gt;$F$44,0,$F$44*$C$44)+IF($G$44*$C$44*Z$6&gt;$G$44,0,$G$44*$C$44)+IF($H$44*$C$44*Y$6&gt;$H$44,0,$H$44*$C$44)+IF($I$44*$C$44*X$6&gt;$I$44,0,$I$44*$C$44)+IF($J$44*$C$44*W$6&gt;$J$44,0,$J$44*$C$44)+IF($K$44*$C$44*V$6&gt;$K$44,0,$K$44*$C$44)+IF($L$44*$C$44*U$6&gt;$L$44,0,$L$44*$C$44)+IF($M$44*$C$44*T$6&gt;$M$44,0,$M$44*$C$44)+IF($N$44*$C$44*S$6&gt;$N$44,0,$N$44*$C$44)+IF($O$44*$C$44*R$6&gt;$O$44,0,$O$44*$C$44)+IF($P$44*$C$44*Q$6&gt;$P$44,0,$P$44*$C$44)+IF($Q$44*$C$44*P$6&gt;$Q$44,0,$Q$44*$C$44)+IF($R$44*$C$44*O$6&gt;$R$44,0,$R$44*$C$44)+IF($S$44*$C$44*N$6&gt;$S$44,0,$S$44*$C$44)+IF($T$44*$C$44*M$6&gt;$T$44,0,$T$44*$C$44)+IF($U$44*$C$44*L$6&gt;$U$44,0,$U$44*$C$44)+IF($V$44*$C$44*K$6&gt;$V$44,0,$V$44*$C$44)+IF($W$44*$C$44*J$6&gt;$W$44,0,$W$44*$C$44)+IF($X$44*$C$44*I$6&gt;$X$44,0,$X$44*$C$44)+IF($Y$44*$C$44*H$6&gt;$Y$44,0,$Y$44*$C$44)+IF($Z$44*$C$44*G$6&gt;$Z$44,0,$Z$44*$C$44)+IF($AA$44*$C$44*F$6&gt;$AA$44,0,$AA$44*$C$44)))</f>
        <v>0.5</v>
      </c>
      <c r="AC160" s="126">
        <f>IF(AB102&gt;AB44,0,IF(AND(AB102=AB44,AB160=0),0,IF($E$44*$C$44*AC$6&gt;$E$44,0,$E$44*$C$44)+IF($F$44*$C$44*AB$6&gt;$F$44,0,$F$44*$C$44)+IF($G$44*$C$44*AA$6&gt;$G$44,0,$G$44*$C$44)+IF($H$44*$C$44*Z$6&gt;$H$44,0,$H$44*$C$44)+IF($I$44*$C$44*Y$6&gt;$I$44,0,$I$44*$C$44)+IF($J$44*$C$44*X$6&gt;$J$44,0,$J$44*$C$44)+IF($K$44*$C$44*W$6&gt;$K$44,0,$K$44*$C$44)+IF($L$44*$C$44*V$6&gt;$L$44,0,$L$44*$C$44)+IF($M$44*$C$44*U$6&gt;$M$44,0,$M$44*$C$44)+IF($N$44*$C$44*T$6&gt;$N$44,0,$N$44*$C$44)+IF($O$44*$C$44*S$6&gt;$O$44,0,$O$44*$C$44)+IF($P$44*$C$44*R$6&gt;$P$44,0,$P$44*$C$44)+IF($Q$44*$C$44*Q$6&gt;$Q$44,0,$Q$44*$C$44)+IF($R$44*$C$44*P$6&gt;$R$44,0,$R$44*$C$44)+IF($S$44*$C$44*O$6&gt;$S$44,0,$S$44*$C$44)+IF($T$44*$C$44*N$6&gt;$T$44,0,$T$44*$C$44)+IF($U$44*$C$44*M$6&gt;$U$44,0,$U$44*$C$44)+IF($V$44*$C$44*L$6&gt;$V$44,0,$V$44*$C$44)+IF($W$44*$C$44*K$6&gt;$W$44,0,$W$44*$C$44)+IF($X$44*$C$44*J$6&gt;$X$44,0,$X$44*$C$44)+IF($Y$44*$C$44*I$6&gt;$Y$44,0,$Y$44*$C$44)+IF($Z$44*$C$44*H$6&gt;$Z$44,0,$Z$44*$C$44)+IF($AA$44*$C$44*G$6&gt;$AA$44,0,$AA$44*$C$44)+IF($AB$44*$C$44*F$6&gt;$AB$44,0,$AB$44*$C$44)))</f>
        <v>0.5</v>
      </c>
      <c r="AD160" s="126">
        <f>IF(AC102&gt;AC44,0,IF(AND(AC102=AC44,AC160=0),0,IF($E$44*$C$44*AD$6&gt;$E$44,0,$E$44*$C$44)+IF($F$44*$C$44*AC$6&gt;$F$44,0,$F$44*$C$44)+IF($G$44*$C$44*AB$6&gt;$G$44,0,$G$44*$C$44)+IF($H$44*$C$44*AA$6&gt;$H$44,0,$H$44*$C$44)+IF($I$44*$C$44*Z$6&gt;$I$44,0,$I$44*$C$44)+IF($J$44*$C$44*Y$6&gt;$J$44,0,$J$44*$C$44)+IF($K$44*$C$44*X$6&gt;$K$44,0,$K$44*$C$44)+IF($L$44*$C$44*W$6&gt;$L$44,0,$L$44*$C$44)+IF($M$44*$C$44*V$6&gt;$M$44,0,$M$44*$C$44)+IF($N$44*$C$44*U$6&gt;$N$44,0,$N$44*$C$44)+IF($O$44*$C$44*T$6&gt;$O$44,0,$O$44*$C$44)+IF($P$44*$C$44*S$6&gt;$P$44,0,$P$44*$C$44)+IF($Q$44*$C$44*R$6&gt;$Q$44,0,$Q$44*$C$44)+IF($R$44*$C$44*Q$6&gt;$R$44,0,$R$44*$C$44)+IF($S$44*$C$44*P$6&gt;$S$44,0,$S$44*$C$44)+IF($T$44*$C$44*O$6&gt;$T$44,0,$T$44*$C$44)+IF($U$44*$C$44*N$6&gt;$U$44,0,$U$44*$C$44)+IF($V$44*$C$44*M$6&gt;$V$44,0,$V$44*$C$44)+IF($W$44*$C$44*L$6&gt;$W$44,0,$W$44*$C$44)+IF($X$44*$C$44*K$6&gt;$X$44,0,$X$44*$C$44)+IF($Y$44*$C$44*J$6&gt;$Y$44,0,$Y$44*$C$44)+IF($Z$44*$C$44*I$6&gt;$Z$44,0,$Z$44*$C$44)+IF($AA$44*$C$44*H$6&gt;$AA$44,0,$AA$44*$C$44)+IF($AB$44*$C$44*G$6&gt;$AB$44,0,$AB$44*$C$44)+IF($AC$44*$C$44*F$6&gt;$AC$44,0,$AC$44*$C$44)))</f>
        <v>0.5</v>
      </c>
      <c r="AE160" s="126">
        <f>IF(AD102&gt;AD44,0,IF(AND(AD102=AD44,AD160=0),0,IF($E$44*$C$44*AE$6&gt;$E$44,0,$E$44*$C$44)+IF($F$44*$C$44*AD$6&gt;$F$44,0,$F$44*$C$44)+IF($G$44*$C$44*AC$6&gt;$G$44,0,$G$44*$C$44)+IF($H$44*$C$44*AB$6&gt;$H$44,0,$H$44*$C$44)+IF($I$44*$C$44*AA$6&gt;$I$44,0,$I$44*$C$44)+IF($J$44*$C$44*Z$6&gt;$J$44,0,$J$44*$C$44)+IF($K$44*$C$44*Y$6&gt;$K$44,0,$K$44*$C$44)+IF($L$44*$C$44*X$6&gt;$L$44,0,$L$44*$C$44)+IF($M$44*$C$44*W$6&gt;$M$44,0,$M$44*$C$44)+IF($N$44*$C$44*V$6&gt;$N$44,0,$N$44*$C$44)+IF($O$44*$C$44*U$6&gt;$O$44,0,$O$44*$C$44)+IF($P$44*$C$44*T$6&gt;$P$44,0,$P$44*$C$44)+IF($Q$44*$C$44*S$6&gt;$Q$44,0,$Q$44*$C$44)+IF($R$44*$C$44*R$6&gt;$R$44,0,$R$44*$C$44)+IF($S$44*$C$44*Q$6&gt;$S$44,0,$S$44*$C$44)+IF($T$44*$C$44*P$6&gt;$T$44,0,$T$44*$C$44)+IF($U$44*$C$44*O$6&gt;$U$44,0,$U$44*$C$44)+IF($V$44*$C$44*N$6&gt;$V$44,0,$V$44*$C$44)+IF($W$44*$C$44*M$6&gt;$W$44,0,$W$44*$C$44)+IF($X$44*$C$44*L$6&gt;$X$44,0,$X$44*$C$44)+IF($Y$44*$C$44*K$6&gt;$Y$44,0,$Y$44*$C$44)+IF($Z$44*$C$44*J$6&gt;$Z$44,0,$Z$44*$C$44)+IF($AA$44*$C$44*I$6&gt;$AA$44,0,$AA$44*$C$44)+IF($AB$44*$C$44*H$6&gt;$AB$44,0,$AB$44*$C$44)+IF($AC$44*$C$44*G$6&gt;$AC$44,0,$AC$44*$C$44)+IF($AD$44*$C$44*F$6&gt;$AD$44,0,$AD$44*$C$44)))</f>
        <v>0.5</v>
      </c>
      <c r="AF160" s="126">
        <f>IF(AE102&gt;AE44,0,IF(AND(AE102=AE44,AE160=0),0,IF($E$44*$C$44*AF$6&gt;$E$44,0,$E$44*$C$44)+IF($F$44*$C$44*AE$6&gt;$F$44,0,$F$44*$C$44)+IF($G$44*$C$44*AD$6&gt;$G$44,0,$G$44*$C$44)+IF($H$44*$C$44*AC$6&gt;$H$44,0,$H$44*$C$44)+IF($I$44*$C$44*AB$6&gt;$I$44,0,$I$44*$C$44)+IF($J$44*$C$44*AA$6&gt;$J$44,0,$J$44*$C$44)+IF($K$44*$C$44*Z$6&gt;$K$44,0,$K$44*$C$44)+IF($L$44*$C$44*Y$6&gt;$L$44,0,$L$44*$C$44)+IF($M$44*$C$44*X$6&gt;$M$44,0,$M$44*$C$44)+IF($N$44*$C$44*W$6&gt;$N$44,0,$N$44*$C$44)+IF($O$44*$C$44*V$6&gt;$O$44,0,$O$44*$C$44)+IF($P$44*$C$44*U$6&gt;$P$44,0,$P$44*$C$44)+IF($Q$44*$C$44*T$6&gt;$Q$44,0,$Q$44*$C$44)+IF($R$44*$C$44*S$6&gt;$R$44,0,$R$44*$C$44)+IF($S$44*$C$44*R$6&gt;$S$44,0,$S$44*$C$44)+IF($T$44*$C$44*Q$6&gt;$T$44,0,$T$44*$C$44)+IF($U$44*$C$44*P$6&gt;$U$44,0,$U$44*$C$44)+IF($V$44*$C$44*O$6&gt;$V$44,0,$V$44*$C$44)+IF($W$44*$C$44*N$6&gt;$W$44,0,$W$44*$C$44)+IF($X$44*$C$44*M$6&gt;$X$44,0,$X$44*$C$44)+IF($Y$44*$C$44*L$6&gt;$Y$44,0,$Y$44*$C$44)+IF($Z$44*$C$44*K$6&gt;$Z$44,0,$Z$44*$C$44)+IF($AA$44*$C$44*J$6&gt;$AA$44,0,$AA$44*$C$44)+IF($AB$44*$C$44*I$6&gt;$AB$44,0,$AB$44*$C$44)+IF($AC$44*$C$44*H$6&gt;$AC$44,0,$AC$44*$C$44)+IF($AD$44*$C$44*G$6&gt;$AD$44,0,$AD$44*$C$44)+IF($AE$44*$C$44*F$6&gt;$AE$44,0,$AE$44*$C$44)))</f>
        <v>0.5</v>
      </c>
      <c r="AG160" s="126">
        <f>IF(AF102&gt;AF44,0,IF(AND(AF102=AF44,AF160=0),0,IF($E$44*$C$44*AG$6&gt;$E$44,0,$E$44*$C$44)+IF($F$44*$C$44*AF$6&gt;$F$44,0,$F$44*$C$44)+IF($G$44*$C$44*AE$6&gt;$G$44,0,$G$44*$C$44)+IF($H$44*$C$44*AD$6&gt;$H$44,0,$H$44*$C$44)+IF($I$44*$C$44*AC$6&gt;$I$44,0,$I$44*$C$44)+IF($J$44*$C$44*AB$6&gt;$J$44,0,$J$44*$C$44)+IF($K$44*$C$44*AA$6&gt;$K$44,0,$K$44*$C$44)+IF($L$44*$C$44*Z$6&gt;$L$44,0,$L$44*$C$44)+IF($M$44*$C$44*Y$6&gt;$M$44,0,$M$44*$C$44)+IF($N$44*$C$44*X$6&gt;$N$44,0,$N$44*$C$44)+IF($O$44*$C$44*W$6&gt;$O$44,0,$O$44*$C$44)+IF($P$44*$C$44*V$6&gt;$P$44,0,$P$44*$C$44)+IF($Q$44*$C$44*U$6&gt;$Q$44,0,$Q$44*$C$44)+IF($R$44*$C$44*T$6&gt;$R$44,0,$R$44*$C$44)+IF($S$44*$C$44*S$6&gt;$S$44,0,$S$44*$C$44)+IF($T$44*$C$44*R$6&gt;$T$44,0,$T$44*$C$44)+IF($U$44*$C$44*Q$6&gt;$U$44,0,$U$44*$C$44)+IF($V$44*$C$44*P$6&gt;$V$44,0,$V$44*$C$44)+IF($W$44*$C$44*O$6&gt;$W$44,0,$W$44*$C$44)+IF($X$44*$C$44*N$6&gt;$X$44,0,$X$44*$C$44)+IF($Y$44*$C$44*M$6&gt;$Y$44,0,$Y$44*$C$44)+IF($Z$44*$C$44*L$6&gt;$Z$44,0,$Z$44*$C$44)+IF($AA$44*$C$44*K$6&gt;$AA$44,0,$AA$44*$C$44)+IF($AB$44*$C$44*J$6&gt;$AB$44,0,$AB$44*$C$44)+IF($AC$44*$C$44*I$6&gt;$AC$44,0,$AC$44*$C$44)+IF($AD$44*$C$44*H$6&gt;$AD$44,0,$AD$44*$C$44)+IF($AE$44*$C$44*G$6&gt;$AE$44,0,$AE$44*$C$44)+IF($AF$44*$C$44*F$6&gt;$AF$44,0,$AF$44*$C$44)))</f>
        <v>0.5</v>
      </c>
      <c r="AH160" s="126">
        <f>IF(AG102&gt;AG44,0,IF(AND(AG102=AG44,AG160=0),0,IF($E$44*$C$44*AH$6&gt;$E$44,0,$E$44*$C$44)+IF($F$44*$C$44*AG$6&gt;$F$44,0,$F$44*$C$44)+IF($G$44*$C$44*AF$6&gt;$G$44,0,$G$44*$C$44)+IF($H$44*$C$44*AE$6&gt;$H$44,0,$H$44*$C$44)+IF($I$44*$C$44*AD$6&gt;$I$44,0,$I$44*$C$44)+IF($J$44*$C$44*AC$6&gt;$J$44,0,$J$44*$C$44)+IF($K$44*$C$44*AB$6&gt;$K$44,0,$K$44*$C$44)+IF($L$44*$C$44*AA$6&gt;$L$44,0,$L$44*$C$44)+IF($M$44*$C$44*Z$6&gt;$M$44,0,$M$44*$C$44)+IF($N$44*$C$44*Y$6&gt;$N$44,0,$N$44*$C$44)+IF($O$44*$C$44*X$6&gt;$O$44,0,$O$44*$C$44)+IF($P$44*$C$44*W$6&gt;$P$44,0,$P$44*$C$44)+IF($Q$44*$C$44*V$6&gt;$Q$44,0,$Q$44*$C$44)+IF($R$44*$C$44*U$6&gt;$R$44,0,$R$44*$C$44)+IF($S$44*$C$44*T$6&gt;$S$44,0,$S$44*$C$44)+IF($T$44*$C$44*S$6&gt;$T$44,0,$T$44*$C$44)+IF($U$44*$C$44*R$6&gt;$U$44,0,$U$44*$C$44)+IF($V$44*$C$44*Q$6&gt;$V$44,0,$V$44*$C$44)+IF($W$44*$C$44*P$6&gt;$W$44,0,$W$44*$C$44)+IF($X$44*$C$44*O$6&gt;$X$44,0,$X$44*$C$44)+IF($Y$44*$C$44*N$6&gt;$Y$44,0,$Y$44*$C$44)+IF($Z$44*$C$44*M$6&gt;$Z$44,0,$Z$44*$C$44)+IF($AA$44*$C$44*L$6&gt;$AA$44,0,$AA$44*$C$44)+IF($AB$44*$C$44*K$6&gt;$AB$44,0,$AB$44*$C$44)+IF($AC$44*$C$44*J$6&gt;$AC$44,0,$AC$44*$C$44)+IF($AD$44*$C$44*I$6&gt;$AD$44,0,$AD$44*$C$44)+IF($AE$44*$C$44*H$6&gt;$AE$44,0,$AE$44*$C$44)+IF($AF$44*$C$44*G$6&gt;$AF$44,0,$AF$44*$C$44)+IF($AG$44*$C$44*F$6&gt;$AG$44,0,$AG$44*$C$44)))</f>
        <v>0.5</v>
      </c>
      <c r="AI160" s="126">
        <f>IF(AH102&gt;AH44,0,IF(AND(AH102=AH44,AH160=0),0,IF($E$44*$C$44*AI$6&gt;$E$44,0,$E$44*$C$44)+IF($F$44*$C$44*AH$6&gt;$F$44,0,$F$44*$C$44)+IF($G$44*$C$44*AG$6&gt;$G$44,0,$G$44*$C$44)+IF($H$44*$C$44*AF$6&gt;$H$44,0,$H$44*$C$44)+IF($I$44*$C$44*AE$6&gt;$I$44,0,$I$44*$C$44)+IF($J$44*$C$44*AD$6&gt;$J$44,0,$J$44*$C$44)+IF($K$44*$C$44*AC$6&gt;$K$44,0,$K$44*$C$44)+IF($L$44*$C$44*AB$6&gt;$L$44,0,$L$44*$C$44)+IF($M$44*$C$44*AA$6&gt;$M$44,0,$M$44*$C$44)+IF($N$44*$C$44*Z$6&gt;$N$44,0,$N$44*$C$44)+IF($O$44*$C$44*Y$6&gt;$O$44,0,$O$44*$C$44)+IF($P$44*$C$44*X$6&gt;$P$44,0,$P$44*$C$44)+IF($Q$44*$C$44*W$6&gt;$Q$44,0,$Q$44*$C$44)+IF($R$44*$C$44*V$6&gt;$R$44,0,$R$44*$C$44)+IF($S$44*$C$44*U$6&gt;$S$44,0,$S$44*$C$44)+IF($T$44*$C$44*T$6&gt;$T$44,0,$T$44*$C$44)+IF($U$44*$C$44*S$6&gt;$U$44,0,$U$44*$C$44)+IF($V$44*$C$44*R$6&gt;$V$44,0,$V$44*$C$44)+IF($W$44*$C$44*Q$6&gt;$W$44,0,$W$44*$C$44)+IF($X$44*$C$44*P$6&gt;$X$44,0,$X$44*$C$44)+IF($Y$44*$C$44*O$6&gt;$Y$44,0,$Y$44*$C$44)+IF($Z$44*$C$44*N$6&gt;$Z$44,0,$Z$44*$C$44)+IF($AA$44*$C$44*M$6&gt;$AA$44,0,$AA$44*$C$44)+IF($AB$44*$C$44*L$6&gt;$AB$44,0,$AB$44*$C$44)+IF($AC$44*$C$44*K$6&gt;$AC$44,0,$AC$44*$C$44)+IF($AD$44*$C$44*J$6&gt;$AD$44,0,$AD$44*$C$44)+IF($AE$44*$C$44*I$6&gt;$AE$44,0,$AE$44*$C$44)+IF($AF$44*$C$44*H$6&gt;$AF$44,0,$AF$44*$C$44)+IF($AG$44*$C$44*G$6&gt;$AG$44,0,$AG$44*$C$44)+IF($AH$44*$C$44*F$6&gt;$AH$44,0,$AH$44*$C$44)))</f>
        <v>0.5</v>
      </c>
    </row>
    <row r="161" spans="2:35" x14ac:dyDescent="0.3">
      <c r="B161" s="6" t="str">
        <f t="shared" si="74"/>
        <v>Wind Vane</v>
      </c>
      <c r="C161" s="284"/>
      <c r="D161" s="151">
        <f t="shared" si="73"/>
        <v>15</v>
      </c>
      <c r="E161" s="126">
        <v>0</v>
      </c>
      <c r="F161" s="126">
        <f>IF(E103&gt;E45,0,IF(AND(E103=E45,E161=0),0,IF($E$45*$C$45*F$6&gt;$E$45,0,$E$45*$C$45)))</f>
        <v>0.5</v>
      </c>
      <c r="G161" s="126">
        <f>IF(F103&gt;F45,0,IF(AND(F103=F45,F161=0),0,IF($E$45*$C$45*G$6&gt;$E$45,0,$E$45*$C$45)+IF($F$45*$C$45*F$6&gt;$F$45,0,$F$45*$C$45)))</f>
        <v>0.5</v>
      </c>
      <c r="H161" s="126">
        <f>IF(G103&gt;G45,0,IF(AND(G103=G45,G161=0),0,IF($E$45*$C$45*H$6&gt;$E$45,0,$E$45*$C$45)+IF($F$45*$C$45*G$6&gt;$F$45,0,$F$45*$C$45)+IF($G$45*$C$45*F$6&gt;$G$45,0,$G$45*$C$45)))</f>
        <v>0.5</v>
      </c>
      <c r="I161" s="126">
        <f>IF(H103&gt;H45,0,IF(AND(H103=H45,H161=0),0,IF($E$45*$C$45*I$6&gt;$E$45,0,$E$45*$C$45)+IF($F$45*$C$45*H$6&gt;$F$45,0,$F$45*$C$45)+IF($G$45*$C$45*G$6&gt;$G$45,0,$G$45*$C$45)+IF($H$45*$C$45*F$6&gt;$H$45,0,$H$45*$C$45)))</f>
        <v>0.5</v>
      </c>
      <c r="J161" s="126">
        <f>IF(I103&gt;I45,0,IF(AND(I103=I45,I161=0),0,IF($E$45*$C$45*J$6&gt;$E$45,0,$E$45*$C$45)+IF($F$45*$C$45*I$6&gt;$F$45,0,$F$45*$C$45)+IF($G$45*$C$45*H$6&gt;$G$45,0,$G$45*$C$45)+IF($H$45*$C$45*G$6&gt;$H$45,0,$H$45*$C$45)+IF($I$45*$C$45*F$6&gt;$I$45,0,$I$45*$C$45)))</f>
        <v>0.5</v>
      </c>
      <c r="K161" s="126">
        <f>IF(J103&gt;J45,0,IF(AND(J103=J45,J161=0),0,IF($E$45*$C$45*K$6&gt;$E$45,0,$E$45*$C$45)+IF($F$45*$C$45*J$6&gt;$F$45,0,$F$45*$C$45)+IF($G$45*$C$45*I$6&gt;$G$45,0,$G$45*$C$45)+IF($H$45*$C$45*H$6&gt;$H$45,0,$H$45*$C$45)+IF($I$45*$C$45*G$6&gt;$I$45,0,$I$45*$C$45)+IF($J$45*$C$45*F$6&gt;$J$45,0,$J$45*$C$45)))</f>
        <v>0.5</v>
      </c>
      <c r="L161" s="126">
        <f>IF(K103&gt;K45,0,IF(AND(K103=K45,K161=0),0,IF($E$45*$C$45*L$6&gt;$E$45,0,$E$45*$C$45)+IF($F$45*$C$45*K$6&gt;$F$45,0,$F$45*$C$45)+IF($G$45*$C$45*J$6&gt;$G$45,0,$G$45*$C$45)+IF($H$45*$C$45*I$6&gt;$H$45,0,$H$45*$C$45)+IF($I$45*$C$45*H$6&gt;$I$45,0,$I$45*$C$45)+IF($J$45*$C$45*G$6&gt;$J$45,0,$J$45*$C$45)+IF($K$45*$C$45*F$6&gt;$K$45,0,$K$45*$C$45)))</f>
        <v>0.5</v>
      </c>
      <c r="M161" s="126">
        <f>IF(L103&gt;L45,0,IF(AND(L103=L45,L161=0),0,IF($E$45*$C$45*M$6&gt;$E$45,0,$E$45*$C$45)+IF($F$45*$C$45*L$6&gt;$F$45,0,$F$45*$C$45)+IF($G$45*$C$45*K$6&gt;$G$45,0,$G$45*$C$45)+IF($H$45*$C$45*J$6&gt;$H$45,0,$H$45*$C$45)+IF($I$45*$C$45*I$6&gt;$I$45,0,$I$45*$C$45)+IF($J$45*$C$45*H$6&gt;$J$45,0,$J$45*$C$45)+IF($K$45*$C$45*G$6&gt;$K$45,0,$K$45*$C$45)+IF($L$45*$C$45*F$6&gt;$L$45,0,$L$45*$C$45)))</f>
        <v>0.5</v>
      </c>
      <c r="N161" s="126">
        <f>IF(M103&gt;M45,0,IF(AND(M103=M45,M161=0),0,IF($E$45*$C$45*N$6&gt;$E$45,0,$E$45*$C$45)+IF($F$45*$C$45*M$6&gt;$F$45,0,$F$45*$C$45)+IF($G$45*$C$45*L$6&gt;$G$45,0,$G$45*$C$45)+IF($H$45*$C$45*K$6&gt;$H$45,0,$H$45*$C$45)+IF($I$45*$C$45*J$6&gt;$I$45,0,$I$45*$C$45)+IF($J$45*$C$45*I$6&gt;$J$45,0,$J$45*$C$45)+IF($K$45*$C$45*H$6&gt;$K$45,0,$K$45*$C$45)+IF($L$45*$C$45*G$6&gt;$L$45,0,$L$45*$C$45)+IF($M$45*$C$45*F$6&gt;$M$45,0,$M$45*$C$45)))</f>
        <v>0.5</v>
      </c>
      <c r="O161" s="126">
        <f>IF(N103&gt;N45,0,IF(AND(N103=N45,N161=0),0,IF($E$45*$C$45*O$6&gt;$E$45,0,$E$45*$C$45)+IF($F$45*$C$45*N$6&gt;$F$45,0,$F$45*$C$45)+IF($G$45*$C$45*M$6&gt;$G$45,0,$G$45*$C$45)+IF($H$45*$C$45*L$6&gt;$H$45,0,$H$45*$C$45)+IF($I$45*$C$45*K$6&gt;$I$45,0,$I$45*$C$45)+IF($J$45*$C$45*J$6&gt;$J$45,0,$J$45*$C$45)+IF($K$45*$C$45*I$6&gt;$K$45,0,$K$45*$C$45)+IF($L$45*$C$45*H$6&gt;$L$45,0,$L$45*$C$45)+IF($M$45*$C$45*G$6&gt;$M$45,0,$M$45*$C$45)+IF($N$45*$C$45*F$6&gt;$N$45,0,$N$45*$C$45)))</f>
        <v>0.5</v>
      </c>
      <c r="P161" s="126">
        <f>IF(O103&gt;O45,0,IF(AND(O103=O45,O161=0),0,IF($E$45*$C$45*P$6&gt;$E$45,0,$E$45*$C$45)+IF($F$45*$C$45*O$6&gt;$F$45,0,$F$45*$C$45)+IF($G$45*$C$45*N$6&gt;$G$45,0,$G$45*$C$45)+IF($H$45*$C$45*M$6&gt;$H$45,0,$H$45*$C$45)+IF($I$45*$C$45*L$6&gt;$I$45,0,$I$45*$C$45)+IF($J$45*$C$45*K$6&gt;$J$45,0,$J$45*$C$45)+IF($K$45*$C$45*J$6&gt;$K$45,0,$K$45*$C$45)+IF($L$45*$C$45*I$6&gt;$L$45,0,$L$45*$C$45)+IF($M$45*$C$45*H$6&gt;$M$45,0,$M$45*$C$45)+IF($N$45*$C$45*G$6&gt;$N$45,0,$N$45*$C$45)+IF($O$45*$C$45*F$6&gt;$O$45,0,$O$45*$C$45)))</f>
        <v>0.5</v>
      </c>
      <c r="Q161" s="126">
        <f>IF(P103&gt;P45,0,IF(AND(P103=P45,P161=0),0,IF($E$45*$C$45*Q$6&gt;$E$45,0,$E$45*$C$45)+IF($F$45*$C$45*P$6&gt;$F$45,0,$F$45*$C$45)+IF($G$45*$C$45*O$6&gt;$G$45,0,$G$45*$C$45)+IF($H$45*$C$45*N$6&gt;$H$45,0,$H$45*$C$45)+IF($I$45*$C$45*M$6&gt;$I$45,0,$I$45*$C$45)+IF($J$45*$C$45*L$6&gt;$J$45,0,$J$45*$C$45)+IF($K$45*$C$45*K$6&gt;$K$45,0,$K$45*$C$45)+IF($L$45*$C$45*J$6&gt;$L$45,0,$L$45*$C$45)+IF($M$45*$C$45*I$6&gt;$M$45,0,$M$45*$C$45)+IF($N$45*$C$45*H$6&gt;$N$45,0,$N$45*$C$45)+IF($O$45*$C$45*G$6&gt;$O$45,0,$O$45*$C$45)+IF($P$45*$C$45*F$6&gt;$P$45,0,$P$45*$C$45)))</f>
        <v>0.5</v>
      </c>
      <c r="R161" s="126">
        <f>IF(Q103&gt;Q45,0,IF(AND(Q103=Q45,Q161=0),0,IF($E$45*$C$45*R$6&gt;$E$45,0,$E$45*$C$45)+IF($F$45*$C$45*Q$6&gt;$F$45,0,$F$45*$C$45)+IF($G$45*$C$45*P$6&gt;$G$45,0,$G$45*$C$45)+IF($H$45*$C$45*O$6&gt;$H$45,0,$H$45*$C$45)+IF($I$45*$C$45*N$6&gt;$I$45,0,$I$45*$C$45)+IF($J$45*$C$45*M$6&gt;$J$45,0,$J$45*$C$45)+IF($K$45*$C$45*L$6&gt;$K$45,0,$K$45*$C$45)+IF($L$45*$C$45*K$6&gt;$L$45,0,$L$45*$C$45)+IF($M$45*$C$45*J$6&gt;$M$45,0,$M$45*$C$45)+IF($N$45*$C$45*I$6&gt;$N$45,0,$N$45*$C$45)+IF($O$45*$C$45*H$6&gt;$O$45,0,$O$45*$C$45)+IF($P$45*$C$45*G$6&gt;$P$45,0,$P$45*$C$45)+IF($Q$45*$C$45*F$6&gt;$Q$45,0,$Q$45*$C$45)))</f>
        <v>0.5</v>
      </c>
      <c r="S161" s="126">
        <f>IF(R103&gt;R45,0,IF(AND(R103=R45,R161=0),0,IF($E$45*$C$45*S$6&gt;$E$45,0,$E$45*$C$45)+IF($F$45*$C$45*R$6&gt;$F$45,0,$F$45*$C$45)+IF($G$45*$C$45*Q$6&gt;$G$45,0,$G$45*$C$45)+IF($H$45*$C$45*P$6&gt;$H$45,0,$H$45*$C$45)+IF($I$45*$C$45*O$6&gt;$I$45,0,$I$45*$C$45)+IF($J$45*$C$45*N$6&gt;$J$45,0,$J$45*$C$45)+IF($K$45*$C$45*M$6&gt;$K$45,0,$K$45*$C$45)+IF($L$45*$C$45*L$6&gt;$L$45,0,$L$45*$C$45)+IF($M$45*$C$45*K$6&gt;$M$45,0,$M$45*$C$45)+IF($N$45*$C$45*J$6&gt;$N$45,0,$N$45*$C$45)+IF($O$45*$C$45*I$6&gt;$O$45,0,$O$45*$C$45)+IF($P$45*$C$45*H$6&gt;$P$45,0,$P$45*$C$45)+IF($Q$45*$C$45*G$6&gt;$Q$45,0,$Q$45*$C$45)+IF($R$45*$C$45*F$6&gt;$R$45,0,$R$45*$C$45)))</f>
        <v>0.5</v>
      </c>
      <c r="T161" s="126">
        <f>IF(S103&gt;S45,0,IF(AND(S103=S45,S161=0),0,IF($E$45*$C$45*T$6&gt;$E$45,0,$E$45*$C$45)+IF($F$45*$C$45*S$6&gt;$F$45,0,$F$45*$C$45)+IF($G$45*$C$45*R$6&gt;$G$45,0,$G$45*$C$45)+IF($H$45*$C$45*Q$6&gt;$H$45,0,$H$45*$C$45)+IF($I$45*$C$45*P$6&gt;$I$45,0,$I$45*$C$45)+IF($J$45*$C$45*O$6&gt;$J$45,0,$J$45*$C$45)+IF($K$45*$C$45*N$6&gt;$K$45,0,$K$45*$C$45)+IF($L$45*$C$45*M$6&gt;$L$45,0,$L$45*$C$45)+IF($M$45*$C$45*L$6&gt;$M$45,0,$M$45*$C$45)+IF($N$45*$C$45*K$6&gt;$N$45,0,$N$45*$C$45)+IF($O$45*$C$45*J$6&gt;$O$45,0,$O$45*$C$45)+IF($P$45*$C$45*I$6&gt;$P$45,0,$P$45*$C$45)+IF($Q$45*$C$45*H$6&gt;$Q$45,0,$Q$45*$C$45)+IF($R$45*$C$45*G$6&gt;$R$45,0,$R$45*$C$45)+IF($S$45*$C$45*F$6&gt;$S$45,0,$S$45*$C$45)))</f>
        <v>0.5</v>
      </c>
      <c r="U161" s="126">
        <f>IF(T103&gt;T45,0,IF(AND(T103=T45,T161=0),0,IF($E$45*$C$45*U$6&gt;$E$45,0,$E$45*$C$45)+IF($F$45*$C$45*T$6&gt;$F$45,0,$F$45*$C$45)+IF($G$45*$C$45*S$6&gt;$G$45,0,$G$45*$C$45)+IF($H$45*$C$45*R$6&gt;$H$45,0,$H$45*$C$45)+IF($I$45*$C$45*Q$6&gt;$I$45,0,$I$45*$C$45)+IF($J$45*$C$45*P$6&gt;$J$45,0,$J$45*$C$45)+IF($K$45*$C$45*O$6&gt;$K$45,0,$K$45*$C$45)+IF($L$45*$C$45*N$6&gt;$L$45,0,$L$45*$C$45)+IF($M$45*$C$45*M$6&gt;$M$45,0,$M$45*$C$45)+IF($N$45*$C$45*L$6&gt;$N$45,0,$N$45*$C$45)+IF($O$45*$C$45*K$6&gt;$O$45,0,$O$45*$C$45)+IF($P$45*$C$45*J$6&gt;$P$45,0,$P$45*$C$45)+IF($Q$45*$C$45*I$6&gt;$Q$45,0,$Q$45*$C$45)+IF($R$45*$C$45*H$6&gt;$R$45,0,$R$45*$C$45)+IF($S$45*$C$45*G$6&gt;$S$45,0,$S$45*$C$45)+IF($T$45*$C$45*F$6&gt;$T$45,0,$T$45*$C$45)))</f>
        <v>0.5</v>
      </c>
      <c r="V161" s="126">
        <f>IF(U103&gt;U45,0,IF(AND(U103=U45,U161=0),0,IF($E$45*$C$45*V$6&gt;$E$45,0,$E$45*$C$45)+IF($F$45*$C$45*U$6&gt;$F$45,0,$F$45*$C$45)+IF($G$45*$C$45*T$6&gt;$G$45,0,$G$45*$C$45)+IF($H$45*$C$45*S$6&gt;$H$45,0,$H$45*$C$45)+IF($I$45*$C$45*R$6&gt;$I$45,0,$I$45*$C$45)+IF($J$45*$C$45*Q$6&gt;$J$45,0,$J$45*$C$45)+IF($K$45*$C$45*P$6&gt;$K$45,0,$K$45*$C$45)+IF($L$45*$C$45*O$6&gt;$L$45,0,$L$45*$C$45)+IF($M$45*$C$45*N$6&gt;$M$45,0,$M$45*$C$45)+IF($N$45*$C$45*M$6&gt;$N$45,0,$N$45*$C$45)+IF($O$45*$C$45*L$6&gt;$O$45,0,$O$45*$C$45)+IF($P$45*$C$45*K$6&gt;$P$45,0,$P$45*$C$45)+IF($Q$45*$C$45*J$6&gt;$Q$45,0,$Q$45*$C$45)+IF($R$45*$C$45*I$6&gt;$R$45,0,$R$45*$C$45)+IF($S$45*$C$45*H$6&gt;$S$45,0,$S$45*$C$45)+IF($T$45*$C$45*G$6&gt;$T$45,0,$T$45*$C$45)+IF($U$45*$C$45*F$6&gt;$U$45,0,$U$45*$C$45)))</f>
        <v>0.5</v>
      </c>
      <c r="W161" s="126">
        <f>IF(V103&gt;V45,0,IF(AND(V103=V45,V161=0),0,IF($E$45*$C$45*W$6&gt;$E$45,0,$E$45*$C$45)+IF($F$45*$C$45*V$6&gt;$F$45,0,$F$45*$C$45)+IF($G$45*$C$45*U$6&gt;$G$45,0,$G$45*$C$45)+IF($H$45*$C$45*T$6&gt;$H$45,0,$H$45*$C$45)+IF($I$45*$C$45*S$6&gt;$I$45,0,$I$45*$C$45)+IF($J$45*$C$45*R$6&gt;$J$45,0,$J$45*$C$45)+IF($K$45*$C$45*Q$6&gt;$K$45,0,$K$45*$C$45)+IF($L$45*$C$45*P$6&gt;$L$45,0,$L$45*$C$45)+IF($M$45*$C$45*O$6&gt;$M$45,0,$M$45*$C$45)+IF($N$45*$C$45*N$6&gt;$N$45,0,$N$45*$C$45)+IF($O$45*$C$45*M$6&gt;$O$45,0,$O$45*$C$45)+IF($P$45*$C$45*L$6&gt;$P$45,0,$P$45*$C$45)+IF($Q$45*$C$45*K$6&gt;$Q$45,0,$Q$45*$C$45)+IF($R$45*$C$45*J$6&gt;$R$45,0,$R$45*$C$45)+IF($S$45*$C$45*I$6&gt;$S$45,0,$S$45*$C$45)+IF($T$45*$C$45*H$6&gt;$T$45,0,$T$45*$C$45)+IF($U$45*$C$45*G$6&gt;$U$45,0,$U$45*$C$45)+IF($V$45*$C$45*F$6&gt;$V$45,0,$V$45*$C$45)))</f>
        <v>0.5</v>
      </c>
      <c r="X161" s="126">
        <f>IF(W103&gt;W45,0,IF(AND(W103=W45,W161=0),0,IF($E$45*$C$45*X$6&gt;$E$45,0,$E$45*$C$45)+IF($F$45*$C$45*W$6&gt;$F$45,0,$F$45*$C$45)+IF($G$45*$C$45*V$6&gt;$G$45,0,$G$45*$C$45)+IF($H$45*$C$45*U$6&gt;$H$45,0,$H$45*$C$45)+IF($I$45*$C$45*T$6&gt;$I$45,0,$I$45*$C$45)+IF($J$45*$C$45*S$6&gt;$J$45,0,$J$45*$C$45)+IF($K$45*$C$45*R$6&gt;$K$45,0,$K$45*$C$45)+IF($L$45*$C$45*Q$6&gt;$L$45,0,$L$45*$C$45)+IF($M$45*$C$45*P$6&gt;$M$45,0,$M$45*$C$45)+IF($N$45*$C$45*O$6&gt;$N$45,0,$N$45*$C$45)+IF($O$45*$C$45*N$6&gt;$O$45,0,$O$45*$C$45)+IF($P$45*$C$45*M$6&gt;$P$45,0,$P$45*$C$45)+IF($Q$45*$C$45*L$6&gt;$Q$45,0,$Q$45*$C$45)+IF($R$45*$C$45*K$6&gt;$R$45,0,$R$45*$C$45)+IF($S$45*$C$45*J$6&gt;$S$45,0,$S$45*$C$45)+IF($T$45*$C$45*I$6&gt;$T$45,0,$T$45*$C$45)+IF($U$45*$C$45*H$6&gt;$U$45,0,$U$45*$C$45)+IF($V$45*$C$45*G$6&gt;$V$45,0,$V$45*$C$45)+IF($W$45*$C$45*F$6&gt;$W$45,0,$W$45*$C$45)))</f>
        <v>0.5</v>
      </c>
      <c r="Y161" s="126">
        <f>IF(X103&gt;X45,0,IF(AND(X103=X45,X161=0),0,IF($E$45*$C$45*Y$6&gt;$E$45,0,$E$45*$C$45)+IF($F$45*$C$45*X$6&gt;$F$45,0,$F$45*$C$45)+IF($G$45*$C$45*W$6&gt;$G$45,0,$G$45*$C$45)+IF($H$45*$C$45*V$6&gt;$H$45,0,$H$45*$C$45)+IF($I$45*$C$45*U$6&gt;$I$45,0,$I$45*$C$45)+IF($J$45*$C$45*T$6&gt;$J$45,0,$J$45*$C$45)+IF($K$45*$C$45*S$6&gt;$K$45,0,$K$45*$C$45)+IF($L$45*$C$45*R$6&gt;$L$45,0,$L$45*$C$45)+IF($M$45*$C$45*Q$6&gt;$M$45,0,$M$45*$C$45)+IF($N$45*$C$45*P$6&gt;$N$45,0,$N$45*$C$45)+IF($O$45*$C$45*O$6&gt;$O$45,0,$O$45*$C$45)+IF($P$45*$C$45*N$6&gt;$P$45,0,$P$45*$C$45)+IF($Q$45*$C$45*M$6&gt;$Q$45,0,$Q$45*$C$45)+IF($R$45*$C$45*L$6&gt;$R$45,0,$R$45*$C$45)+IF($S$45*$C$45*K$6&gt;$S$45,0,$S$45*$C$45)+IF($T$45*$C$45*J$6&gt;$T$45,0,$T$45*$C$45)+IF($U$45*$C$45*I$6&gt;$U$45,0,$U$45*$C$45)+IF($V$45*$C$45*H$6&gt;$V$45,0,$V$45*$C$45)+IF($W$45*$C$45*G$6&gt;$W$45,0,$W$45*$C$45)+IF($X$45*$C$45*F$6&gt;$X$45,0,$X$45*$C$45)))</f>
        <v>0.5</v>
      </c>
      <c r="Z161" s="126">
        <f>IF(Y103&gt;Y45,0,IF(AND(Y103=Y45,Y161=0),0,IF($E$45*$C$45*Z$6&gt;$E$45,0,$E$45*$C$45)+IF($F$45*$C$45*Y$6&gt;$F$45,0,$F$45*$C$45)+IF($G$45*$C$45*X$6&gt;$G$45,0,$G$45*$C$45)+IF($H$45*$C$45*W$6&gt;$H$45,0,$H$45*$C$45)+IF($I$45*$C$45*V$6&gt;$I$45,0,$I$45*$C$45)+IF($J$45*$C$45*U$6&gt;$J$45,0,$J$45*$C$45)+IF($K$45*$C$45*T$6&gt;$K$45,0,$K$45*$C$45)+IF($L$45*$C$45*S$6&gt;$L$45,0,$L$45*$C$45)+IF($M$45*$C$45*R$6&gt;$M$45,0,$M$45*$C$45)+IF($N$45*$C$45*Q$6&gt;$N$45,0,$N$45*$C$45)+IF($O$45*$C$45*P$6&gt;$O$45,0,$O$45*$C$45)+IF($P$45*$C$45*O$6&gt;$P$45,0,$P$45*$C$45)+IF($Q$45*$C$45*N$6&gt;$Q$45,0,$Q$45*$C$45)+IF($R$45*$C$45*M$6&gt;$R$45,0,$R$45*$C$45)+IF($S$45*$C$45*L$6&gt;$S$45,0,$S$45*$C$45)+IF($T$45*$C$45*K$6&gt;$T$45,0,$T$45*$C$45)+IF($U$45*$C$45*J$6&gt;$U$45,0,$U$45*$C$45)+IF($V$45*$C$45*I$6&gt;$V$45,0,$V$45*$C$45)+IF($W$45*$C$45*H$6&gt;$W$45,0,$W$45*$C$45)+IF($X$45*$C$45*G$6&gt;$X$45,0,$X$45*$C$45)+IF($Y$45*$C$45*F$6&gt;$Y$45,0,$Y$45*$C$45)))</f>
        <v>0.5</v>
      </c>
      <c r="AA161" s="126">
        <f>IF(Z103&gt;Z45,0,IF(AND(Z103=Z45,Z161=0),0,IF($E$45*$C$45*AA$6&gt;$E$45,0,$E$45*$C$45)+IF($F$45*$C$45*Z$6&gt;$F$45,0,$F$45*$C$45)+IF($G$45*$C$45*Y$6&gt;$G$45,0,$G$45*$C$45)+IF($H$45*$C$45*X$6&gt;$H$45,0,$H$45*$C$45)+IF($I$45*$C$45*W$6&gt;$I$45,0,$I$45*$C$45)+IF($J$45*$C$45*V$6&gt;$J$45,0,$J$45*$C$45)+IF($K$45*$C$45*U$6&gt;$K$45,0,$K$45*$C$45)+IF($L$45*$C$45*T$6&gt;$L$45,0,$L$45*$C$45)+IF($M$45*$C$45*S$6&gt;$M$45,0,$M$45*$C$45)+IF($N$45*$C$45*R$6&gt;$N$45,0,$N$45*$C$45)+IF($O$45*$C$45*Q$6&gt;$O$45,0,$O$45*$C$45)+IF($P$45*$C$45*P$6&gt;$P$45,0,$P$45*$C$45)+IF($Q$45*$C$45*O$6&gt;$Q$45,0,$Q$45*$C$45)+IF($R$45*$C$45*N$6&gt;$R$45,0,$R$45*$C$45)+IF($S$45*$C$45*M$6&gt;$S$45,0,$S$45*$C$45)+IF($T$45*$C$45*L$6&gt;$T$45,0,$T$45*$C$45)+IF($U$45*$C$45*K$6&gt;$U$45,0,$U$45*$C$45)+IF($V$45*$C$45*J$6&gt;$V$45,0,$V$45*$C$45)+IF($W$45*$C$45*I$6&gt;$W$45,0,$W$45*$C$45)+IF($X$45*$C$45*H$6&gt;$X$45,0,$X$45*$C$45)+IF($Y$45*$C$45*G$6&gt;$Y$45,0,$Y$45*$C$45)+IF($Z$45*$C$45*F$6&gt;$Z$45,0,$Z$45*$C$45)))</f>
        <v>0.5</v>
      </c>
      <c r="AB161" s="126">
        <f>IF(AA103&gt;AA45,0,IF(AND(AA103=AA45,AA161=0),0,IF($E$45*$C$45*AB$6&gt;$E$45,0,$E$45*$C$45)+IF($F$45*$C$45*AA$6&gt;$F$45,0,$F$45*$C$45)+IF($G$45*$C$45*Z$6&gt;$G$45,0,$G$45*$C$45)+IF($H$45*$C$45*Y$6&gt;$H$45,0,$H$45*$C$45)+IF($I$45*$C$45*X$6&gt;$I$45,0,$I$45*$C$45)+IF($J$45*$C$45*W$6&gt;$J$45,0,$J$45*$C$45)+IF($K$45*$C$45*V$6&gt;$K$45,0,$K$45*$C$45)+IF($L$45*$C$45*U$6&gt;$L$45,0,$L$45*$C$45)+IF($M$45*$C$45*T$6&gt;$M$45,0,$M$45*$C$45)+IF($N$45*$C$45*S$6&gt;$N$45,0,$N$45*$C$45)+IF($O$45*$C$45*R$6&gt;$O$45,0,$O$45*$C$45)+IF($P$45*$C$45*Q$6&gt;$P$45,0,$P$45*$C$45)+IF($Q$45*$C$45*P$6&gt;$Q$45,0,$Q$45*$C$45)+IF($R$45*$C$45*O$6&gt;$R$45,0,$R$45*$C$45)+IF($S$45*$C$45*N$6&gt;$S$45,0,$S$45*$C$45)+IF($T$45*$C$45*M$6&gt;$T$45,0,$T$45*$C$45)+IF($U$45*$C$45*L$6&gt;$U$45,0,$U$45*$C$45)+IF($V$45*$C$45*K$6&gt;$V$45,0,$V$45*$C$45)+IF($W$45*$C$45*J$6&gt;$W$45,0,$W$45*$C$45)+IF($X$45*$C$45*I$6&gt;$X$45,0,$X$45*$C$45)+IF($Y$45*$C$45*H$6&gt;$Y$45,0,$Y$45*$C$45)+IF($Z$45*$C$45*G$6&gt;$Z$45,0,$Z$45*$C$45)+IF($AA$45*$C$45*F$6&gt;$AA$45,0,$AA$45*$C$45)))</f>
        <v>0.5</v>
      </c>
      <c r="AC161" s="126">
        <f>IF(AB103&gt;AB45,0,IF(AND(AB103=AB45,AB161=0),0,IF($E$45*$C$45*AC$6&gt;$E$45,0,$E$45*$C$45)+IF($F$45*$C$45*AB$6&gt;$F$45,0,$F$45*$C$45)+IF($G$45*$C$45*AA$6&gt;$G$45,0,$G$45*$C$45)+IF($H$45*$C$45*Z$6&gt;$H$45,0,$H$45*$C$45)+IF($I$45*$C$45*Y$6&gt;$I$45,0,$I$45*$C$45)+IF($J$45*$C$45*X$6&gt;$J$45,0,$J$45*$C$45)+IF($K$45*$C$45*W$6&gt;$K$45,0,$K$45*$C$45)+IF($L$45*$C$45*V$6&gt;$L$45,0,$L$45*$C$45)+IF($M$45*$C$45*U$6&gt;$M$45,0,$M$45*$C$45)+IF($N$45*$C$45*T$6&gt;$N$45,0,$N$45*$C$45)+IF($O$45*$C$45*S$6&gt;$O$45,0,$O$45*$C$45)+IF($P$45*$C$45*R$6&gt;$P$45,0,$P$45*$C$45)+IF($Q$45*$C$45*Q$6&gt;$Q$45,0,$Q$45*$C$45)+IF($R$45*$C$45*P$6&gt;$R$45,0,$R$45*$C$45)+IF($S$45*$C$45*O$6&gt;$S$45,0,$S$45*$C$45)+IF($T$45*$C$45*N$6&gt;$T$45,0,$T$45*$C$45)+IF($U$45*$C$45*M$6&gt;$U$45,0,$U$45*$C$45)+IF($V$45*$C$45*L$6&gt;$V$45,0,$V$45*$C$45)+IF($W$45*$C$45*K$6&gt;$W$45,0,$W$45*$C$45)+IF($X$45*$C$45*J$6&gt;$X$45,0,$X$45*$C$45)+IF($Y$45*$C$45*I$6&gt;$Y$45,0,$Y$45*$C$45)+IF($Z$45*$C$45*H$6&gt;$Z$45,0,$Z$45*$C$45)+IF($AA$45*$C$45*G$6&gt;$AA$45,0,$AA$45*$C$45)+IF($AB$45*$C$45*F$6&gt;$AB$45,0,$AB$45*$C$45)))</f>
        <v>0.5</v>
      </c>
      <c r="AD161" s="126">
        <f>IF(AC103&gt;AC45,0,IF(AND(AC103=AC45,AC161=0),0,IF($E$45*$C$45*AD$6&gt;$E$45,0,$E$45*$C$45)+IF($F$45*$C$45*AC$6&gt;$F$45,0,$F$45*$C$45)+IF($G$45*$C$45*AB$6&gt;$G$45,0,$G$45*$C$45)+IF($H$45*$C$45*AA$6&gt;$H$45,0,$H$45*$C$45)+IF($I$45*$C$45*Z$6&gt;$I$45,0,$I$45*$C$45)+IF($J$45*$C$45*Y$6&gt;$J$45,0,$J$45*$C$45)+IF($K$45*$C$45*X$6&gt;$K$45,0,$K$45*$C$45)+IF($L$45*$C$45*W$6&gt;$L$45,0,$L$45*$C$45)+IF($M$45*$C$45*V$6&gt;$M$45,0,$M$45*$C$45)+IF($N$45*$C$45*U$6&gt;$N$45,0,$N$45*$C$45)+IF($O$45*$C$45*T$6&gt;$O$45,0,$O$45*$C$45)+IF($P$45*$C$45*S$6&gt;$P$45,0,$P$45*$C$45)+IF($Q$45*$C$45*R$6&gt;$Q$45,0,$Q$45*$C$45)+IF($R$45*$C$45*Q$6&gt;$R$45,0,$R$45*$C$45)+IF($S$45*$C$45*P$6&gt;$S$45,0,$S$45*$C$45)+IF($T$45*$C$45*O$6&gt;$T$45,0,$T$45*$C$45)+IF($U$45*$C$45*N$6&gt;$U$45,0,$U$45*$C$45)+IF($V$45*$C$45*M$6&gt;$V$45,0,$V$45*$C$45)+IF($W$45*$C$45*L$6&gt;$W$45,0,$W$45*$C$45)+IF($X$45*$C$45*K$6&gt;$X$45,0,$X$45*$C$45)+IF($Y$45*$C$45*J$6&gt;$Y$45,0,$Y$45*$C$45)+IF($Z$45*$C$45*I$6&gt;$Z$45,0,$Z$45*$C$45)+IF($AA$45*$C$45*H$6&gt;$AA$45,0,$AA$45*$C$45)+IF($AB$45*$C$45*G$6&gt;$AB$45,0,$AB$45*$C$45)+IF($AC$45*$C$45*F$6&gt;$AC$45,0,$AC$45*$C$45)))</f>
        <v>0.5</v>
      </c>
      <c r="AE161" s="126">
        <f>IF(AD103&gt;AD45,0,IF(AND(AD103=AD45,AD161=0),0,IF($E$45*$C$45*AE$6&gt;$E$45,0,$E$45*$C$45)+IF($F$45*$C$45*AD$6&gt;$F$45,0,$F$45*$C$45)+IF($G$45*$C$45*AC$6&gt;$G$45,0,$G$45*$C$45)+IF($H$45*$C$45*AB$6&gt;$H$45,0,$H$45*$C$45)+IF($I$45*$C$45*AA$6&gt;$I$45,0,$I$45*$C$45)+IF($J$45*$C$45*Z$6&gt;$J$45,0,$J$45*$C$45)+IF($K$45*$C$45*Y$6&gt;$K$45,0,$K$45*$C$45)+IF($L$45*$C$45*X$6&gt;$L$45,0,$L$45*$C$45)+IF($M$45*$C$45*W$6&gt;$M$45,0,$M$45*$C$45)+IF($N$45*$C$45*V$6&gt;$N$45,0,$N$45*$C$45)+IF($O$45*$C$45*U$6&gt;$O$45,0,$O$45*$C$45)+IF($P$45*$C$45*T$6&gt;$P$45,0,$P$45*$C$45)+IF($Q$45*$C$45*S$6&gt;$Q$45,0,$Q$45*$C$45)+IF($R$45*$C$45*R$6&gt;$R$45,0,$R$45*$C$45)+IF($S$45*$C$45*Q$6&gt;$S$45,0,$S$45*$C$45)+IF($T$45*$C$45*P$6&gt;$T$45,0,$T$45*$C$45)+IF($U$45*$C$45*O$6&gt;$U$45,0,$U$45*$C$45)+IF($V$45*$C$45*N$6&gt;$V$45,0,$V$45*$C$45)+IF($W$45*$C$45*M$6&gt;$W$45,0,$W$45*$C$45)+IF($X$45*$C$45*L$6&gt;$X$45,0,$X$45*$C$45)+IF($Y$45*$C$45*K$6&gt;$Y$45,0,$Y$45*$C$45)+IF($Z$45*$C$45*J$6&gt;$Z$45,0,$Z$45*$C$45)+IF($AA$45*$C$45*I$6&gt;$AA$45,0,$AA$45*$C$45)+IF($AB$45*$C$45*H$6&gt;$AB$45,0,$AB$45*$C$45)+IF($AC$45*$C$45*G$6&gt;$AC$45,0,$AC$45*$C$45)+IF($AD$45*$C$45*F$6&gt;$AD$45,0,$AD$45*$C$45)))</f>
        <v>0.5</v>
      </c>
      <c r="AF161" s="126">
        <f>IF(AE103&gt;AE45,0,IF(AND(AE103=AE45,AE161=0),0,IF($E$45*$C$45*AF$6&gt;$E$45,0,$E$45*$C$45)+IF($F$45*$C$45*AE$6&gt;$F$45,0,$F$45*$C$45)+IF($G$45*$C$45*AD$6&gt;$G$45,0,$G$45*$C$45)+IF($H$45*$C$45*AC$6&gt;$H$45,0,$H$45*$C$45)+IF($I$45*$C$45*AB$6&gt;$I$45,0,$I$45*$C$45)+IF($J$45*$C$45*AA$6&gt;$J$45,0,$J$45*$C$45)+IF($K$45*$C$45*Z$6&gt;$K$45,0,$K$45*$C$45)+IF($L$45*$C$45*Y$6&gt;$L$45,0,$L$45*$C$45)+IF($M$45*$C$45*X$6&gt;$M$45,0,$M$45*$C$45)+IF($N$45*$C$45*W$6&gt;$N$45,0,$N$45*$C$45)+IF($O$45*$C$45*V$6&gt;$O$45,0,$O$45*$C$45)+IF($P$45*$C$45*U$6&gt;$P$45,0,$P$45*$C$45)+IF($Q$45*$C$45*T$6&gt;$Q$45,0,$Q$45*$C$45)+IF($R$45*$C$45*S$6&gt;$R$45,0,$R$45*$C$45)+IF($S$45*$C$45*R$6&gt;$S$45,0,$S$45*$C$45)+IF($T$45*$C$45*Q$6&gt;$T$45,0,$T$45*$C$45)+IF($U$45*$C$45*P$6&gt;$U$45,0,$U$45*$C$45)+IF($V$45*$C$45*O$6&gt;$V$45,0,$V$45*$C$45)+IF($W$45*$C$45*N$6&gt;$W$45,0,$W$45*$C$45)+IF($X$45*$C$45*M$6&gt;$X$45,0,$X$45*$C$45)+IF($Y$45*$C$45*L$6&gt;$Y$45,0,$Y$45*$C$45)+IF($Z$45*$C$45*K$6&gt;$Z$45,0,$Z$45*$C$45)+IF($AA$45*$C$45*J$6&gt;$AA$45,0,$AA$45*$C$45)+IF($AB$45*$C$45*I$6&gt;$AB$45,0,$AB$45*$C$45)+IF($AC$45*$C$45*H$6&gt;$AC$45,0,$AC$45*$C$45)+IF($AD$45*$C$45*G$6&gt;$AD$45,0,$AD$45*$C$45)+IF($AE$45*$C$45*F$6&gt;$AE$45,0,$AE$45*$C$45)))</f>
        <v>0.5</v>
      </c>
      <c r="AG161" s="126">
        <f>IF(AF103&gt;AF45,0,IF(AND(AF103=AF45,AF161=0),0,IF($E$45*$C$45*AG$6&gt;$E$45,0,$E$45*$C$45)+IF($F$45*$C$45*AF$6&gt;$F$45,0,$F$45*$C$45)+IF($G$45*$C$45*AE$6&gt;$G$45,0,$G$45*$C$45)+IF($H$45*$C$45*AD$6&gt;$H$45,0,$H$45*$C$45)+IF($I$45*$C$45*AC$6&gt;$I$45,0,$I$45*$C$45)+IF($J$45*$C$45*AB$6&gt;$J$45,0,$J$45*$C$45)+IF($K$45*$C$45*AA$6&gt;$K$45,0,$K$45*$C$45)+IF($L$45*$C$45*Z$6&gt;$L$45,0,$L$45*$C$45)+IF($M$45*$C$45*Y$6&gt;$M$45,0,$M$45*$C$45)+IF($N$45*$C$45*X$6&gt;$N$45,0,$N$45*$C$45)+IF($O$45*$C$45*W$6&gt;$O$45,0,$O$45*$C$45)+IF($P$45*$C$45*V$6&gt;$P$45,0,$P$45*$C$45)+IF($Q$45*$C$45*U$6&gt;$Q$45,0,$Q$45*$C$45)+IF($R$45*$C$45*T$6&gt;$R$45,0,$R$45*$C$45)+IF($S$45*$C$45*S$6&gt;$S$45,0,$S$45*$C$45)+IF($T$45*$C$45*R$6&gt;$T$45,0,$T$45*$C$45)+IF($U$45*$C$45*Q$6&gt;$U$45,0,$U$45*$C$45)+IF($V$45*$C$45*P$6&gt;$V$45,0,$V$45*$C$45)+IF($W$45*$C$45*O$6&gt;$W$45,0,$W$45*$C$45)+IF($X$45*$C$45*N$6&gt;$X$45,0,$X$45*$C$45)+IF($Y$45*$C$45*M$6&gt;$Y$45,0,$Y$45*$C$45)+IF($Z$45*$C$45*L$6&gt;$Z$45,0,$Z$45*$C$45)+IF($AA$45*$C$45*K$6&gt;$AA$45,0,$AA$45*$C$45)+IF($AB$45*$C$45*J$6&gt;$AB$45,0,$AB$45*$C$45)+IF($AC$45*$C$45*I$6&gt;$AC$45,0,$AC$45*$C$45)+IF($AD$45*$C$45*H$6&gt;$AD$45,0,$AD$45*$C$45)+IF($AE$45*$C$45*G$6&gt;$AE$45,0,$AE$45*$C$45)+IF($AF$45*$C$45*F$6&gt;$AF$45,0,$AF$45*$C$45)))</f>
        <v>0.5</v>
      </c>
      <c r="AH161" s="126">
        <f>IF(AG103&gt;AG45,0,IF(AND(AG103=AG45,AG161=0),0,IF($E$45*$C$45*AH$6&gt;$E$45,0,$E$45*$C$45)+IF($F$45*$C$45*AG$6&gt;$F$45,0,$F$45*$C$45)+IF($G$45*$C$45*AF$6&gt;$G$45,0,$G$45*$C$45)+IF($H$45*$C$45*AE$6&gt;$H$45,0,$H$45*$C$45)+IF($I$45*$C$45*AD$6&gt;$I$45,0,$I$45*$C$45)+IF($J$45*$C$45*AC$6&gt;$J$45,0,$J$45*$C$45)+IF($K$45*$C$45*AB$6&gt;$K$45,0,$K$45*$C$45)+IF($L$45*$C$45*AA$6&gt;$L$45,0,$L$45*$C$45)+IF($M$45*$C$45*Z$6&gt;$M$45,0,$M$45*$C$45)+IF($N$45*$C$45*Y$6&gt;$N$45,0,$N$45*$C$45)+IF($O$45*$C$45*X$6&gt;$O$45,0,$O$45*$C$45)+IF($P$45*$C$45*W$6&gt;$P$45,0,$P$45*$C$45)+IF($Q$45*$C$45*V$6&gt;$Q$45,0,$Q$45*$C$45)+IF($R$45*$C$45*U$6&gt;$R$45,0,$R$45*$C$45)+IF($S$45*$C$45*T$6&gt;$S$45,0,$S$45*$C$45)+IF($T$45*$C$45*S$6&gt;$T$45,0,$T$45*$C$45)+IF($U$45*$C$45*R$6&gt;$U$45,0,$U$45*$C$45)+IF($V$45*$C$45*Q$6&gt;$V$45,0,$V$45*$C$45)+IF($W$45*$C$45*P$6&gt;$W$45,0,$W$45*$C$45)+IF($X$45*$C$45*O$6&gt;$X$45,0,$X$45*$C$45)+IF($Y$45*$C$45*N$6&gt;$Y$45,0,$Y$45*$C$45)+IF($Z$45*$C$45*M$6&gt;$Z$45,0,$Z$45*$C$45)+IF($AA$45*$C$45*L$6&gt;$AA$45,0,$AA$45*$C$45)+IF($AB$45*$C$45*K$6&gt;$AB$45,0,$AB$45*$C$45)+IF($AC$45*$C$45*J$6&gt;$AC$45,0,$AC$45*$C$45)+IF($AD$45*$C$45*I$6&gt;$AD$45,0,$AD$45*$C$45)+IF($AE$45*$C$45*H$6&gt;$AE$45,0,$AE$45*$C$45)+IF($AF$45*$C$45*G$6&gt;$AF$45,0,$AF$45*$C$45)+IF($AG$45*$C$45*F$6&gt;$AG$45,0,$AG$45*$C$45)))</f>
        <v>0.5</v>
      </c>
      <c r="AI161" s="126">
        <f>IF(AH103&gt;AH45,0,IF(AND(AH103=AH45,AH161=0),0,IF($E$45*$C$45*AI$6&gt;$E$45,0,$E$45*$C$45)+IF($F$45*$C$45*AH$6&gt;$F$45,0,$F$45*$C$45)+IF($G$45*$C$45*AG$6&gt;$G$45,0,$G$45*$C$45)+IF($H$45*$C$45*AF$6&gt;$H$45,0,$H$45*$C$45)+IF($I$45*$C$45*AE$6&gt;$I$45,0,$I$45*$C$45)+IF($J$45*$C$45*AD$6&gt;$J$45,0,$J$45*$C$45)+IF($K$45*$C$45*AC$6&gt;$K$45,0,$K$45*$C$45)+IF($L$45*$C$45*AB$6&gt;$L$45,0,$L$45*$C$45)+IF($M$45*$C$45*AA$6&gt;$M$45,0,$M$45*$C$45)+IF($N$45*$C$45*Z$6&gt;$N$45,0,$N$45*$C$45)+IF($O$45*$C$45*Y$6&gt;$O$45,0,$O$45*$C$45)+IF($P$45*$C$45*X$6&gt;$P$45,0,$P$45*$C$45)+IF($Q$45*$C$45*W$6&gt;$Q$45,0,$Q$45*$C$45)+IF($R$45*$C$45*V$6&gt;$R$45,0,$R$45*$C$45)+IF($S$45*$C$45*U$6&gt;$S$45,0,$S$45*$C$45)+IF($T$45*$C$45*T$6&gt;$T$45,0,$T$45*$C$45)+IF($U$45*$C$45*S$6&gt;$U$45,0,$U$45*$C$45)+IF($V$45*$C$45*R$6&gt;$V$45,0,$V$45*$C$45)+IF($W$45*$C$45*Q$6&gt;$W$45,0,$W$45*$C$45)+IF($X$45*$C$45*P$6&gt;$X$45,0,$X$45*$C$45)+IF($Y$45*$C$45*O$6&gt;$Y$45,0,$Y$45*$C$45)+IF($Z$45*$C$45*N$6&gt;$Z$45,0,$Z$45*$C$45)+IF($AA$45*$C$45*M$6&gt;$AA$45,0,$AA$45*$C$45)+IF($AB$45*$C$45*L$6&gt;$AB$45,0,$AB$45*$C$45)+IF($AC$45*$C$45*K$6&gt;$AC$45,0,$AC$45*$C$45)+IF($AD$45*$C$45*J$6&gt;$AD$45,0,$AD$45*$C$45)+IF($AE$45*$C$45*I$6&gt;$AE$45,0,$AE$45*$C$45)+IF($AF$45*$C$45*H$6&gt;$AF$45,0,$AF$45*$C$45)+IF($AG$45*$C$45*G$6&gt;$AG$45,0,$AG$45*$C$45)+IF($AH$45*$C$45*F$6&gt;$AH$45,0,$AH$45*$C$45)))</f>
        <v>0.5</v>
      </c>
    </row>
    <row r="162" spans="2:35" x14ac:dyDescent="0.3">
      <c r="B162" s="6" t="str">
        <f t="shared" si="74"/>
        <v>Yaw System</v>
      </c>
      <c r="C162" s="284"/>
      <c r="D162" s="151">
        <f t="shared" si="73"/>
        <v>20</v>
      </c>
      <c r="E162" s="126">
        <v>0</v>
      </c>
      <c r="F162" s="126">
        <f>IF(E104&gt;E46,0,IF(AND(E104=E46,E162=0),0,IF($E$46*$C$46*F$6&gt;$E$46,0,$E$46*$C$46)))</f>
        <v>0.75</v>
      </c>
      <c r="G162" s="126">
        <f>IF(F104&gt;F46,0,IF(AND(F104=F46,F162=0),0,IF($E$46*$C$46*G$6&gt;$E$46,0,$E$46*$C$46)+IF($F$46*$C$46*F$6&gt;$F$46,0,$F$46*$C$46)))</f>
        <v>0.75</v>
      </c>
      <c r="H162" s="126">
        <f>IF(G104&gt;G46,0,IF(AND(G104=G46,G162=0),0,IF($E$46*$C$46*H$6&gt;$E$46,0,$E$46*$C$46)+IF($F$46*$C$46*G$6&gt;$F$46,0,$F$46*$C$46)+IF($G$46*$C$46*F$6&gt;$G$46,0,$G$46*$C$46)))</f>
        <v>0.75</v>
      </c>
      <c r="I162" s="126">
        <f>IF(H104&gt;H46,0,IF(AND(H104=H46,H162=0),0,IF($E$46*$C$46*I$6&gt;$E$46,0,$E$46*$C$46)+IF($F$46*$C$46*H$6&gt;$F$46,0,$F$46*$C$46)+IF($G$46*$C$46*G$6&gt;$G$46,0,$G$46*$C$46)+IF($H$46*$C$46*F$6&gt;$H$46,0,$H$46*$C$46)))</f>
        <v>0.75</v>
      </c>
      <c r="J162" s="126">
        <f>IF(I104&gt;I46,0,IF(AND(I104=I46,I162=0),0,IF($E$46*$C$46*J$6&gt;$E$46,0,$E$46*$C$46)+IF($F$46*$C$46*I$6&gt;$F$46,0,$F$46*$C$46)+IF($G$46*$C$46*H$6&gt;$G$46,0,$G$46*$C$46)+IF($H$46*$C$46*G$6&gt;$H$46,0,$H$46*$C$46)+IF($I$46*$C$46*F$6&gt;$I$46,0,$I$46*$C$46)))</f>
        <v>0.75</v>
      </c>
      <c r="K162" s="126">
        <f>IF(J104&gt;J46,0,IF(AND(J104=J46,J162=0),0,IF($E$46*$C$46*K$6&gt;$E$46,0,$E$46*$C$46)+IF($F$46*$C$46*J$6&gt;$F$46,0,$F$46*$C$46)+IF($G$46*$C$46*I$6&gt;$G$46,0,$G$46*$C$46)+IF($H$46*$C$46*H$6&gt;$H$46,0,$H$46*$C$46)+IF($I$46*$C$46*G$6&gt;$I$46,0,$I$46*$C$46)+IF($J$46*$C$46*F$6&gt;$J$46,0,$J$46*$C$46)))</f>
        <v>0.75</v>
      </c>
      <c r="L162" s="126">
        <f>IF(K104&gt;K46,0,IF(AND(K104=K46,K162=0),0,IF($E$46*$C$46*L$6&gt;$E$46,0,$E$46*$C$46)+IF($F$46*$C$46*K$6&gt;$F$46,0,$F$46*$C$46)+IF($G$46*$C$46*J$6&gt;$G$46,0,$G$46*$C$46)+IF($H$46*$C$46*I$6&gt;$H$46,0,$H$46*$C$46)+IF($I$46*$C$46*H$6&gt;$I$46,0,$I$46*$C$46)+IF($J$46*$C$46*G$6&gt;$J$46,0,$J$46*$C$46)+IF($K$46*$C$46*F$6&gt;$K$46,0,$K$46*$C$46)))</f>
        <v>0.75</v>
      </c>
      <c r="M162" s="126">
        <f>IF(L104&gt;L46,0,IF(AND(L104=L46,L162=0),0,IF($E$46*$C$46*M$6&gt;$E$46,0,$E$46*$C$46)+IF($F$46*$C$46*L$6&gt;$F$46,0,$F$46*$C$46)+IF($G$46*$C$46*K$6&gt;$G$46,0,$G$46*$C$46)+IF($H$46*$C$46*J$6&gt;$H$46,0,$H$46*$C$46)+IF($I$46*$C$46*I$6&gt;$I$46,0,$I$46*$C$46)+IF($J$46*$C$46*H$6&gt;$J$46,0,$J$46*$C$46)+IF($K$46*$C$46*G$6&gt;$K$46,0,$K$46*$C$46)+IF($L$46*$C$46*F$6&gt;$L$46,0,$L$46*$C$46)))</f>
        <v>0.75</v>
      </c>
      <c r="N162" s="126">
        <f>IF(M104&gt;M46,0,IF(AND(M104=M46,M162=0),0,IF($E$46*$C$46*N$6&gt;$E$46,0,$E$46*$C$46)+IF($F$46*$C$46*M$6&gt;$F$46,0,$F$46*$C$46)+IF($G$46*$C$46*L$6&gt;$G$46,0,$G$46*$C$46)+IF($H$46*$C$46*K$6&gt;$H$46,0,$H$46*$C$46)+IF($I$46*$C$46*J$6&gt;$I$46,0,$I$46*$C$46)+IF($J$46*$C$46*I$6&gt;$J$46,0,$J$46*$C$46)+IF($K$46*$C$46*H$6&gt;$K$46,0,$K$46*$C$46)+IF($L$46*$C$46*G$6&gt;$L$46,0,$L$46*$C$46)+IF($M$46*$C$46*F$6&gt;$M$46,0,$M$46*$C$46)))</f>
        <v>0.75</v>
      </c>
      <c r="O162" s="126">
        <f>IF(N104&gt;N46,0,IF(AND(N104=N46,N162=0),0,IF($E$46*$C$46*O$6&gt;$E$46,0,$E$46*$C$46)+IF($F$46*$C$46*N$6&gt;$F$46,0,$F$46*$C$46)+IF($G$46*$C$46*M$6&gt;$G$46,0,$G$46*$C$46)+IF($H$46*$C$46*L$6&gt;$H$46,0,$H$46*$C$46)+IF($I$46*$C$46*K$6&gt;$I$46,0,$I$46*$C$46)+IF($J$46*$C$46*J$6&gt;$J$46,0,$J$46*$C$46)+IF($K$46*$C$46*I$6&gt;$K$46,0,$K$46*$C$46)+IF($L$46*$C$46*H$6&gt;$L$46,0,$L$46*$C$46)+IF($M$46*$C$46*G$6&gt;$M$46,0,$M$46*$C$46)+IF($N$46*$C$46*F$6&gt;$N$46,0,$N$46*$C$46)))</f>
        <v>0.75</v>
      </c>
      <c r="P162" s="126">
        <f>IF(O104&gt;O46,0,IF(AND(O104=O46,O162=0),0,IF($E$46*$C$46*P$6&gt;$E$46,0,$E$46*$C$46)+IF($F$46*$C$46*O$6&gt;$F$46,0,$F$46*$C$46)+IF($G$46*$C$46*N$6&gt;$G$46,0,$G$46*$C$46)+IF($H$46*$C$46*M$6&gt;$H$46,0,$H$46*$C$46)+IF($I$46*$C$46*L$6&gt;$I$46,0,$I$46*$C$46)+IF($J$46*$C$46*K$6&gt;$J$46,0,$J$46*$C$46)+IF($K$46*$C$46*J$6&gt;$K$46,0,$K$46*$C$46)+IF($L$46*$C$46*I$6&gt;$L$46,0,$L$46*$C$46)+IF($M$46*$C$46*H$6&gt;$M$46,0,$M$46*$C$46)+IF($N$46*$C$46*G$6&gt;$N$46,0,$N$46*$C$46)+IF($O$46*$C$46*F$6&gt;$O$46,0,$O$46*$C$46)))</f>
        <v>0.75</v>
      </c>
      <c r="Q162" s="126">
        <f>IF(P104&gt;P46,0,IF(AND(P104=P46,P162=0),0,IF($E$46*$C$46*Q$6&gt;$E$46,0,$E$46*$C$46)+IF($F$46*$C$46*P$6&gt;$F$46,0,$F$46*$C$46)+IF($G$46*$C$46*O$6&gt;$G$46,0,$G$46*$C$46)+IF($H$46*$C$46*N$6&gt;$H$46,0,$H$46*$C$46)+IF($I$46*$C$46*M$6&gt;$I$46,0,$I$46*$C$46)+IF($J$46*$C$46*L$6&gt;$J$46,0,$J$46*$C$46)+IF($K$46*$C$46*K$6&gt;$K$46,0,$K$46*$C$46)+IF($L$46*$C$46*J$6&gt;$L$46,0,$L$46*$C$46)+IF($M$46*$C$46*I$6&gt;$M$46,0,$M$46*$C$46)+IF($N$46*$C$46*H$6&gt;$N$46,0,$N$46*$C$46)+IF($O$46*$C$46*G$6&gt;$O$46,0,$O$46*$C$46)+IF($P$46*$C$46*F$6&gt;$P$46,0,$P$46*$C$46)))</f>
        <v>0.75</v>
      </c>
      <c r="R162" s="126">
        <f>IF(Q104&gt;Q46,0,IF(AND(Q104=Q46,Q162=0),0,IF($E$46*$C$46*R$6&gt;$E$46,0,$E$46*$C$46)+IF($F$46*$C$46*Q$6&gt;$F$46,0,$F$46*$C$46)+IF($G$46*$C$46*P$6&gt;$G$46,0,$G$46*$C$46)+IF($H$46*$C$46*O$6&gt;$H$46,0,$H$46*$C$46)+IF($I$46*$C$46*N$6&gt;$I$46,0,$I$46*$C$46)+IF($J$46*$C$46*M$6&gt;$J$46,0,$J$46*$C$46)+IF($K$46*$C$46*L$6&gt;$K$46,0,$K$46*$C$46)+IF($L$46*$C$46*K$6&gt;$L$46,0,$L$46*$C$46)+IF($M$46*$C$46*J$6&gt;$M$46,0,$M$46*$C$46)+IF($N$46*$C$46*I$6&gt;$N$46,0,$N$46*$C$46)+IF($O$46*$C$46*H$6&gt;$O$46,0,$O$46*$C$46)+IF($P$46*$C$46*G$6&gt;$P$46,0,$P$46*$C$46)+IF($Q$46*$C$46*F$6&gt;$Q$46,0,$Q$46*$C$46)))</f>
        <v>0.75</v>
      </c>
      <c r="S162" s="126">
        <f>IF(R104&gt;R46,0,IF(AND(R104=R46,R162=0),0,IF($E$46*$C$46*S$6&gt;$E$46,0,$E$46*$C$46)+IF($F$46*$C$46*R$6&gt;$F$46,0,$F$46*$C$46)+IF($G$46*$C$46*Q$6&gt;$G$46,0,$G$46*$C$46)+IF($H$46*$C$46*P$6&gt;$H$46,0,$H$46*$C$46)+IF($I$46*$C$46*O$6&gt;$I$46,0,$I$46*$C$46)+IF($J$46*$C$46*N$6&gt;$J$46,0,$J$46*$C$46)+IF($K$46*$C$46*M$6&gt;$K$46,0,$K$46*$C$46)+IF($L$46*$C$46*L$6&gt;$L$46,0,$L$46*$C$46)+IF($M$46*$C$46*K$6&gt;$M$46,0,$M$46*$C$46)+IF($N$46*$C$46*J$6&gt;$N$46,0,$N$46*$C$46)+IF($O$46*$C$46*I$6&gt;$O$46,0,$O$46*$C$46)+IF($P$46*$C$46*H$6&gt;$P$46,0,$P$46*$C$46)+IF($Q$46*$C$46*G$6&gt;$Q$46,0,$Q$46*$C$46)+IF($R$46*$C$46*F$6&gt;$R$46,0,$R$46*$C$46)))</f>
        <v>0.75</v>
      </c>
      <c r="T162" s="126">
        <f>IF(S104&gt;S46,0,IF(AND(S104=S46,S162=0),0,IF($E$46*$C$46*T$6&gt;$E$46,0,$E$46*$C$46)+IF($F$46*$C$46*S$6&gt;$F$46,0,$F$46*$C$46)+IF($G$46*$C$46*R$6&gt;$G$46,0,$G$46*$C$46)+IF($H$46*$C$46*Q$6&gt;$H$46,0,$H$46*$C$46)+IF($I$46*$C$46*P$6&gt;$I$46,0,$I$46*$C$46)+IF($J$46*$C$46*O$6&gt;$J$46,0,$J$46*$C$46)+IF($K$46*$C$46*N$6&gt;$K$46,0,$K$46*$C$46)+IF($L$46*$C$46*M$6&gt;$L$46,0,$L$46*$C$46)+IF($M$46*$C$46*L$6&gt;$M$46,0,$M$46*$C$46)+IF($N$46*$C$46*K$6&gt;$N$46,0,$N$46*$C$46)+IF($O$46*$C$46*J$6&gt;$O$46,0,$O$46*$C$46)+IF($P$46*$C$46*I$6&gt;$P$46,0,$P$46*$C$46)+IF($Q$46*$C$46*H$6&gt;$Q$46,0,$Q$46*$C$46)+IF($R$46*$C$46*G$6&gt;$R$46,0,$R$46*$C$46)+IF($S$46*$C$46*F$6&gt;$S$46,0,$S$46*$C$46)))</f>
        <v>0.75</v>
      </c>
      <c r="U162" s="126">
        <f>IF(T104&gt;T46,0,IF(AND(T104=T46,T162=0),0,IF($E$46*$C$46*U$6&gt;$E$46,0,$E$46*$C$46)+IF($F$46*$C$46*T$6&gt;$F$46,0,$F$46*$C$46)+IF($G$46*$C$46*S$6&gt;$G$46,0,$G$46*$C$46)+IF($H$46*$C$46*R$6&gt;$H$46,0,$H$46*$C$46)+IF($I$46*$C$46*Q$6&gt;$I$46,0,$I$46*$C$46)+IF($J$46*$C$46*P$6&gt;$J$46,0,$J$46*$C$46)+IF($K$46*$C$46*O$6&gt;$K$46,0,$K$46*$C$46)+IF($L$46*$C$46*N$6&gt;$L$46,0,$L$46*$C$46)+IF($M$46*$C$46*M$6&gt;$M$46,0,$M$46*$C$46)+IF($N$46*$C$46*L$6&gt;$N$46,0,$N$46*$C$46)+IF($O$46*$C$46*K$6&gt;$O$46,0,$O$46*$C$46)+IF($P$46*$C$46*J$6&gt;$P$46,0,$P$46*$C$46)+IF($Q$46*$C$46*I$6&gt;$Q$46,0,$Q$46*$C$46)+IF($R$46*$C$46*H$6&gt;$R$46,0,$R$46*$C$46)+IF($S$46*$C$46*G$6&gt;$S$46,0,$S$46*$C$46)+IF($T$46*$C$46*F$6&gt;$T$46,0,$T$46*$C$46)))</f>
        <v>0.75</v>
      </c>
      <c r="V162" s="126">
        <f>IF(U104&gt;U46,0,IF(AND(U104=U46,U162=0),0,IF($E$46*$C$46*V$6&gt;$E$46,0,$E$46*$C$46)+IF($F$46*$C$46*U$6&gt;$F$46,0,$F$46*$C$46)+IF($G$46*$C$46*T$6&gt;$G$46,0,$G$46*$C$46)+IF($H$46*$C$46*S$6&gt;$H$46,0,$H$46*$C$46)+IF($I$46*$C$46*R$6&gt;$I$46,0,$I$46*$C$46)+IF($J$46*$C$46*Q$6&gt;$J$46,0,$J$46*$C$46)+IF($K$46*$C$46*P$6&gt;$K$46,0,$K$46*$C$46)+IF($L$46*$C$46*O$6&gt;$L$46,0,$L$46*$C$46)+IF($M$46*$C$46*N$6&gt;$M$46,0,$M$46*$C$46)+IF($N$46*$C$46*M$6&gt;$N$46,0,$N$46*$C$46)+IF($O$46*$C$46*L$6&gt;$O$46,0,$O$46*$C$46)+IF($P$46*$C$46*K$6&gt;$P$46,0,$P$46*$C$46)+IF($Q$46*$C$46*J$6&gt;$Q$46,0,$Q$46*$C$46)+IF($R$46*$C$46*I$6&gt;$R$46,0,$R$46*$C$46)+IF($S$46*$C$46*H$6&gt;$S$46,0,$S$46*$C$46)+IF($T$46*$C$46*G$6&gt;$T$46,0,$T$46*$C$46)+IF($U$46*$C$46*F$6&gt;$U$46,0,$U$46*$C$46)))</f>
        <v>0.75</v>
      </c>
      <c r="W162" s="126">
        <f>IF(V104&gt;V46,0,IF(AND(V104=V46,V162=0),0,IF($E$46*$C$46*W$6&gt;$E$46,0,$E$46*$C$46)+IF($F$46*$C$46*V$6&gt;$F$46,0,$F$46*$C$46)+IF($G$46*$C$46*U$6&gt;$G$46,0,$G$46*$C$46)+IF($H$46*$C$46*T$6&gt;$H$46,0,$H$46*$C$46)+IF($I$46*$C$46*S$6&gt;$I$46,0,$I$46*$C$46)+IF($J$46*$C$46*R$6&gt;$J$46,0,$J$46*$C$46)+IF($K$46*$C$46*Q$6&gt;$K$46,0,$K$46*$C$46)+IF($L$46*$C$46*P$6&gt;$L$46,0,$L$46*$C$46)+IF($M$46*$C$46*O$6&gt;$M$46,0,$M$46*$C$46)+IF($N$46*$C$46*N$6&gt;$N$46,0,$N$46*$C$46)+IF($O$46*$C$46*M$6&gt;$O$46,0,$O$46*$C$46)+IF($P$46*$C$46*L$6&gt;$P$46,0,$P$46*$C$46)+IF($Q$46*$C$46*K$6&gt;$Q$46,0,$Q$46*$C$46)+IF($R$46*$C$46*J$6&gt;$R$46,0,$R$46*$C$46)+IF($S$46*$C$46*I$6&gt;$S$46,0,$S$46*$C$46)+IF($T$46*$C$46*H$6&gt;$T$46,0,$T$46*$C$46)+IF($U$46*$C$46*G$6&gt;$U$46,0,$U$46*$C$46)+IF($V$46*$C$46*F$6&gt;$V$46,0,$V$46*$C$46)))</f>
        <v>0.75</v>
      </c>
      <c r="X162" s="126">
        <f>IF(W104&gt;W46,0,IF(AND(W104=W46,W162=0),0,IF($E$46*$C$46*X$6&gt;$E$46,0,$E$46*$C$46)+IF($F$46*$C$46*W$6&gt;$F$46,0,$F$46*$C$46)+IF($G$46*$C$46*V$6&gt;$G$46,0,$G$46*$C$46)+IF($H$46*$C$46*U$6&gt;$H$46,0,$H$46*$C$46)+IF($I$46*$C$46*T$6&gt;$I$46,0,$I$46*$C$46)+IF($J$46*$C$46*S$6&gt;$J$46,0,$J$46*$C$46)+IF($K$46*$C$46*R$6&gt;$K$46,0,$K$46*$C$46)+IF($L$46*$C$46*Q$6&gt;$L$46,0,$L$46*$C$46)+IF($M$46*$C$46*P$6&gt;$M$46,0,$M$46*$C$46)+IF($N$46*$C$46*O$6&gt;$N$46,0,$N$46*$C$46)+IF($O$46*$C$46*N$6&gt;$O$46,0,$O$46*$C$46)+IF($P$46*$C$46*M$6&gt;$P$46,0,$P$46*$C$46)+IF($Q$46*$C$46*L$6&gt;$Q$46,0,$Q$46*$C$46)+IF($R$46*$C$46*K$6&gt;$R$46,0,$R$46*$C$46)+IF($S$46*$C$46*J$6&gt;$S$46,0,$S$46*$C$46)+IF($T$46*$C$46*I$6&gt;$T$46,0,$T$46*$C$46)+IF($U$46*$C$46*H$6&gt;$U$46,0,$U$46*$C$46)+IF($V$46*$C$46*G$6&gt;$V$46,0,$V$46*$C$46)+IF($W$46*$C$46*F$6&gt;$W$46,0,$W$46*$C$46)))</f>
        <v>0.75</v>
      </c>
      <c r="Y162" s="126">
        <f>IF(X104&gt;X46,0,IF(AND(X104=X46,X162=0),0,IF($E$46*$C$46*Y$6&gt;$E$46,0,$E$46*$C$46)+IF($F$46*$C$46*X$6&gt;$F$46,0,$F$46*$C$46)+IF($G$46*$C$46*W$6&gt;$G$46,0,$G$46*$C$46)+IF($H$46*$C$46*V$6&gt;$H$46,0,$H$46*$C$46)+IF($I$46*$C$46*U$6&gt;$I$46,0,$I$46*$C$46)+IF($J$46*$C$46*T$6&gt;$J$46,0,$J$46*$C$46)+IF($K$46*$C$46*S$6&gt;$K$46,0,$K$46*$C$46)+IF($L$46*$C$46*R$6&gt;$L$46,0,$L$46*$C$46)+IF($M$46*$C$46*Q$6&gt;$M$46,0,$M$46*$C$46)+IF($N$46*$C$46*P$6&gt;$N$46,0,$N$46*$C$46)+IF($O$46*$C$46*O$6&gt;$O$46,0,$O$46*$C$46)+IF($P$46*$C$46*N$6&gt;$P$46,0,$P$46*$C$46)+IF($Q$46*$C$46*M$6&gt;$Q$46,0,$Q$46*$C$46)+IF($R$46*$C$46*L$6&gt;$R$46,0,$R$46*$C$46)+IF($S$46*$C$46*K$6&gt;$S$46,0,$S$46*$C$46)+IF($T$46*$C$46*J$6&gt;$T$46,0,$T$46*$C$46)+IF($U$46*$C$46*I$6&gt;$U$46,0,$U$46*$C$46)+IF($V$46*$C$46*H$6&gt;$V$46,0,$V$46*$C$46)+IF($W$46*$C$46*G$6&gt;$W$46,0,$W$46*$C$46)+IF($X$46*$C$46*F$6&gt;$X$46,0,$X$46*$C$46)))</f>
        <v>0.75</v>
      </c>
      <c r="Z162" s="126">
        <f>IF(Y104&gt;Y46,0,IF(AND(Y104=Y46,Y162=0),0,IF($E$46*$C$46*Z$6&gt;$E$46,0,$E$46*$C$46)+IF($F$46*$C$46*Y$6&gt;$F$46,0,$F$46*$C$46)+IF($G$46*$C$46*X$6&gt;$G$46,0,$G$46*$C$46)+IF($H$46*$C$46*W$6&gt;$H$46,0,$H$46*$C$46)+IF($I$46*$C$46*V$6&gt;$I$46,0,$I$46*$C$46)+IF($J$46*$C$46*U$6&gt;$J$46,0,$J$46*$C$46)+IF($K$46*$C$46*T$6&gt;$K$46,0,$K$46*$C$46)+IF($L$46*$C$46*S$6&gt;$L$46,0,$L$46*$C$46)+IF($M$46*$C$46*R$6&gt;$M$46,0,$M$46*$C$46)+IF($N$46*$C$46*Q$6&gt;$N$46,0,$N$46*$C$46)+IF($O$46*$C$46*P$6&gt;$O$46,0,$O$46*$C$46)+IF($P$46*$C$46*O$6&gt;$P$46,0,$P$46*$C$46)+IF($Q$46*$C$46*N$6&gt;$Q$46,0,$Q$46*$C$46)+IF($R$46*$C$46*M$6&gt;$R$46,0,$R$46*$C$46)+IF($S$46*$C$46*L$6&gt;$S$46,0,$S$46*$C$46)+IF($T$46*$C$46*K$6&gt;$T$46,0,$T$46*$C$46)+IF($U$46*$C$46*J$6&gt;$U$46,0,$U$46*$C$46)+IF($V$46*$C$46*I$6&gt;$V$46,0,$V$46*$C$46)+IF($W$46*$C$46*H$6&gt;$W$46,0,$W$46*$C$46)+IF($X$46*$C$46*G$6&gt;$X$46,0,$X$46*$C$46)+IF($Y$46*$C$46*F$6&gt;$Y$46,0,$Y$46*$C$46)))</f>
        <v>0.5</v>
      </c>
      <c r="AA162" s="126">
        <f>IF(Z104&gt;Z46,0,IF(AND(Z104=Z46,Z162=0),0,IF($E$46*$C$46*AA$6&gt;$E$46,0,$E$46*$C$46)+IF($F$46*$C$46*Z$6&gt;$F$46,0,$F$46*$C$46)+IF($G$46*$C$46*Y$6&gt;$G$46,0,$G$46*$C$46)+IF($H$46*$C$46*X$6&gt;$H$46,0,$H$46*$C$46)+IF($I$46*$C$46*W$6&gt;$I$46,0,$I$46*$C$46)+IF($J$46*$C$46*V$6&gt;$J$46,0,$J$46*$C$46)+IF($K$46*$C$46*U$6&gt;$K$46,0,$K$46*$C$46)+IF($L$46*$C$46*T$6&gt;$L$46,0,$L$46*$C$46)+IF($M$46*$C$46*S$6&gt;$M$46,0,$M$46*$C$46)+IF($N$46*$C$46*R$6&gt;$N$46,0,$N$46*$C$46)+IF($O$46*$C$46*Q$6&gt;$O$46,0,$O$46*$C$46)+IF($P$46*$C$46*P$6&gt;$P$46,0,$P$46*$C$46)+IF($Q$46*$C$46*O$6&gt;$Q$46,0,$Q$46*$C$46)+IF($R$46*$C$46*N$6&gt;$R$46,0,$R$46*$C$46)+IF($S$46*$C$46*M$6&gt;$S$46,0,$S$46*$C$46)+IF($T$46*$C$46*L$6&gt;$T$46,0,$T$46*$C$46)+IF($U$46*$C$46*K$6&gt;$U$46,0,$U$46*$C$46)+IF($V$46*$C$46*J$6&gt;$V$46,0,$V$46*$C$46)+IF($W$46*$C$46*I$6&gt;$W$46,0,$W$46*$C$46)+IF($X$46*$C$46*H$6&gt;$X$46,0,$X$46*$C$46)+IF($Y$46*$C$46*G$6&gt;$Y$46,0,$Y$46*$C$46)+IF($Z$46*$C$46*F$6&gt;$Z$46,0,$Z$46*$C$46)))</f>
        <v>0.5</v>
      </c>
      <c r="AB162" s="126">
        <f>IF(AA104&gt;AA46,0,IF(AND(AA104=AA46,AA162=0),0,IF($E$46*$C$46*AB$6&gt;$E$46,0,$E$46*$C$46)+IF($F$46*$C$46*AA$6&gt;$F$46,0,$F$46*$C$46)+IF($G$46*$C$46*Z$6&gt;$G$46,0,$G$46*$C$46)+IF($H$46*$C$46*Y$6&gt;$H$46,0,$H$46*$C$46)+IF($I$46*$C$46*X$6&gt;$I$46,0,$I$46*$C$46)+IF($J$46*$C$46*W$6&gt;$J$46,0,$J$46*$C$46)+IF($K$46*$C$46*V$6&gt;$K$46,0,$K$46*$C$46)+IF($L$46*$C$46*U$6&gt;$L$46,0,$L$46*$C$46)+IF($M$46*$C$46*T$6&gt;$M$46,0,$M$46*$C$46)+IF($N$46*$C$46*S$6&gt;$N$46,0,$N$46*$C$46)+IF($O$46*$C$46*R$6&gt;$O$46,0,$O$46*$C$46)+IF($P$46*$C$46*Q$6&gt;$P$46,0,$P$46*$C$46)+IF($Q$46*$C$46*P$6&gt;$Q$46,0,$Q$46*$C$46)+IF($R$46*$C$46*O$6&gt;$R$46,0,$R$46*$C$46)+IF($S$46*$C$46*N$6&gt;$S$46,0,$S$46*$C$46)+IF($T$46*$C$46*M$6&gt;$T$46,0,$T$46*$C$46)+IF($U$46*$C$46*L$6&gt;$U$46,0,$U$46*$C$46)+IF($V$46*$C$46*K$6&gt;$V$46,0,$V$46*$C$46)+IF($W$46*$C$46*J$6&gt;$W$46,0,$W$46*$C$46)+IF($X$46*$C$46*I$6&gt;$X$46,0,$X$46*$C$46)+IF($Y$46*$C$46*H$6&gt;$Y$46,0,$Y$46*$C$46)+IF($Z$46*$C$46*G$6&gt;$Z$46,0,$Z$46*$C$46)+IF($AA$46*$C$46*F$6&gt;$AA$46,0,$AA$46*$C$46)))</f>
        <v>0.5</v>
      </c>
      <c r="AC162" s="126">
        <f>IF(AB104&gt;AB46,0,IF(AND(AB104=AB46,AB162=0),0,IF($E$46*$C$46*AC$6&gt;$E$46,0,$E$46*$C$46)+IF($F$46*$C$46*AB$6&gt;$F$46,0,$F$46*$C$46)+IF($G$46*$C$46*AA$6&gt;$G$46,0,$G$46*$C$46)+IF($H$46*$C$46*Z$6&gt;$H$46,0,$H$46*$C$46)+IF($I$46*$C$46*Y$6&gt;$I$46,0,$I$46*$C$46)+IF($J$46*$C$46*X$6&gt;$J$46,0,$J$46*$C$46)+IF($K$46*$C$46*W$6&gt;$K$46,0,$K$46*$C$46)+IF($L$46*$C$46*V$6&gt;$L$46,0,$L$46*$C$46)+IF($M$46*$C$46*U$6&gt;$M$46,0,$M$46*$C$46)+IF($N$46*$C$46*T$6&gt;$N$46,0,$N$46*$C$46)+IF($O$46*$C$46*S$6&gt;$O$46,0,$O$46*$C$46)+IF($P$46*$C$46*R$6&gt;$P$46,0,$P$46*$C$46)+IF($Q$46*$C$46*Q$6&gt;$Q$46,0,$Q$46*$C$46)+IF($R$46*$C$46*P$6&gt;$R$46,0,$R$46*$C$46)+IF($S$46*$C$46*O$6&gt;$S$46,0,$S$46*$C$46)+IF($T$46*$C$46*N$6&gt;$T$46,0,$T$46*$C$46)+IF($U$46*$C$46*M$6&gt;$U$46,0,$U$46*$C$46)+IF($V$46*$C$46*L$6&gt;$V$46,0,$V$46*$C$46)+IF($W$46*$C$46*K$6&gt;$W$46,0,$W$46*$C$46)+IF($X$46*$C$46*J$6&gt;$X$46,0,$X$46*$C$46)+IF($Y$46*$C$46*I$6&gt;$Y$46,0,$Y$46*$C$46)+IF($Z$46*$C$46*H$6&gt;$Z$46,0,$Z$46*$C$46)+IF($AA$46*$C$46*G$6&gt;$AA$46,0,$AA$46*$C$46)+IF($AB$46*$C$46*F$6&gt;$AB$46,0,$AB$46*$C$46)))</f>
        <v>0.5</v>
      </c>
      <c r="AD162" s="126">
        <f>IF(AC104&gt;AC46,0,IF(AND(AC104=AC46,AC162=0),0,IF($E$46*$C$46*AD$6&gt;$E$46,0,$E$46*$C$46)+IF($F$46*$C$46*AC$6&gt;$F$46,0,$F$46*$C$46)+IF($G$46*$C$46*AB$6&gt;$G$46,0,$G$46*$C$46)+IF($H$46*$C$46*AA$6&gt;$H$46,0,$H$46*$C$46)+IF($I$46*$C$46*Z$6&gt;$I$46,0,$I$46*$C$46)+IF($J$46*$C$46*Y$6&gt;$J$46,0,$J$46*$C$46)+IF($K$46*$C$46*X$6&gt;$K$46,0,$K$46*$C$46)+IF($L$46*$C$46*W$6&gt;$L$46,0,$L$46*$C$46)+IF($M$46*$C$46*V$6&gt;$M$46,0,$M$46*$C$46)+IF($N$46*$C$46*U$6&gt;$N$46,0,$N$46*$C$46)+IF($O$46*$C$46*T$6&gt;$O$46,0,$O$46*$C$46)+IF($P$46*$C$46*S$6&gt;$P$46,0,$P$46*$C$46)+IF($Q$46*$C$46*R$6&gt;$Q$46,0,$Q$46*$C$46)+IF($R$46*$C$46*Q$6&gt;$R$46,0,$R$46*$C$46)+IF($S$46*$C$46*P$6&gt;$S$46,0,$S$46*$C$46)+IF($T$46*$C$46*O$6&gt;$T$46,0,$T$46*$C$46)+IF($U$46*$C$46*N$6&gt;$U$46,0,$U$46*$C$46)+IF($V$46*$C$46*M$6&gt;$V$46,0,$V$46*$C$46)+IF($W$46*$C$46*L$6&gt;$W$46,0,$W$46*$C$46)+IF($X$46*$C$46*K$6&gt;$X$46,0,$X$46*$C$46)+IF($Y$46*$C$46*J$6&gt;$Y$46,0,$Y$46*$C$46)+IF($Z$46*$C$46*I$6&gt;$Z$46,0,$Z$46*$C$46)+IF($AA$46*$C$46*H$6&gt;$AA$46,0,$AA$46*$C$46)+IF($AB$46*$C$46*G$6&gt;$AB$46,0,$AB$46*$C$46)+IF($AC$46*$C$46*F$6&gt;$AC$46,0,$AC$46*$C$46)))</f>
        <v>0.5</v>
      </c>
      <c r="AE162" s="126">
        <f>IF(AD104&gt;AD46,0,IF(AND(AD104=AD46,AD162=0),0,IF($E$46*$C$46*AE$6&gt;$E$46,0,$E$46*$C$46)+IF($F$46*$C$46*AD$6&gt;$F$46,0,$F$46*$C$46)+IF($G$46*$C$46*AC$6&gt;$G$46,0,$G$46*$C$46)+IF($H$46*$C$46*AB$6&gt;$H$46,0,$H$46*$C$46)+IF($I$46*$C$46*AA$6&gt;$I$46,0,$I$46*$C$46)+IF($J$46*$C$46*Z$6&gt;$J$46,0,$J$46*$C$46)+IF($K$46*$C$46*Y$6&gt;$K$46,0,$K$46*$C$46)+IF($L$46*$C$46*X$6&gt;$L$46,0,$L$46*$C$46)+IF($M$46*$C$46*W$6&gt;$M$46,0,$M$46*$C$46)+IF($N$46*$C$46*V$6&gt;$N$46,0,$N$46*$C$46)+IF($O$46*$C$46*U$6&gt;$O$46,0,$O$46*$C$46)+IF($P$46*$C$46*T$6&gt;$P$46,0,$P$46*$C$46)+IF($Q$46*$C$46*S$6&gt;$Q$46,0,$Q$46*$C$46)+IF($R$46*$C$46*R$6&gt;$R$46,0,$R$46*$C$46)+IF($S$46*$C$46*Q$6&gt;$S$46,0,$S$46*$C$46)+IF($T$46*$C$46*P$6&gt;$T$46,0,$T$46*$C$46)+IF($U$46*$C$46*O$6&gt;$U$46,0,$U$46*$C$46)+IF($V$46*$C$46*N$6&gt;$V$46,0,$V$46*$C$46)+IF($W$46*$C$46*M$6&gt;$W$46,0,$W$46*$C$46)+IF($X$46*$C$46*L$6&gt;$X$46,0,$X$46*$C$46)+IF($Y$46*$C$46*K$6&gt;$Y$46,0,$Y$46*$C$46)+IF($Z$46*$C$46*J$6&gt;$Z$46,0,$Z$46*$C$46)+IF($AA$46*$C$46*I$6&gt;$AA$46,0,$AA$46*$C$46)+IF($AB$46*$C$46*H$6&gt;$AB$46,0,$AB$46*$C$46)+IF($AC$46*$C$46*G$6&gt;$AC$46,0,$AC$46*$C$46)+IF($AD$46*$C$46*F$6&gt;$AD$46,0,$AD$46*$C$46)))</f>
        <v>0.5</v>
      </c>
      <c r="AF162" s="126">
        <f>IF(AE104&gt;AE46,0,IF(AND(AE104=AE46,AE162=0),0,IF($E$46*$C$46*AF$6&gt;$E$46,0,$E$46*$C$46)+IF($F$46*$C$46*AE$6&gt;$F$46,0,$F$46*$C$46)+IF($G$46*$C$46*AD$6&gt;$G$46,0,$G$46*$C$46)+IF($H$46*$C$46*AC$6&gt;$H$46,0,$H$46*$C$46)+IF($I$46*$C$46*AB$6&gt;$I$46,0,$I$46*$C$46)+IF($J$46*$C$46*AA$6&gt;$J$46,0,$J$46*$C$46)+IF($K$46*$C$46*Z$6&gt;$K$46,0,$K$46*$C$46)+IF($L$46*$C$46*Y$6&gt;$L$46,0,$L$46*$C$46)+IF($M$46*$C$46*X$6&gt;$M$46,0,$M$46*$C$46)+IF($N$46*$C$46*W$6&gt;$N$46,0,$N$46*$C$46)+IF($O$46*$C$46*V$6&gt;$O$46,0,$O$46*$C$46)+IF($P$46*$C$46*U$6&gt;$P$46,0,$P$46*$C$46)+IF($Q$46*$C$46*T$6&gt;$Q$46,0,$Q$46*$C$46)+IF($R$46*$C$46*S$6&gt;$R$46,0,$R$46*$C$46)+IF($S$46*$C$46*R$6&gt;$S$46,0,$S$46*$C$46)+IF($T$46*$C$46*Q$6&gt;$T$46,0,$T$46*$C$46)+IF($U$46*$C$46*P$6&gt;$U$46,0,$U$46*$C$46)+IF($V$46*$C$46*O$6&gt;$V$46,0,$V$46*$C$46)+IF($W$46*$C$46*N$6&gt;$W$46,0,$W$46*$C$46)+IF($X$46*$C$46*M$6&gt;$X$46,0,$X$46*$C$46)+IF($Y$46*$C$46*L$6&gt;$Y$46,0,$Y$46*$C$46)+IF($Z$46*$C$46*K$6&gt;$Z$46,0,$Z$46*$C$46)+IF($AA$46*$C$46*J$6&gt;$AA$46,0,$AA$46*$C$46)+IF($AB$46*$C$46*I$6&gt;$AB$46,0,$AB$46*$C$46)+IF($AC$46*$C$46*H$6&gt;$AC$46,0,$AC$46*$C$46)+IF($AD$46*$C$46*G$6&gt;$AD$46,0,$AD$46*$C$46)+IF($AE$46*$C$46*F$6&gt;$AE$46,0,$AE$46*$C$46)))</f>
        <v>0.5</v>
      </c>
      <c r="AG162" s="126">
        <f>IF(AF104&gt;AF46,0,IF(AND(AF104=AF46,AF162=0),0,IF($E$46*$C$46*AG$6&gt;$E$46,0,$E$46*$C$46)+IF($F$46*$C$46*AF$6&gt;$F$46,0,$F$46*$C$46)+IF($G$46*$C$46*AE$6&gt;$G$46,0,$G$46*$C$46)+IF($H$46*$C$46*AD$6&gt;$H$46,0,$H$46*$C$46)+IF($I$46*$C$46*AC$6&gt;$I$46,0,$I$46*$C$46)+IF($J$46*$C$46*AB$6&gt;$J$46,0,$J$46*$C$46)+IF($K$46*$C$46*AA$6&gt;$K$46,0,$K$46*$C$46)+IF($L$46*$C$46*Z$6&gt;$L$46,0,$L$46*$C$46)+IF($M$46*$C$46*Y$6&gt;$M$46,0,$M$46*$C$46)+IF($N$46*$C$46*X$6&gt;$N$46,0,$N$46*$C$46)+IF($O$46*$C$46*W$6&gt;$O$46,0,$O$46*$C$46)+IF($P$46*$C$46*V$6&gt;$P$46,0,$P$46*$C$46)+IF($Q$46*$C$46*U$6&gt;$Q$46,0,$Q$46*$C$46)+IF($R$46*$C$46*T$6&gt;$R$46,0,$R$46*$C$46)+IF($S$46*$C$46*S$6&gt;$S$46,0,$S$46*$C$46)+IF($T$46*$C$46*R$6&gt;$T$46,0,$T$46*$C$46)+IF($U$46*$C$46*Q$6&gt;$U$46,0,$U$46*$C$46)+IF($V$46*$C$46*P$6&gt;$V$46,0,$V$46*$C$46)+IF($W$46*$C$46*O$6&gt;$W$46,0,$W$46*$C$46)+IF($X$46*$C$46*N$6&gt;$X$46,0,$X$46*$C$46)+IF($Y$46*$C$46*M$6&gt;$Y$46,0,$Y$46*$C$46)+IF($Z$46*$C$46*L$6&gt;$Z$46,0,$Z$46*$C$46)+IF($AA$46*$C$46*K$6&gt;$AA$46,0,$AA$46*$C$46)+IF($AB$46*$C$46*J$6&gt;$AB$46,0,$AB$46*$C$46)+IF($AC$46*$C$46*I$6&gt;$AC$46,0,$AC$46*$C$46)+IF($AD$46*$C$46*H$6&gt;$AD$46,0,$AD$46*$C$46)+IF($AE$46*$C$46*G$6&gt;$AE$46,0,$AE$46*$C$46)+IF($AF$46*$C$46*F$6&gt;$AF$46,0,$AF$46*$C$46)))</f>
        <v>0.5</v>
      </c>
      <c r="AH162" s="126">
        <f>IF(AG104&gt;AG46,0,IF(AND(AG104=AG46,AG162=0),0,IF($E$46*$C$46*AH$6&gt;$E$46,0,$E$46*$C$46)+IF($F$46*$C$46*AG$6&gt;$F$46,0,$F$46*$C$46)+IF($G$46*$C$46*AF$6&gt;$G$46,0,$G$46*$C$46)+IF($H$46*$C$46*AE$6&gt;$H$46,0,$H$46*$C$46)+IF($I$46*$C$46*AD$6&gt;$I$46,0,$I$46*$C$46)+IF($J$46*$C$46*AC$6&gt;$J$46,0,$J$46*$C$46)+IF($K$46*$C$46*AB$6&gt;$K$46,0,$K$46*$C$46)+IF($L$46*$C$46*AA$6&gt;$L$46,0,$L$46*$C$46)+IF($M$46*$C$46*Z$6&gt;$M$46,0,$M$46*$C$46)+IF($N$46*$C$46*Y$6&gt;$N$46,0,$N$46*$C$46)+IF($O$46*$C$46*X$6&gt;$O$46,0,$O$46*$C$46)+IF($P$46*$C$46*W$6&gt;$P$46,0,$P$46*$C$46)+IF($Q$46*$C$46*V$6&gt;$Q$46,0,$Q$46*$C$46)+IF($R$46*$C$46*U$6&gt;$R$46,0,$R$46*$C$46)+IF($S$46*$C$46*T$6&gt;$S$46,0,$S$46*$C$46)+IF($T$46*$C$46*S$6&gt;$T$46,0,$T$46*$C$46)+IF($U$46*$C$46*R$6&gt;$U$46,0,$U$46*$C$46)+IF($V$46*$C$46*Q$6&gt;$V$46,0,$V$46*$C$46)+IF($W$46*$C$46*P$6&gt;$W$46,0,$W$46*$C$46)+IF($X$46*$C$46*O$6&gt;$X$46,0,$X$46*$C$46)+IF($Y$46*$C$46*N$6&gt;$Y$46,0,$Y$46*$C$46)+IF($Z$46*$C$46*M$6&gt;$Z$46,0,$Z$46*$C$46)+IF($AA$46*$C$46*L$6&gt;$AA$46,0,$AA$46*$C$46)+IF($AB$46*$C$46*K$6&gt;$AB$46,0,$AB$46*$C$46)+IF($AC$46*$C$46*J$6&gt;$AC$46,0,$AC$46*$C$46)+IF($AD$46*$C$46*I$6&gt;$AD$46,0,$AD$46*$C$46)+IF($AE$46*$C$46*H$6&gt;$AE$46,0,$AE$46*$C$46)+IF($AF$46*$C$46*G$6&gt;$AF$46,0,$AF$46*$C$46)+IF($AG$46*$C$46*F$6&gt;$AG$46,0,$AG$46*$C$46)))</f>
        <v>0.5</v>
      </c>
      <c r="AI162" s="126">
        <f>IF(AH104&gt;AH46,0,IF(AND(AH104=AH46,AH162=0),0,IF($E$46*$C$46*AI$6&gt;$E$46,0,$E$46*$C$46)+IF($F$46*$C$46*AH$6&gt;$F$46,0,$F$46*$C$46)+IF($G$46*$C$46*AG$6&gt;$G$46,0,$G$46*$C$46)+IF($H$46*$C$46*AF$6&gt;$H$46,0,$H$46*$C$46)+IF($I$46*$C$46*AE$6&gt;$I$46,0,$I$46*$C$46)+IF($J$46*$C$46*AD$6&gt;$J$46,0,$J$46*$C$46)+IF($K$46*$C$46*AC$6&gt;$K$46,0,$K$46*$C$46)+IF($L$46*$C$46*AB$6&gt;$L$46,0,$L$46*$C$46)+IF($M$46*$C$46*AA$6&gt;$M$46,0,$M$46*$C$46)+IF($N$46*$C$46*Z$6&gt;$N$46,0,$N$46*$C$46)+IF($O$46*$C$46*Y$6&gt;$O$46,0,$O$46*$C$46)+IF($P$46*$C$46*X$6&gt;$P$46,0,$P$46*$C$46)+IF($Q$46*$C$46*W$6&gt;$Q$46,0,$Q$46*$C$46)+IF($R$46*$C$46*V$6&gt;$R$46,0,$R$46*$C$46)+IF($S$46*$C$46*U$6&gt;$S$46,0,$S$46*$C$46)+IF($T$46*$C$46*T$6&gt;$T$46,0,$T$46*$C$46)+IF($U$46*$C$46*S$6&gt;$U$46,0,$U$46*$C$46)+IF($V$46*$C$46*R$6&gt;$V$46,0,$V$46*$C$46)+IF($W$46*$C$46*Q$6&gt;$W$46,0,$W$46*$C$46)+IF($X$46*$C$46*P$6&gt;$X$46,0,$X$46*$C$46)+IF($Y$46*$C$46*O$6&gt;$Y$46,0,$Y$46*$C$46)+IF($Z$46*$C$46*N$6&gt;$Z$46,0,$Z$46*$C$46)+IF($AA$46*$C$46*M$6&gt;$AA$46,0,$AA$46*$C$46)+IF($AB$46*$C$46*L$6&gt;$AB$46,0,$AB$46*$C$46)+IF($AC$46*$C$46*K$6&gt;$AC$46,0,$AC$46*$C$46)+IF($AD$46*$C$46*J$6&gt;$AD$46,0,$AD$46*$C$46)+IF($AE$46*$C$46*I$6&gt;$AE$46,0,$AE$46*$C$46)+IF($AF$46*$C$46*H$6&gt;$AF$46,0,$AF$46*$C$46)+IF($AG$46*$C$46*G$6&gt;$AG$46,0,$AG$46*$C$46)+IF($AH$46*$C$46*F$6&gt;$AH$46,0,$AH$46*$C$46)))</f>
        <v>0.5</v>
      </c>
    </row>
    <row r="163" spans="2:35" x14ac:dyDescent="0.3">
      <c r="B163" s="6" t="str">
        <f t="shared" si="74"/>
        <v>Pitch System</v>
      </c>
      <c r="C163" s="284"/>
      <c r="D163" s="151">
        <f t="shared" si="73"/>
        <v>15</v>
      </c>
      <c r="E163" s="126">
        <v>0</v>
      </c>
      <c r="F163" s="126">
        <f>IF(E105&gt;E47,0,IF(AND(E105=E47,E163=0),0,IF($E$47*$C$47*F$6&gt;$E$47,0,$E$47*$C$47)))</f>
        <v>0.5</v>
      </c>
      <c r="G163" s="126">
        <f>IF(F105&gt;F47,0,IF(AND(F105=F47,F163=0),0,IF($E$47*$C$47*G$6&gt;$E$47,0,$E$47*$C$47)+IF($F$47*$C$47*F$6&gt;$F$47,0,$F$47*$C$47)))</f>
        <v>0.5</v>
      </c>
      <c r="H163" s="126">
        <f>IF(G105&gt;G47,0,IF(AND(G105=G47,G163=0),0,IF($E$47*$C$47*H$6&gt;$E$47,0,$E$47*$C$47)+IF($F$47*$C$47*G$6&gt;$F$47,0,$F$47*$C$47)+IF($G$47*$C$47*F$6&gt;$G$47,0,$G$47*$C$47)))</f>
        <v>0.5</v>
      </c>
      <c r="I163" s="126">
        <f>IF(H105&gt;H47,0,IF(AND(H105=H47,H163=0),0,IF($E$47*$C$47*I$6&gt;$E$47,0,$E$47*$C$47)+IF($F$47*$C$47*H$6&gt;$F$47,0,$F$47*$C$47)+IF($G$47*$C$47*G$6&gt;$G$47,0,$G$47*$C$47)+IF($H$47*$C$47*F$6&gt;$H$47,0,$H$47*$C$47)))</f>
        <v>0.5</v>
      </c>
      <c r="J163" s="126">
        <f>IF(I105&gt;I47,0,IF(AND(I105=I47,I163=0),0,IF($E$47*$C$47*J$6&gt;$E$47,0,$E$47*$C$47)+IF($F$47*$C$47*I$6&gt;$F$47,0,$F$47*$C$47)+IF($G$47*$C$47*H$6&gt;$G$47,0,$G$47*$C$47)+IF($H$47*$C$47*G$6&gt;$H$47,0,$H$47*$C$47)+IF($I$47*$C$47*F$6&gt;$I$47,0,$I$47*$C$47)))</f>
        <v>0.5</v>
      </c>
      <c r="K163" s="126">
        <f>IF(J105&gt;J47,0,IF(AND(J105=J47,J163=0),0,IF($E$47*$C$47*K$6&gt;$E$47,0,$E$47*$C$47)+IF($F$47*$C$47*J$6&gt;$F$47,0,$F$47*$C$47)+IF($G$47*$C$47*I$6&gt;$G$47,0,$G$47*$C$47)+IF($H$47*$C$47*H$6&gt;$H$47,0,$H$47*$C$47)+IF($I$47*$C$47*G$6&gt;$I$47,0,$I$47*$C$47)+IF($J$47*$C$47*F$6&gt;$J$47,0,$J$47*$C$47)))</f>
        <v>0.5</v>
      </c>
      <c r="L163" s="126">
        <f>IF(K105&gt;K47,0,IF(AND(K105=K47,K163=0),0,IF($E$47*$C$47*L$6&gt;$E$47,0,$E$47*$C$47)+IF($F$47*$C$47*K$6&gt;$F$47,0,$F$47*$C$47)+IF($G$47*$C$47*J$6&gt;$G$47,0,$G$47*$C$47)+IF($H$47*$C$47*I$6&gt;$H$47,0,$H$47*$C$47)+IF($I$47*$C$47*H$6&gt;$I$47,0,$I$47*$C$47)+IF($J$47*$C$47*G$6&gt;$J$47,0,$J$47*$C$47)+IF($K$47*$C$47*F$6&gt;$K$47,0,$K$47*$C$47)))</f>
        <v>0.5</v>
      </c>
      <c r="M163" s="126">
        <f>IF(L105&gt;L47,0,IF(AND(L105=L47,L163=0),0,IF($E$47*$C$47*M$6&gt;$E$47,0,$E$47*$C$47)+IF($F$47*$C$47*L$6&gt;$F$47,0,$F$47*$C$47)+IF($G$47*$C$47*K$6&gt;$G$47,0,$G$47*$C$47)+IF($H$47*$C$47*J$6&gt;$H$47,0,$H$47*$C$47)+IF($I$47*$C$47*I$6&gt;$I$47,0,$I$47*$C$47)+IF($J$47*$C$47*H$6&gt;$J$47,0,$J$47*$C$47)+IF($K$47*$C$47*G$6&gt;$K$47,0,$K$47*$C$47)+IF($L$47*$C$47*F$6&gt;$L$47,0,$L$47*$C$47)))</f>
        <v>0.5</v>
      </c>
      <c r="N163" s="126">
        <f>IF(M105&gt;M47,0,IF(AND(M105=M47,M163=0),0,IF($E$47*$C$47*N$6&gt;$E$47,0,$E$47*$C$47)+IF($F$47*$C$47*M$6&gt;$F$47,0,$F$47*$C$47)+IF($G$47*$C$47*L$6&gt;$G$47,0,$G$47*$C$47)+IF($H$47*$C$47*K$6&gt;$H$47,0,$H$47*$C$47)+IF($I$47*$C$47*J$6&gt;$I$47,0,$I$47*$C$47)+IF($J$47*$C$47*I$6&gt;$J$47,0,$J$47*$C$47)+IF($K$47*$C$47*H$6&gt;$K$47,0,$K$47*$C$47)+IF($L$47*$C$47*G$6&gt;$L$47,0,$L$47*$C$47)+IF($M$47*$C$47*F$6&gt;$M$47,0,$M$47*$C$47)))</f>
        <v>0.5</v>
      </c>
      <c r="O163" s="126">
        <f>IF(N105&gt;N47,0,IF(AND(N105=N47,N163=0),0,IF($E$47*$C$47*O$6&gt;$E$47,0,$E$47*$C$47)+IF($F$47*$C$47*N$6&gt;$F$47,0,$F$47*$C$47)+IF($G$47*$C$47*M$6&gt;$G$47,0,$G$47*$C$47)+IF($H$47*$C$47*L$6&gt;$H$47,0,$H$47*$C$47)+IF($I$47*$C$47*K$6&gt;$I$47,0,$I$47*$C$47)+IF($J$47*$C$47*J$6&gt;$J$47,0,$J$47*$C$47)+IF($K$47*$C$47*I$6&gt;$K$47,0,$K$47*$C$47)+IF($L$47*$C$47*H$6&gt;$L$47,0,$L$47*$C$47)+IF($M$47*$C$47*G$6&gt;$M$47,0,$M$47*$C$47)+IF($N$47*$C$47*F$6&gt;$N$47,0,$N$47*$C$47)))</f>
        <v>0.5</v>
      </c>
      <c r="P163" s="126">
        <f>IF(O105&gt;O47,0,IF(AND(O105=O47,O163=0),0,IF($E$47*$C$47*P$6&gt;$E$47,0,$E$47*$C$47)+IF($F$47*$C$47*O$6&gt;$F$47,0,$F$47*$C$47)+IF($G$47*$C$47*N$6&gt;$G$47,0,$G$47*$C$47)+IF($H$47*$C$47*M$6&gt;$H$47,0,$H$47*$C$47)+IF($I$47*$C$47*L$6&gt;$I$47,0,$I$47*$C$47)+IF($J$47*$C$47*K$6&gt;$J$47,0,$J$47*$C$47)+IF($K$47*$C$47*J$6&gt;$K$47,0,$K$47*$C$47)+IF($L$47*$C$47*I$6&gt;$L$47,0,$L$47*$C$47)+IF($M$47*$C$47*H$6&gt;$M$47,0,$M$47*$C$47)+IF($N$47*$C$47*G$6&gt;$N$47,0,$N$47*$C$47)+IF($O$47*$C$47*F$6&gt;$O$47,0,$O$47*$C$47)))</f>
        <v>0.5</v>
      </c>
      <c r="Q163" s="126">
        <f>IF(P105&gt;P47,0,IF(AND(P105=P47,P163=0),0,IF($E$47*$C$47*Q$6&gt;$E$47,0,$E$47*$C$47)+IF($F$47*$C$47*P$6&gt;$F$47,0,$F$47*$C$47)+IF($G$47*$C$47*O$6&gt;$G$47,0,$G$47*$C$47)+IF($H$47*$C$47*N$6&gt;$H$47,0,$H$47*$C$47)+IF($I$47*$C$47*M$6&gt;$I$47,0,$I$47*$C$47)+IF($J$47*$C$47*L$6&gt;$J$47,0,$J$47*$C$47)+IF($K$47*$C$47*K$6&gt;$K$47,0,$K$47*$C$47)+IF($L$47*$C$47*J$6&gt;$L$47,0,$L$47*$C$47)+IF($M$47*$C$47*I$6&gt;$M$47,0,$M$47*$C$47)+IF($N$47*$C$47*H$6&gt;$N$47,0,$N$47*$C$47)+IF($O$47*$C$47*G$6&gt;$O$47,0,$O$47*$C$47)+IF($P$47*$C$47*F$6&gt;$P$47,0,$P$47*$C$47)))</f>
        <v>0.5</v>
      </c>
      <c r="R163" s="126">
        <f>IF(Q105&gt;Q47,0,IF(AND(Q105=Q47,Q163=0),0,IF($E$47*$C$47*R$6&gt;$E$47,0,$E$47*$C$47)+IF($F$47*$C$47*Q$6&gt;$F$47,0,$F$47*$C$47)+IF($G$47*$C$47*P$6&gt;$G$47,0,$G$47*$C$47)+IF($H$47*$C$47*O$6&gt;$H$47,0,$H$47*$C$47)+IF($I$47*$C$47*N$6&gt;$I$47,0,$I$47*$C$47)+IF($J$47*$C$47*M$6&gt;$J$47,0,$J$47*$C$47)+IF($K$47*$C$47*L$6&gt;$K$47,0,$K$47*$C$47)+IF($L$47*$C$47*K$6&gt;$L$47,0,$L$47*$C$47)+IF($M$47*$C$47*J$6&gt;$M$47,0,$M$47*$C$47)+IF($N$47*$C$47*I$6&gt;$N$47,0,$N$47*$C$47)+IF($O$47*$C$47*H$6&gt;$O$47,0,$O$47*$C$47)+IF($P$47*$C$47*G$6&gt;$P$47,0,$P$47*$C$47)+IF($Q$47*$C$47*F$6&gt;$Q$47,0,$Q$47*$C$47)))</f>
        <v>0.5</v>
      </c>
      <c r="S163" s="126">
        <f>IF(R105&gt;R47,0,IF(AND(R105=R47,R163=0),0,IF($E$47*$C$47*S$6&gt;$E$47,0,$E$47*$C$47)+IF($F$47*$C$47*R$6&gt;$F$47,0,$F$47*$C$47)+IF($G$47*$C$47*Q$6&gt;$G$47,0,$G$47*$C$47)+IF($H$47*$C$47*P$6&gt;$H$47,0,$H$47*$C$47)+IF($I$47*$C$47*O$6&gt;$I$47,0,$I$47*$C$47)+IF($J$47*$C$47*N$6&gt;$J$47,0,$J$47*$C$47)+IF($K$47*$C$47*M$6&gt;$K$47,0,$K$47*$C$47)+IF($L$47*$C$47*L$6&gt;$L$47,0,$L$47*$C$47)+IF($M$47*$C$47*K$6&gt;$M$47,0,$M$47*$C$47)+IF($N$47*$C$47*J$6&gt;$N$47,0,$N$47*$C$47)+IF($O$47*$C$47*I$6&gt;$O$47,0,$O$47*$C$47)+IF($P$47*$C$47*H$6&gt;$P$47,0,$P$47*$C$47)+IF($Q$47*$C$47*G$6&gt;$Q$47,0,$Q$47*$C$47)+IF($R$47*$C$47*F$6&gt;$R$47,0,$R$47*$C$47)))</f>
        <v>0.5</v>
      </c>
      <c r="T163" s="126">
        <f>IF(S105&gt;S47,0,IF(AND(S105=S47,S163=0),0,IF($E$47*$C$47*T$6&gt;$E$47,0,$E$47*$C$47)+IF($F$47*$C$47*S$6&gt;$F$47,0,$F$47*$C$47)+IF($G$47*$C$47*R$6&gt;$G$47,0,$G$47*$C$47)+IF($H$47*$C$47*Q$6&gt;$H$47,0,$H$47*$C$47)+IF($I$47*$C$47*P$6&gt;$I$47,0,$I$47*$C$47)+IF($J$47*$C$47*O$6&gt;$J$47,0,$J$47*$C$47)+IF($K$47*$C$47*N$6&gt;$K$47,0,$K$47*$C$47)+IF($L$47*$C$47*M$6&gt;$L$47,0,$L$47*$C$47)+IF($M$47*$C$47*L$6&gt;$M$47,0,$M$47*$C$47)+IF($N$47*$C$47*K$6&gt;$N$47,0,$N$47*$C$47)+IF($O$47*$C$47*J$6&gt;$O$47,0,$O$47*$C$47)+IF($P$47*$C$47*I$6&gt;$P$47,0,$P$47*$C$47)+IF($Q$47*$C$47*H$6&gt;$Q$47,0,$Q$47*$C$47)+IF($R$47*$C$47*G$6&gt;$R$47,0,$R$47*$C$47)+IF($S$47*$C$47*F$6&gt;$S$47,0,$S$47*$C$47)))</f>
        <v>0.5</v>
      </c>
      <c r="U163" s="126">
        <f>IF(T105&gt;T47,0,IF(AND(T105=T47,T163=0),0,IF($E$47*$C$47*U$6&gt;$E$47,0,$E$47*$C$47)+IF($F$47*$C$47*T$6&gt;$F$47,0,$F$47*$C$47)+IF($G$47*$C$47*S$6&gt;$G$47,0,$G$47*$C$47)+IF($H$47*$C$47*R$6&gt;$H$47,0,$H$47*$C$47)+IF($I$47*$C$47*Q$6&gt;$I$47,0,$I$47*$C$47)+IF($J$47*$C$47*P$6&gt;$J$47,0,$J$47*$C$47)+IF($K$47*$C$47*O$6&gt;$K$47,0,$K$47*$C$47)+IF($L$47*$C$47*N$6&gt;$L$47,0,$L$47*$C$47)+IF($M$47*$C$47*M$6&gt;$M$47,0,$M$47*$C$47)+IF($N$47*$C$47*L$6&gt;$N$47,0,$N$47*$C$47)+IF($O$47*$C$47*K$6&gt;$O$47,0,$O$47*$C$47)+IF($P$47*$C$47*J$6&gt;$P$47,0,$P$47*$C$47)+IF($Q$47*$C$47*I$6&gt;$Q$47,0,$Q$47*$C$47)+IF($R$47*$C$47*H$6&gt;$R$47,0,$R$47*$C$47)+IF($S$47*$C$47*G$6&gt;$S$47,0,$S$47*$C$47)+IF($T$47*$C$47*F$6&gt;$T$47,0,$T$47*$C$47)))</f>
        <v>0.5</v>
      </c>
      <c r="V163" s="126">
        <f>IF(U105&gt;U47,0,IF(AND(U105=U47,U163=0),0,IF($E$47*$C$47*V$6&gt;$E$47,0,$E$47*$C$47)+IF($F$47*$C$47*U$6&gt;$F$47,0,$F$47*$C$47)+IF($G$47*$C$47*T$6&gt;$G$47,0,$G$47*$C$47)+IF($H$47*$C$47*S$6&gt;$H$47,0,$H$47*$C$47)+IF($I$47*$C$47*R$6&gt;$I$47,0,$I$47*$C$47)+IF($J$47*$C$47*Q$6&gt;$J$47,0,$J$47*$C$47)+IF($K$47*$C$47*P$6&gt;$K$47,0,$K$47*$C$47)+IF($L$47*$C$47*O$6&gt;$L$47,0,$L$47*$C$47)+IF($M$47*$C$47*N$6&gt;$M$47,0,$M$47*$C$47)+IF($N$47*$C$47*M$6&gt;$N$47,0,$N$47*$C$47)+IF($O$47*$C$47*L$6&gt;$O$47,0,$O$47*$C$47)+IF($P$47*$C$47*K$6&gt;$P$47,0,$P$47*$C$47)+IF($Q$47*$C$47*J$6&gt;$Q$47,0,$Q$47*$C$47)+IF($R$47*$C$47*I$6&gt;$R$47,0,$R$47*$C$47)+IF($S$47*$C$47*H$6&gt;$S$47,0,$S$47*$C$47)+IF($T$47*$C$47*G$6&gt;$T$47,0,$T$47*$C$47)+IF($U$47*$C$47*F$6&gt;$U$47,0,$U$47*$C$47)))</f>
        <v>0.5</v>
      </c>
      <c r="W163" s="126">
        <f>IF(V105&gt;V47,0,IF(AND(V105=V47,V163=0),0,IF($E$47*$C$47*W$6&gt;$E$47,0,$E$47*$C$47)+IF($F$47*$C$47*V$6&gt;$F$47,0,$F$47*$C$47)+IF($G$47*$C$47*U$6&gt;$G$47,0,$G$47*$C$47)+IF($H$47*$C$47*T$6&gt;$H$47,0,$H$47*$C$47)+IF($I$47*$C$47*S$6&gt;$I$47,0,$I$47*$C$47)+IF($J$47*$C$47*R$6&gt;$J$47,0,$J$47*$C$47)+IF($K$47*$C$47*Q$6&gt;$K$47,0,$K$47*$C$47)+IF($L$47*$C$47*P$6&gt;$L$47,0,$L$47*$C$47)+IF($M$47*$C$47*O$6&gt;$M$47,0,$M$47*$C$47)+IF($N$47*$C$47*N$6&gt;$N$47,0,$N$47*$C$47)+IF($O$47*$C$47*M$6&gt;$O$47,0,$O$47*$C$47)+IF($P$47*$C$47*L$6&gt;$P$47,0,$P$47*$C$47)+IF($Q$47*$C$47*K$6&gt;$Q$47,0,$Q$47*$C$47)+IF($R$47*$C$47*J$6&gt;$R$47,0,$R$47*$C$47)+IF($S$47*$C$47*I$6&gt;$S$47,0,$S$47*$C$47)+IF($T$47*$C$47*H$6&gt;$T$47,0,$T$47*$C$47)+IF($U$47*$C$47*G$6&gt;$U$47,0,$U$47*$C$47)+IF($V$47*$C$47*F$6&gt;$V$47,0,$V$47*$C$47)))</f>
        <v>0.5</v>
      </c>
      <c r="X163" s="126">
        <f>IF(W105&gt;W47,0,IF(AND(W105=W47,W163=0),0,IF($E$47*$C$47*X$6&gt;$E$47,0,$E$47*$C$47)+IF($F$47*$C$47*W$6&gt;$F$47,0,$F$47*$C$47)+IF($G$47*$C$47*V$6&gt;$G$47,0,$G$47*$C$47)+IF($H$47*$C$47*U$6&gt;$H$47,0,$H$47*$C$47)+IF($I$47*$C$47*T$6&gt;$I$47,0,$I$47*$C$47)+IF($J$47*$C$47*S$6&gt;$J$47,0,$J$47*$C$47)+IF($K$47*$C$47*R$6&gt;$K$47,0,$K$47*$C$47)+IF($L$47*$C$47*Q$6&gt;$L$47,0,$L$47*$C$47)+IF($M$47*$C$47*P$6&gt;$M$47,0,$M$47*$C$47)+IF($N$47*$C$47*O$6&gt;$N$47,0,$N$47*$C$47)+IF($O$47*$C$47*N$6&gt;$O$47,0,$O$47*$C$47)+IF($P$47*$C$47*M$6&gt;$P$47,0,$P$47*$C$47)+IF($Q$47*$C$47*L$6&gt;$Q$47,0,$Q$47*$C$47)+IF($R$47*$C$47*K$6&gt;$R$47,0,$R$47*$C$47)+IF($S$47*$C$47*J$6&gt;$S$47,0,$S$47*$C$47)+IF($T$47*$C$47*I$6&gt;$T$47,0,$T$47*$C$47)+IF($U$47*$C$47*H$6&gt;$U$47,0,$U$47*$C$47)+IF($V$47*$C$47*G$6&gt;$V$47,0,$V$47*$C$47)+IF($W$47*$C$47*F$6&gt;$W$47,0,$W$47*$C$47)))</f>
        <v>0.5</v>
      </c>
      <c r="Y163" s="126">
        <f>IF(X105&gt;X47,0,IF(AND(X105=X47,X163=0),0,IF($E$47*$C$47*Y$6&gt;$E$47,0,$E$47*$C$47)+IF($F$47*$C$47*X$6&gt;$F$47,0,$F$47*$C$47)+IF($G$47*$C$47*W$6&gt;$G$47,0,$G$47*$C$47)+IF($H$47*$C$47*V$6&gt;$H$47,0,$H$47*$C$47)+IF($I$47*$C$47*U$6&gt;$I$47,0,$I$47*$C$47)+IF($J$47*$C$47*T$6&gt;$J$47,0,$J$47*$C$47)+IF($K$47*$C$47*S$6&gt;$K$47,0,$K$47*$C$47)+IF($L$47*$C$47*R$6&gt;$L$47,0,$L$47*$C$47)+IF($M$47*$C$47*Q$6&gt;$M$47,0,$M$47*$C$47)+IF($N$47*$C$47*P$6&gt;$N$47,0,$N$47*$C$47)+IF($O$47*$C$47*O$6&gt;$O$47,0,$O$47*$C$47)+IF($P$47*$C$47*N$6&gt;$P$47,0,$P$47*$C$47)+IF($Q$47*$C$47*M$6&gt;$Q$47,0,$Q$47*$C$47)+IF($R$47*$C$47*L$6&gt;$R$47,0,$R$47*$C$47)+IF($S$47*$C$47*K$6&gt;$S$47,0,$S$47*$C$47)+IF($T$47*$C$47*J$6&gt;$T$47,0,$T$47*$C$47)+IF($U$47*$C$47*I$6&gt;$U$47,0,$U$47*$C$47)+IF($V$47*$C$47*H$6&gt;$V$47,0,$V$47*$C$47)+IF($W$47*$C$47*G$6&gt;$W$47,0,$W$47*$C$47)+IF($X$47*$C$47*F$6&gt;$X$47,0,$X$47*$C$47)))</f>
        <v>0.5</v>
      </c>
      <c r="Z163" s="126">
        <f>IF(Y105&gt;Y47,0,IF(AND(Y105=Y47,Y163=0),0,IF($E$47*$C$47*Z$6&gt;$E$47,0,$E$47*$C$47)+IF($F$47*$C$47*Y$6&gt;$F$47,0,$F$47*$C$47)+IF($G$47*$C$47*X$6&gt;$G$47,0,$G$47*$C$47)+IF($H$47*$C$47*W$6&gt;$H$47,0,$H$47*$C$47)+IF($I$47*$C$47*V$6&gt;$I$47,0,$I$47*$C$47)+IF($J$47*$C$47*U$6&gt;$J$47,0,$J$47*$C$47)+IF($K$47*$C$47*T$6&gt;$K$47,0,$K$47*$C$47)+IF($L$47*$C$47*S$6&gt;$L$47,0,$L$47*$C$47)+IF($M$47*$C$47*R$6&gt;$M$47,0,$M$47*$C$47)+IF($N$47*$C$47*Q$6&gt;$N$47,0,$N$47*$C$47)+IF($O$47*$C$47*P$6&gt;$O$47,0,$O$47*$C$47)+IF($P$47*$C$47*O$6&gt;$P$47,0,$P$47*$C$47)+IF($Q$47*$C$47*N$6&gt;$Q$47,0,$Q$47*$C$47)+IF($R$47*$C$47*M$6&gt;$R$47,0,$R$47*$C$47)+IF($S$47*$C$47*L$6&gt;$S$47,0,$S$47*$C$47)+IF($T$47*$C$47*K$6&gt;$T$47,0,$T$47*$C$47)+IF($U$47*$C$47*J$6&gt;$U$47,0,$U$47*$C$47)+IF($V$47*$C$47*I$6&gt;$V$47,0,$V$47*$C$47)+IF($W$47*$C$47*H$6&gt;$W$47,0,$W$47*$C$47)+IF($X$47*$C$47*G$6&gt;$X$47,0,$X$47*$C$47)+IF($Y$47*$C$47*F$6&gt;$Y$47,0,$Y$47*$C$47)))</f>
        <v>0.5</v>
      </c>
      <c r="AA163" s="126">
        <f>IF(Z105&gt;Z47,0,IF(AND(Z105=Z47,Z163=0),0,IF($E$47*$C$47*AA$6&gt;$E$47,0,$E$47*$C$47)+IF($F$47*$C$47*Z$6&gt;$F$47,0,$F$47*$C$47)+IF($G$47*$C$47*Y$6&gt;$G$47,0,$G$47*$C$47)+IF($H$47*$C$47*X$6&gt;$H$47,0,$H$47*$C$47)+IF($I$47*$C$47*W$6&gt;$I$47,0,$I$47*$C$47)+IF($J$47*$C$47*V$6&gt;$J$47,0,$J$47*$C$47)+IF($K$47*$C$47*U$6&gt;$K$47,0,$K$47*$C$47)+IF($L$47*$C$47*T$6&gt;$L$47,0,$L$47*$C$47)+IF($M$47*$C$47*S$6&gt;$M$47,0,$M$47*$C$47)+IF($N$47*$C$47*R$6&gt;$N$47,0,$N$47*$C$47)+IF($O$47*$C$47*Q$6&gt;$O$47,0,$O$47*$C$47)+IF($P$47*$C$47*P$6&gt;$P$47,0,$P$47*$C$47)+IF($Q$47*$C$47*O$6&gt;$Q$47,0,$Q$47*$C$47)+IF($R$47*$C$47*N$6&gt;$R$47,0,$R$47*$C$47)+IF($S$47*$C$47*M$6&gt;$S$47,0,$S$47*$C$47)+IF($T$47*$C$47*L$6&gt;$T$47,0,$T$47*$C$47)+IF($U$47*$C$47*K$6&gt;$U$47,0,$U$47*$C$47)+IF($V$47*$C$47*J$6&gt;$V$47,0,$V$47*$C$47)+IF($W$47*$C$47*I$6&gt;$W$47,0,$W$47*$C$47)+IF($X$47*$C$47*H$6&gt;$X$47,0,$X$47*$C$47)+IF($Y$47*$C$47*G$6&gt;$Y$47,0,$Y$47*$C$47)+IF($Z$47*$C$47*F$6&gt;$Z$47,0,$Z$47*$C$47)))</f>
        <v>0.5</v>
      </c>
      <c r="AB163" s="126">
        <f>IF(AA105&gt;AA47,0,IF(AND(AA105=AA47,AA163=0),0,IF($E$47*$C$47*AB$6&gt;$E$47,0,$E$47*$C$47)+IF($F$47*$C$47*AA$6&gt;$F$47,0,$F$47*$C$47)+IF($G$47*$C$47*Z$6&gt;$G$47,0,$G$47*$C$47)+IF($H$47*$C$47*Y$6&gt;$H$47,0,$H$47*$C$47)+IF($I$47*$C$47*X$6&gt;$I$47,0,$I$47*$C$47)+IF($J$47*$C$47*W$6&gt;$J$47,0,$J$47*$C$47)+IF($K$47*$C$47*V$6&gt;$K$47,0,$K$47*$C$47)+IF($L$47*$C$47*U$6&gt;$L$47,0,$L$47*$C$47)+IF($M$47*$C$47*T$6&gt;$M$47,0,$M$47*$C$47)+IF($N$47*$C$47*S$6&gt;$N$47,0,$N$47*$C$47)+IF($O$47*$C$47*R$6&gt;$O$47,0,$O$47*$C$47)+IF($P$47*$C$47*Q$6&gt;$P$47,0,$P$47*$C$47)+IF($Q$47*$C$47*P$6&gt;$Q$47,0,$Q$47*$C$47)+IF($R$47*$C$47*O$6&gt;$R$47,0,$R$47*$C$47)+IF($S$47*$C$47*N$6&gt;$S$47,0,$S$47*$C$47)+IF($T$47*$C$47*M$6&gt;$T$47,0,$T$47*$C$47)+IF($U$47*$C$47*L$6&gt;$U$47,0,$U$47*$C$47)+IF($V$47*$C$47*K$6&gt;$V$47,0,$V$47*$C$47)+IF($W$47*$C$47*J$6&gt;$W$47,0,$W$47*$C$47)+IF($X$47*$C$47*I$6&gt;$X$47,0,$X$47*$C$47)+IF($Y$47*$C$47*H$6&gt;$Y$47,0,$Y$47*$C$47)+IF($Z$47*$C$47*G$6&gt;$Z$47,0,$Z$47*$C$47)+IF($AA$47*$C$47*F$6&gt;$AA$47,0,$AA$47*$C$47)))</f>
        <v>0.5</v>
      </c>
      <c r="AC163" s="126">
        <f>IF(AB105&gt;AB47,0,IF(AND(AB105=AB47,AB163=0),0,IF($E$47*$C$47*AC$6&gt;$E$47,0,$E$47*$C$47)+IF($F$47*$C$47*AB$6&gt;$F$47,0,$F$47*$C$47)+IF($G$47*$C$47*AA$6&gt;$G$47,0,$G$47*$C$47)+IF($H$47*$C$47*Z$6&gt;$H$47,0,$H$47*$C$47)+IF($I$47*$C$47*Y$6&gt;$I$47,0,$I$47*$C$47)+IF($J$47*$C$47*X$6&gt;$J$47,0,$J$47*$C$47)+IF($K$47*$C$47*W$6&gt;$K$47,0,$K$47*$C$47)+IF($L$47*$C$47*V$6&gt;$L$47,0,$L$47*$C$47)+IF($M$47*$C$47*U$6&gt;$M$47,0,$M$47*$C$47)+IF($N$47*$C$47*T$6&gt;$N$47,0,$N$47*$C$47)+IF($O$47*$C$47*S$6&gt;$O$47,0,$O$47*$C$47)+IF($P$47*$C$47*R$6&gt;$P$47,0,$P$47*$C$47)+IF($Q$47*$C$47*Q$6&gt;$Q$47,0,$Q$47*$C$47)+IF($R$47*$C$47*P$6&gt;$R$47,0,$R$47*$C$47)+IF($S$47*$C$47*O$6&gt;$S$47,0,$S$47*$C$47)+IF($T$47*$C$47*N$6&gt;$T$47,0,$T$47*$C$47)+IF($U$47*$C$47*M$6&gt;$U$47,0,$U$47*$C$47)+IF($V$47*$C$47*L$6&gt;$V$47,0,$V$47*$C$47)+IF($W$47*$C$47*K$6&gt;$W$47,0,$W$47*$C$47)+IF($X$47*$C$47*J$6&gt;$X$47,0,$X$47*$C$47)+IF($Y$47*$C$47*I$6&gt;$Y$47,0,$Y$47*$C$47)+IF($Z$47*$C$47*H$6&gt;$Z$47,0,$Z$47*$C$47)+IF($AA$47*$C$47*G$6&gt;$AA$47,0,$AA$47*$C$47)+IF($AB$47*$C$47*F$6&gt;$AB$47,0,$AB$47*$C$47)))</f>
        <v>0.5</v>
      </c>
      <c r="AD163" s="126">
        <f>IF(AC105&gt;AC47,0,IF(AND(AC105=AC47,AC163=0),0,IF($E$47*$C$47*AD$6&gt;$E$47,0,$E$47*$C$47)+IF($F$47*$C$47*AC$6&gt;$F$47,0,$F$47*$C$47)+IF($G$47*$C$47*AB$6&gt;$G$47,0,$G$47*$C$47)+IF($H$47*$C$47*AA$6&gt;$H$47,0,$H$47*$C$47)+IF($I$47*$C$47*Z$6&gt;$I$47,0,$I$47*$C$47)+IF($J$47*$C$47*Y$6&gt;$J$47,0,$J$47*$C$47)+IF($K$47*$C$47*X$6&gt;$K$47,0,$K$47*$C$47)+IF($L$47*$C$47*W$6&gt;$L$47,0,$L$47*$C$47)+IF($M$47*$C$47*V$6&gt;$M$47,0,$M$47*$C$47)+IF($N$47*$C$47*U$6&gt;$N$47,0,$N$47*$C$47)+IF($O$47*$C$47*T$6&gt;$O$47,0,$O$47*$C$47)+IF($P$47*$C$47*S$6&gt;$P$47,0,$P$47*$C$47)+IF($Q$47*$C$47*R$6&gt;$Q$47,0,$Q$47*$C$47)+IF($R$47*$C$47*Q$6&gt;$R$47,0,$R$47*$C$47)+IF($S$47*$C$47*P$6&gt;$S$47,0,$S$47*$C$47)+IF($T$47*$C$47*O$6&gt;$T$47,0,$T$47*$C$47)+IF($U$47*$C$47*N$6&gt;$U$47,0,$U$47*$C$47)+IF($V$47*$C$47*M$6&gt;$V$47,0,$V$47*$C$47)+IF($W$47*$C$47*L$6&gt;$W$47,0,$W$47*$C$47)+IF($X$47*$C$47*K$6&gt;$X$47,0,$X$47*$C$47)+IF($Y$47*$C$47*J$6&gt;$Y$47,0,$Y$47*$C$47)+IF($Z$47*$C$47*I$6&gt;$Z$47,0,$Z$47*$C$47)+IF($AA$47*$C$47*H$6&gt;$AA$47,0,$AA$47*$C$47)+IF($AB$47*$C$47*G$6&gt;$AB$47,0,$AB$47*$C$47)+IF($AC$47*$C$47*F$6&gt;$AC$47,0,$AC$47*$C$47)))</f>
        <v>0.5</v>
      </c>
      <c r="AE163" s="126">
        <f>IF(AD105&gt;AD47,0,IF(AND(AD105=AD47,AD163=0),0,IF($E$47*$C$47*AE$6&gt;$E$47,0,$E$47*$C$47)+IF($F$47*$C$47*AD$6&gt;$F$47,0,$F$47*$C$47)+IF($G$47*$C$47*AC$6&gt;$G$47,0,$G$47*$C$47)+IF($H$47*$C$47*AB$6&gt;$H$47,0,$H$47*$C$47)+IF($I$47*$C$47*AA$6&gt;$I$47,0,$I$47*$C$47)+IF($J$47*$C$47*Z$6&gt;$J$47,0,$J$47*$C$47)+IF($K$47*$C$47*Y$6&gt;$K$47,0,$K$47*$C$47)+IF($L$47*$C$47*X$6&gt;$L$47,0,$L$47*$C$47)+IF($M$47*$C$47*W$6&gt;$M$47,0,$M$47*$C$47)+IF($N$47*$C$47*V$6&gt;$N$47,0,$N$47*$C$47)+IF($O$47*$C$47*U$6&gt;$O$47,0,$O$47*$C$47)+IF($P$47*$C$47*T$6&gt;$P$47,0,$P$47*$C$47)+IF($Q$47*$C$47*S$6&gt;$Q$47,0,$Q$47*$C$47)+IF($R$47*$C$47*R$6&gt;$R$47,0,$R$47*$C$47)+IF($S$47*$C$47*Q$6&gt;$S$47,0,$S$47*$C$47)+IF($T$47*$C$47*P$6&gt;$T$47,0,$T$47*$C$47)+IF($U$47*$C$47*O$6&gt;$U$47,0,$U$47*$C$47)+IF($V$47*$C$47*N$6&gt;$V$47,0,$V$47*$C$47)+IF($W$47*$C$47*M$6&gt;$W$47,0,$W$47*$C$47)+IF($X$47*$C$47*L$6&gt;$X$47,0,$X$47*$C$47)+IF($Y$47*$C$47*K$6&gt;$Y$47,0,$Y$47*$C$47)+IF($Z$47*$C$47*J$6&gt;$Z$47,0,$Z$47*$C$47)+IF($AA$47*$C$47*I$6&gt;$AA$47,0,$AA$47*$C$47)+IF($AB$47*$C$47*H$6&gt;$AB$47,0,$AB$47*$C$47)+IF($AC$47*$C$47*G$6&gt;$AC$47,0,$AC$47*$C$47)+IF($AD$47*$C$47*F$6&gt;$AD$47,0,$AD$47*$C$47)))</f>
        <v>0.5</v>
      </c>
      <c r="AF163" s="126">
        <f>IF(AE105&gt;AE47,0,IF(AND(AE105=AE47,AE163=0),0,IF($E$47*$C$47*AF$6&gt;$E$47,0,$E$47*$C$47)+IF($F$47*$C$47*AE$6&gt;$F$47,0,$F$47*$C$47)+IF($G$47*$C$47*AD$6&gt;$G$47,0,$G$47*$C$47)+IF($H$47*$C$47*AC$6&gt;$H$47,0,$H$47*$C$47)+IF($I$47*$C$47*AB$6&gt;$I$47,0,$I$47*$C$47)+IF($J$47*$C$47*AA$6&gt;$J$47,0,$J$47*$C$47)+IF($K$47*$C$47*Z$6&gt;$K$47,0,$K$47*$C$47)+IF($L$47*$C$47*Y$6&gt;$L$47,0,$L$47*$C$47)+IF($M$47*$C$47*X$6&gt;$M$47,0,$M$47*$C$47)+IF($N$47*$C$47*W$6&gt;$N$47,0,$N$47*$C$47)+IF($O$47*$C$47*V$6&gt;$O$47,0,$O$47*$C$47)+IF($P$47*$C$47*U$6&gt;$P$47,0,$P$47*$C$47)+IF($Q$47*$C$47*T$6&gt;$Q$47,0,$Q$47*$C$47)+IF($R$47*$C$47*S$6&gt;$R$47,0,$R$47*$C$47)+IF($S$47*$C$47*R$6&gt;$S$47,0,$S$47*$C$47)+IF($T$47*$C$47*Q$6&gt;$T$47,0,$T$47*$C$47)+IF($U$47*$C$47*P$6&gt;$U$47,0,$U$47*$C$47)+IF($V$47*$C$47*O$6&gt;$V$47,0,$V$47*$C$47)+IF($W$47*$C$47*N$6&gt;$W$47,0,$W$47*$C$47)+IF($X$47*$C$47*M$6&gt;$X$47,0,$X$47*$C$47)+IF($Y$47*$C$47*L$6&gt;$Y$47,0,$Y$47*$C$47)+IF($Z$47*$C$47*K$6&gt;$Z$47,0,$Z$47*$C$47)+IF($AA$47*$C$47*J$6&gt;$AA$47,0,$AA$47*$C$47)+IF($AB$47*$C$47*I$6&gt;$AB$47,0,$AB$47*$C$47)+IF($AC$47*$C$47*H$6&gt;$AC$47,0,$AC$47*$C$47)+IF($AD$47*$C$47*G$6&gt;$AD$47,0,$AD$47*$C$47)+IF($AE$47*$C$47*F$6&gt;$AE$47,0,$AE$47*$C$47)))</f>
        <v>0.5</v>
      </c>
      <c r="AG163" s="126">
        <f>IF(AF105&gt;AF47,0,IF(AND(AF105=AF47,AF163=0),0,IF($E$47*$C$47*AG$6&gt;$E$47,0,$E$47*$C$47)+IF($F$47*$C$47*AF$6&gt;$F$47,0,$F$47*$C$47)+IF($G$47*$C$47*AE$6&gt;$G$47,0,$G$47*$C$47)+IF($H$47*$C$47*AD$6&gt;$H$47,0,$H$47*$C$47)+IF($I$47*$C$47*AC$6&gt;$I$47,0,$I$47*$C$47)+IF($J$47*$C$47*AB$6&gt;$J$47,0,$J$47*$C$47)+IF($K$47*$C$47*AA$6&gt;$K$47,0,$K$47*$C$47)+IF($L$47*$C$47*Z$6&gt;$L$47,0,$L$47*$C$47)+IF($M$47*$C$47*Y$6&gt;$M$47,0,$M$47*$C$47)+IF($N$47*$C$47*X$6&gt;$N$47,0,$N$47*$C$47)+IF($O$47*$C$47*W$6&gt;$O$47,0,$O$47*$C$47)+IF($P$47*$C$47*V$6&gt;$P$47,0,$P$47*$C$47)+IF($Q$47*$C$47*U$6&gt;$Q$47,0,$Q$47*$C$47)+IF($R$47*$C$47*T$6&gt;$R$47,0,$R$47*$C$47)+IF($S$47*$C$47*S$6&gt;$S$47,0,$S$47*$C$47)+IF($T$47*$C$47*R$6&gt;$T$47,0,$T$47*$C$47)+IF($U$47*$C$47*Q$6&gt;$U$47,0,$U$47*$C$47)+IF($V$47*$C$47*P$6&gt;$V$47,0,$V$47*$C$47)+IF($W$47*$C$47*O$6&gt;$W$47,0,$W$47*$C$47)+IF($X$47*$C$47*N$6&gt;$X$47,0,$X$47*$C$47)+IF($Y$47*$C$47*M$6&gt;$Y$47,0,$Y$47*$C$47)+IF($Z$47*$C$47*L$6&gt;$Z$47,0,$Z$47*$C$47)+IF($AA$47*$C$47*K$6&gt;$AA$47,0,$AA$47*$C$47)+IF($AB$47*$C$47*J$6&gt;$AB$47,0,$AB$47*$C$47)+IF($AC$47*$C$47*I$6&gt;$AC$47,0,$AC$47*$C$47)+IF($AD$47*$C$47*H$6&gt;$AD$47,0,$AD$47*$C$47)+IF($AE$47*$C$47*G$6&gt;$AE$47,0,$AE$47*$C$47)+IF($AF$47*$C$47*F$6&gt;$AF$47,0,$AF$47*$C$47)))</f>
        <v>0.5</v>
      </c>
      <c r="AH163" s="126">
        <f>IF(AG105&gt;AG47,0,IF(AND(AG105=AG47,AG163=0),0,IF($E$47*$C$47*AH$6&gt;$E$47,0,$E$47*$C$47)+IF($F$47*$C$47*AG$6&gt;$F$47,0,$F$47*$C$47)+IF($G$47*$C$47*AF$6&gt;$G$47,0,$G$47*$C$47)+IF($H$47*$C$47*AE$6&gt;$H$47,0,$H$47*$C$47)+IF($I$47*$C$47*AD$6&gt;$I$47,0,$I$47*$C$47)+IF($J$47*$C$47*AC$6&gt;$J$47,0,$J$47*$C$47)+IF($K$47*$C$47*AB$6&gt;$K$47,0,$K$47*$C$47)+IF($L$47*$C$47*AA$6&gt;$L$47,0,$L$47*$C$47)+IF($M$47*$C$47*Z$6&gt;$M$47,0,$M$47*$C$47)+IF($N$47*$C$47*Y$6&gt;$N$47,0,$N$47*$C$47)+IF($O$47*$C$47*X$6&gt;$O$47,0,$O$47*$C$47)+IF($P$47*$C$47*W$6&gt;$P$47,0,$P$47*$C$47)+IF($Q$47*$C$47*V$6&gt;$Q$47,0,$Q$47*$C$47)+IF($R$47*$C$47*U$6&gt;$R$47,0,$R$47*$C$47)+IF($S$47*$C$47*T$6&gt;$S$47,0,$S$47*$C$47)+IF($T$47*$C$47*S$6&gt;$T$47,0,$T$47*$C$47)+IF($U$47*$C$47*R$6&gt;$U$47,0,$U$47*$C$47)+IF($V$47*$C$47*Q$6&gt;$V$47,0,$V$47*$C$47)+IF($W$47*$C$47*P$6&gt;$W$47,0,$W$47*$C$47)+IF($X$47*$C$47*O$6&gt;$X$47,0,$X$47*$C$47)+IF($Y$47*$C$47*N$6&gt;$Y$47,0,$Y$47*$C$47)+IF($Z$47*$C$47*M$6&gt;$Z$47,0,$Z$47*$C$47)+IF($AA$47*$C$47*L$6&gt;$AA$47,0,$AA$47*$C$47)+IF($AB$47*$C$47*K$6&gt;$AB$47,0,$AB$47*$C$47)+IF($AC$47*$C$47*J$6&gt;$AC$47,0,$AC$47*$C$47)+IF($AD$47*$C$47*I$6&gt;$AD$47,0,$AD$47*$C$47)+IF($AE$47*$C$47*H$6&gt;$AE$47,0,$AE$47*$C$47)+IF($AF$47*$C$47*G$6&gt;$AF$47,0,$AF$47*$C$47)+IF($AG$47*$C$47*F$6&gt;$AG$47,0,$AG$47*$C$47)))</f>
        <v>0.5</v>
      </c>
      <c r="AI163" s="126">
        <f>IF(AH105&gt;AH47,0,IF(AND(AH105=AH47,AH163=0),0,IF($E$47*$C$47*AI$6&gt;$E$47,0,$E$47*$C$47)+IF($F$47*$C$47*AH$6&gt;$F$47,0,$F$47*$C$47)+IF($G$47*$C$47*AG$6&gt;$G$47,0,$G$47*$C$47)+IF($H$47*$C$47*AF$6&gt;$H$47,0,$H$47*$C$47)+IF($I$47*$C$47*AE$6&gt;$I$47,0,$I$47*$C$47)+IF($J$47*$C$47*AD$6&gt;$J$47,0,$J$47*$C$47)+IF($K$47*$C$47*AC$6&gt;$K$47,0,$K$47*$C$47)+IF($L$47*$C$47*AB$6&gt;$L$47,0,$L$47*$C$47)+IF($M$47*$C$47*AA$6&gt;$M$47,0,$M$47*$C$47)+IF($N$47*$C$47*Z$6&gt;$N$47,0,$N$47*$C$47)+IF($O$47*$C$47*Y$6&gt;$O$47,0,$O$47*$C$47)+IF($P$47*$C$47*X$6&gt;$P$47,0,$P$47*$C$47)+IF($Q$47*$C$47*W$6&gt;$Q$47,0,$Q$47*$C$47)+IF($R$47*$C$47*V$6&gt;$R$47,0,$R$47*$C$47)+IF($S$47*$C$47*U$6&gt;$S$47,0,$S$47*$C$47)+IF($T$47*$C$47*T$6&gt;$T$47,0,$T$47*$C$47)+IF($U$47*$C$47*S$6&gt;$U$47,0,$U$47*$C$47)+IF($V$47*$C$47*R$6&gt;$V$47,0,$V$47*$C$47)+IF($W$47*$C$47*Q$6&gt;$W$47,0,$W$47*$C$47)+IF($X$47*$C$47*P$6&gt;$X$47,0,$X$47*$C$47)+IF($Y$47*$C$47*O$6&gt;$Y$47,0,$Y$47*$C$47)+IF($Z$47*$C$47*N$6&gt;$Z$47,0,$Z$47*$C$47)+IF($AA$47*$C$47*M$6&gt;$AA$47,0,$AA$47*$C$47)+IF($AB$47*$C$47*L$6&gt;$AB$47,0,$AB$47*$C$47)+IF($AC$47*$C$47*K$6&gt;$AC$47,0,$AC$47*$C$47)+IF($AD$47*$C$47*J$6&gt;$AD$47,0,$AD$47*$C$47)+IF($AE$47*$C$47*I$6&gt;$AE$47,0,$AE$47*$C$47)+IF($AF$47*$C$47*H$6&gt;$AF$47,0,$AF$47*$C$47)+IF($AG$47*$C$47*G$6&gt;$AG$47,0,$AG$47*$C$47)+IF($AH$47*$C$47*F$6&gt;$AH$47,0,$AH$47*$C$47)))</f>
        <v>0.5</v>
      </c>
    </row>
    <row r="164" spans="2:35" x14ac:dyDescent="0.3">
      <c r="B164" s="6" t="str">
        <f t="shared" si="74"/>
        <v>Turbines &amp; Generators</v>
      </c>
      <c r="C164" s="284"/>
      <c r="D164" s="151">
        <f t="shared" si="73"/>
        <v>150</v>
      </c>
      <c r="E164" s="126">
        <v>0</v>
      </c>
      <c r="F164" s="126">
        <f>IF(E106&gt;E48,0,IF(AND(E106=E48,E164=0),0,IF($E$48*$C$48*F$6&gt;$E$48,0,$E$48*$C$48)))</f>
        <v>5</v>
      </c>
      <c r="G164" s="126">
        <f>IF(F106&gt;F48,0,IF(AND(F106=F48,F164=0),0,IF($E$48*$C$48*G$6&gt;$E$48,0,$E$48*$C$48)+IF($F$48*$C$48*F$6&gt;$F$48,0,$F$48*$C$48)))</f>
        <v>5</v>
      </c>
      <c r="H164" s="126">
        <f>IF(G106&gt;G48,0,IF(AND(G106=G48,G164=0),0,IF($E$48*$C$48*H$6&gt;$E$48,0,$E$48*$C$48)+IF($F$48*$C$48*G$6&gt;$F$48,0,$F$48*$C$48)+IF($G$48*$C$48*F$6&gt;$G$48,0,$G$48*$C$48)))</f>
        <v>5</v>
      </c>
      <c r="I164" s="126">
        <f>IF(H106&gt;H48,0,IF(AND(H106=H48,H164=0),0,IF($E$48*$C$48*I$6&gt;$E$48,0,$E$48*$C$48)+IF($F$48*$C$48*H$6&gt;$F$48,0,$F$48*$C$48)+IF($G$48*$C$48*G$6&gt;$G$48,0,$G$48*$C$48)+IF($H$48*$C$48*F$6&gt;$H$48,0,$H$48*$C$48)))</f>
        <v>5</v>
      </c>
      <c r="J164" s="126">
        <f>IF(I106&gt;I48,0,IF(AND(I106=I48,I164=0),0,IF($E$48*$C$48*J$6&gt;$E$48,0,$E$48*$C$48)+IF($F$48*$C$48*I$6&gt;$F$48,0,$F$48*$C$48)+IF($G$48*$C$48*H$6&gt;$G$48,0,$G$48*$C$48)+IF($H$48*$C$48*G$6&gt;$H$48,0,$H$48*$C$48)+IF($I$48*$C$48*F$6&gt;$I$48,0,$I$48*$C$48)))</f>
        <v>5</v>
      </c>
      <c r="K164" s="126">
        <f>IF(J106&gt;J48,0,IF(AND(J106=J48,J164=0),0,IF($E$48*$C$48*K$6&gt;$E$48,0,$E$48*$C$48)+IF($F$48*$C$48*J$6&gt;$F$48,0,$F$48*$C$48)+IF($G$48*$C$48*I$6&gt;$G$48,0,$G$48*$C$48)+IF($H$48*$C$48*H$6&gt;$H$48,0,$H$48*$C$48)+IF($I$48*$C$48*G$6&gt;$I$48,0,$I$48*$C$48)+IF($J$48*$C$48*F$6&gt;$J$48,0,$J$48*$C$48)))</f>
        <v>5</v>
      </c>
      <c r="L164" s="126">
        <f>IF(K106&gt;K48,0,IF(AND(K106=K48,K164=0),0,IF($E$48*$C$48*L$6&gt;$E$48,0,$E$48*$C$48)+IF($F$48*$C$48*K$6&gt;$F$48,0,$F$48*$C$48)+IF($G$48*$C$48*J$6&gt;$G$48,0,$G$48*$C$48)+IF($H$48*$C$48*I$6&gt;$H$48,0,$H$48*$C$48)+IF($I$48*$C$48*H$6&gt;$I$48,0,$I$48*$C$48)+IF($J$48*$C$48*G$6&gt;$J$48,0,$J$48*$C$48)+IF($K$48*$C$48*F$6&gt;$K$48,0,$K$48*$C$48)))</f>
        <v>5</v>
      </c>
      <c r="M164" s="126">
        <f>IF(L106&gt;L48,0,IF(AND(L106=L48,L164=0),0,IF($E$48*$C$48*M$6&gt;$E$48,0,$E$48*$C$48)+IF($F$48*$C$48*L$6&gt;$F$48,0,$F$48*$C$48)+IF($G$48*$C$48*K$6&gt;$G$48,0,$G$48*$C$48)+IF($H$48*$C$48*J$6&gt;$H$48,0,$H$48*$C$48)+IF($I$48*$C$48*I$6&gt;$I$48,0,$I$48*$C$48)+IF($J$48*$C$48*H$6&gt;$J$48,0,$J$48*$C$48)+IF($K$48*$C$48*G$6&gt;$K$48,0,$K$48*$C$48)+IF($L$48*$C$48*F$6&gt;$L$48,0,$L$48*$C$48)))</f>
        <v>5</v>
      </c>
      <c r="N164" s="126">
        <f>IF(M106&gt;M48,0,IF(AND(M106=M48,M164=0),0,IF($E$48*$C$48*N$6&gt;$E$48,0,$E$48*$C$48)+IF($F$48*$C$48*M$6&gt;$F$48,0,$F$48*$C$48)+IF($G$48*$C$48*L$6&gt;$G$48,0,$G$48*$C$48)+IF($H$48*$C$48*K$6&gt;$H$48,0,$H$48*$C$48)+IF($I$48*$C$48*J$6&gt;$I$48,0,$I$48*$C$48)+IF($J$48*$C$48*I$6&gt;$J$48,0,$J$48*$C$48)+IF($K$48*$C$48*H$6&gt;$K$48,0,$K$48*$C$48)+IF($L$48*$C$48*G$6&gt;$L$48,0,$L$48*$C$48)+IF($M$48*$C$48*F$6&gt;$M$48,0,$M$48*$C$48)))</f>
        <v>5</v>
      </c>
      <c r="O164" s="126">
        <f>IF(N106&gt;N48,0,IF(AND(N106=N48,N164=0),0,IF($E$48*$C$48*O$6&gt;$E$48,0,$E$48*$C$48)+IF($F$48*$C$48*N$6&gt;$F$48,0,$F$48*$C$48)+IF($G$48*$C$48*M$6&gt;$G$48,0,$G$48*$C$48)+IF($H$48*$C$48*L$6&gt;$H$48,0,$H$48*$C$48)+IF($I$48*$C$48*K$6&gt;$I$48,0,$I$48*$C$48)+IF($J$48*$C$48*J$6&gt;$J$48,0,$J$48*$C$48)+IF($K$48*$C$48*I$6&gt;$K$48,0,$K$48*$C$48)+IF($L$48*$C$48*H$6&gt;$L$48,0,$L$48*$C$48)+IF($M$48*$C$48*G$6&gt;$M$48,0,$M$48*$C$48)+IF($N$48*$C$48*F$6&gt;$N$48,0,$N$48*$C$48)))</f>
        <v>5</v>
      </c>
      <c r="P164" s="126">
        <f>IF(O106&gt;O48,0,IF(AND(O106=O48,O164=0),0,IF($E$48*$C$48*P$6&gt;$E$48,0,$E$48*$C$48)+IF($F$48*$C$48*O$6&gt;$F$48,0,$F$48*$C$48)+IF($G$48*$C$48*N$6&gt;$G$48,0,$G$48*$C$48)+IF($H$48*$C$48*M$6&gt;$H$48,0,$H$48*$C$48)+IF($I$48*$C$48*L$6&gt;$I$48,0,$I$48*$C$48)+IF($J$48*$C$48*K$6&gt;$J$48,0,$J$48*$C$48)+IF($K$48*$C$48*J$6&gt;$K$48,0,$K$48*$C$48)+IF($L$48*$C$48*I$6&gt;$L$48,0,$L$48*$C$48)+IF($M$48*$C$48*H$6&gt;$M$48,0,$M$48*$C$48)+IF($N$48*$C$48*G$6&gt;$N$48,0,$N$48*$C$48)+IF($O$48*$C$48*F$6&gt;$O$48,0,$O$48*$C$48)))</f>
        <v>5</v>
      </c>
      <c r="Q164" s="126">
        <f>IF(P106&gt;P48,0,IF(AND(P106=P48,P164=0),0,IF($E$48*$C$48*Q$6&gt;$E$48,0,$E$48*$C$48)+IF($F$48*$C$48*P$6&gt;$F$48,0,$F$48*$C$48)+IF($G$48*$C$48*O$6&gt;$G$48,0,$G$48*$C$48)+IF($H$48*$C$48*N$6&gt;$H$48,0,$H$48*$C$48)+IF($I$48*$C$48*M$6&gt;$I$48,0,$I$48*$C$48)+IF($J$48*$C$48*L$6&gt;$J$48,0,$J$48*$C$48)+IF($K$48*$C$48*K$6&gt;$K$48,0,$K$48*$C$48)+IF($L$48*$C$48*J$6&gt;$L$48,0,$L$48*$C$48)+IF($M$48*$C$48*I$6&gt;$M$48,0,$M$48*$C$48)+IF($N$48*$C$48*H$6&gt;$N$48,0,$N$48*$C$48)+IF($O$48*$C$48*G$6&gt;$O$48,0,$O$48*$C$48)+IF($P$48*$C$48*F$6&gt;$P$48,0,$P$48*$C$48)))</f>
        <v>5</v>
      </c>
      <c r="R164" s="126">
        <f>IF(Q106&gt;Q48,0,IF(AND(Q106=Q48,Q164=0),0,IF($E$48*$C$48*R$6&gt;$E$48,0,$E$48*$C$48)+IF($F$48*$C$48*Q$6&gt;$F$48,0,$F$48*$C$48)+IF($G$48*$C$48*P$6&gt;$G$48,0,$G$48*$C$48)+IF($H$48*$C$48*O$6&gt;$H$48,0,$H$48*$C$48)+IF($I$48*$C$48*N$6&gt;$I$48,0,$I$48*$C$48)+IF($J$48*$C$48*M$6&gt;$J$48,0,$J$48*$C$48)+IF($K$48*$C$48*L$6&gt;$K$48,0,$K$48*$C$48)+IF($L$48*$C$48*K$6&gt;$L$48,0,$L$48*$C$48)+IF($M$48*$C$48*J$6&gt;$M$48,0,$M$48*$C$48)+IF($N$48*$C$48*I$6&gt;$N$48,0,$N$48*$C$48)+IF($O$48*$C$48*H$6&gt;$O$48,0,$O$48*$C$48)+IF($P$48*$C$48*G$6&gt;$P$48,0,$P$48*$C$48)+IF($Q$48*$C$48*F$6&gt;$Q$48,0,$Q$48*$C$48)))</f>
        <v>5</v>
      </c>
      <c r="S164" s="126">
        <f>IF(R106&gt;R48,0,IF(AND(R106=R48,R164=0),0,IF($E$48*$C$48*S$6&gt;$E$48,0,$E$48*$C$48)+IF($F$48*$C$48*R$6&gt;$F$48,0,$F$48*$C$48)+IF($G$48*$C$48*Q$6&gt;$G$48,0,$G$48*$C$48)+IF($H$48*$C$48*P$6&gt;$H$48,0,$H$48*$C$48)+IF($I$48*$C$48*O$6&gt;$I$48,0,$I$48*$C$48)+IF($J$48*$C$48*N$6&gt;$J$48,0,$J$48*$C$48)+IF($K$48*$C$48*M$6&gt;$K$48,0,$K$48*$C$48)+IF($L$48*$C$48*L$6&gt;$L$48,0,$L$48*$C$48)+IF($M$48*$C$48*K$6&gt;$M$48,0,$M$48*$C$48)+IF($N$48*$C$48*J$6&gt;$N$48,0,$N$48*$C$48)+IF($O$48*$C$48*I$6&gt;$O$48,0,$O$48*$C$48)+IF($P$48*$C$48*H$6&gt;$P$48,0,$P$48*$C$48)+IF($Q$48*$C$48*G$6&gt;$Q$48,0,$Q$48*$C$48)+IF($R$48*$C$48*F$6&gt;$R$48,0,$R$48*$C$48)))</f>
        <v>5</v>
      </c>
      <c r="T164" s="126">
        <f>IF(S106&gt;S48,0,IF(AND(S106=S48,S164=0),0,IF($E$48*$C$48*T$6&gt;$E$48,0,$E$48*$C$48)+IF($F$48*$C$48*S$6&gt;$F$48,0,$F$48*$C$48)+IF($G$48*$C$48*R$6&gt;$G$48,0,$G$48*$C$48)+IF($H$48*$C$48*Q$6&gt;$H$48,0,$H$48*$C$48)+IF($I$48*$C$48*P$6&gt;$I$48,0,$I$48*$C$48)+IF($J$48*$C$48*O$6&gt;$J$48,0,$J$48*$C$48)+IF($K$48*$C$48*N$6&gt;$K$48,0,$K$48*$C$48)+IF($L$48*$C$48*M$6&gt;$L$48,0,$L$48*$C$48)+IF($M$48*$C$48*L$6&gt;$M$48,0,$M$48*$C$48)+IF($N$48*$C$48*K$6&gt;$N$48,0,$N$48*$C$48)+IF($O$48*$C$48*J$6&gt;$O$48,0,$O$48*$C$48)+IF($P$48*$C$48*I$6&gt;$P$48,0,$P$48*$C$48)+IF($Q$48*$C$48*H$6&gt;$Q$48,0,$Q$48*$C$48)+IF($R$48*$C$48*G$6&gt;$R$48,0,$R$48*$C$48)+IF($S$48*$C$48*F$6&gt;$S$48,0,$S$48*$C$48)))</f>
        <v>5</v>
      </c>
      <c r="U164" s="126">
        <f>IF(T106&gt;T48,0,IF(AND(T106=T48,T164=0),0,IF($E$48*$C$48*U$6&gt;$E$48,0,$E$48*$C$48)+IF($F$48*$C$48*T$6&gt;$F$48,0,$F$48*$C$48)+IF($G$48*$C$48*S$6&gt;$G$48,0,$G$48*$C$48)+IF($H$48*$C$48*R$6&gt;$H$48,0,$H$48*$C$48)+IF($I$48*$C$48*Q$6&gt;$I$48,0,$I$48*$C$48)+IF($J$48*$C$48*P$6&gt;$J$48,0,$J$48*$C$48)+IF($K$48*$C$48*O$6&gt;$K$48,0,$K$48*$C$48)+IF($L$48*$C$48*N$6&gt;$L$48,0,$L$48*$C$48)+IF($M$48*$C$48*M$6&gt;$M$48,0,$M$48*$C$48)+IF($N$48*$C$48*L$6&gt;$N$48,0,$N$48*$C$48)+IF($O$48*$C$48*K$6&gt;$O$48,0,$O$48*$C$48)+IF($P$48*$C$48*J$6&gt;$P$48,0,$P$48*$C$48)+IF($Q$48*$C$48*I$6&gt;$Q$48,0,$Q$48*$C$48)+IF($R$48*$C$48*H$6&gt;$R$48,0,$R$48*$C$48)+IF($S$48*$C$48*G$6&gt;$S$48,0,$S$48*$C$48)+IF($T$48*$C$48*F$6&gt;$T$48,0,$T$48*$C$48)))</f>
        <v>5</v>
      </c>
      <c r="V164" s="126">
        <f>IF(U106&gt;U48,0,IF(AND(U106=U48,U164=0),0,IF($E$48*$C$48*V$6&gt;$E$48,0,$E$48*$C$48)+IF($F$48*$C$48*U$6&gt;$F$48,0,$F$48*$C$48)+IF($G$48*$C$48*T$6&gt;$G$48,0,$G$48*$C$48)+IF($H$48*$C$48*S$6&gt;$H$48,0,$H$48*$C$48)+IF($I$48*$C$48*R$6&gt;$I$48,0,$I$48*$C$48)+IF($J$48*$C$48*Q$6&gt;$J$48,0,$J$48*$C$48)+IF($K$48*$C$48*P$6&gt;$K$48,0,$K$48*$C$48)+IF($L$48*$C$48*O$6&gt;$L$48,0,$L$48*$C$48)+IF($M$48*$C$48*N$6&gt;$M$48,0,$M$48*$C$48)+IF($N$48*$C$48*M$6&gt;$N$48,0,$N$48*$C$48)+IF($O$48*$C$48*L$6&gt;$O$48,0,$O$48*$C$48)+IF($P$48*$C$48*K$6&gt;$P$48,0,$P$48*$C$48)+IF($Q$48*$C$48*J$6&gt;$Q$48,0,$Q$48*$C$48)+IF($R$48*$C$48*I$6&gt;$R$48,0,$R$48*$C$48)+IF($S$48*$C$48*H$6&gt;$S$48,0,$S$48*$C$48)+IF($T$48*$C$48*G$6&gt;$T$48,0,$T$48*$C$48)+IF($U$48*$C$48*F$6&gt;$U$48,0,$U$48*$C$48)))</f>
        <v>5</v>
      </c>
      <c r="W164" s="126">
        <f>IF(V106&gt;V48,0,IF(AND(V106=V48,V164=0),0,IF($E$48*$C$48*W$6&gt;$E$48,0,$E$48*$C$48)+IF($F$48*$C$48*V$6&gt;$F$48,0,$F$48*$C$48)+IF($G$48*$C$48*U$6&gt;$G$48,0,$G$48*$C$48)+IF($H$48*$C$48*T$6&gt;$H$48,0,$H$48*$C$48)+IF($I$48*$C$48*S$6&gt;$I$48,0,$I$48*$C$48)+IF($J$48*$C$48*R$6&gt;$J$48,0,$J$48*$C$48)+IF($K$48*$C$48*Q$6&gt;$K$48,0,$K$48*$C$48)+IF($L$48*$C$48*P$6&gt;$L$48,0,$L$48*$C$48)+IF($M$48*$C$48*O$6&gt;$M$48,0,$M$48*$C$48)+IF($N$48*$C$48*N$6&gt;$N$48,0,$N$48*$C$48)+IF($O$48*$C$48*M$6&gt;$O$48,0,$O$48*$C$48)+IF($P$48*$C$48*L$6&gt;$P$48,0,$P$48*$C$48)+IF($Q$48*$C$48*K$6&gt;$Q$48,0,$Q$48*$C$48)+IF($R$48*$C$48*J$6&gt;$R$48,0,$R$48*$C$48)+IF($S$48*$C$48*I$6&gt;$S$48,0,$S$48*$C$48)+IF($T$48*$C$48*H$6&gt;$T$48,0,$T$48*$C$48)+IF($U$48*$C$48*G$6&gt;$U$48,0,$U$48*$C$48)+IF($V$48*$C$48*F$6&gt;$V$48,0,$V$48*$C$48)))</f>
        <v>5</v>
      </c>
      <c r="X164" s="126">
        <f>IF(W106&gt;W48,0,IF(AND(W106=W48,W164=0),0,IF($E$48*$C$48*X$6&gt;$E$48,0,$E$48*$C$48)+IF($F$48*$C$48*W$6&gt;$F$48,0,$F$48*$C$48)+IF($G$48*$C$48*V$6&gt;$G$48,0,$G$48*$C$48)+IF($H$48*$C$48*U$6&gt;$H$48,0,$H$48*$C$48)+IF($I$48*$C$48*T$6&gt;$I$48,0,$I$48*$C$48)+IF($J$48*$C$48*S$6&gt;$J$48,0,$J$48*$C$48)+IF($K$48*$C$48*R$6&gt;$K$48,0,$K$48*$C$48)+IF($L$48*$C$48*Q$6&gt;$L$48,0,$L$48*$C$48)+IF($M$48*$C$48*P$6&gt;$M$48,0,$M$48*$C$48)+IF($N$48*$C$48*O$6&gt;$N$48,0,$N$48*$C$48)+IF($O$48*$C$48*N$6&gt;$O$48,0,$O$48*$C$48)+IF($P$48*$C$48*M$6&gt;$P$48,0,$P$48*$C$48)+IF($Q$48*$C$48*L$6&gt;$Q$48,0,$Q$48*$C$48)+IF($R$48*$C$48*K$6&gt;$R$48,0,$R$48*$C$48)+IF($S$48*$C$48*J$6&gt;$S$48,0,$S$48*$C$48)+IF($T$48*$C$48*I$6&gt;$T$48,0,$T$48*$C$48)+IF($U$48*$C$48*H$6&gt;$U$48,0,$U$48*$C$48)+IF($V$48*$C$48*G$6&gt;$V$48,0,$V$48*$C$48)+IF($W$48*$C$48*F$6&gt;$W$48,0,$W$48*$C$48)))</f>
        <v>5</v>
      </c>
      <c r="Y164" s="126">
        <f>IF(X106&gt;X48,0,IF(AND(X106=X48,X164=0),0,IF($E$48*$C$48*Y$6&gt;$E$48,0,$E$48*$C$48)+IF($F$48*$C$48*X$6&gt;$F$48,0,$F$48*$C$48)+IF($G$48*$C$48*W$6&gt;$G$48,0,$G$48*$C$48)+IF($H$48*$C$48*V$6&gt;$H$48,0,$H$48*$C$48)+IF($I$48*$C$48*U$6&gt;$I$48,0,$I$48*$C$48)+IF($J$48*$C$48*T$6&gt;$J$48,0,$J$48*$C$48)+IF($K$48*$C$48*S$6&gt;$K$48,0,$K$48*$C$48)+IF($L$48*$C$48*R$6&gt;$L$48,0,$L$48*$C$48)+IF($M$48*$C$48*Q$6&gt;$M$48,0,$M$48*$C$48)+IF($N$48*$C$48*P$6&gt;$N$48,0,$N$48*$C$48)+IF($O$48*$C$48*O$6&gt;$O$48,0,$O$48*$C$48)+IF($P$48*$C$48*N$6&gt;$P$48,0,$P$48*$C$48)+IF($Q$48*$C$48*M$6&gt;$Q$48,0,$Q$48*$C$48)+IF($R$48*$C$48*L$6&gt;$R$48,0,$R$48*$C$48)+IF($S$48*$C$48*K$6&gt;$S$48,0,$S$48*$C$48)+IF($T$48*$C$48*J$6&gt;$T$48,0,$T$48*$C$48)+IF($U$48*$C$48*I$6&gt;$U$48,0,$U$48*$C$48)+IF($V$48*$C$48*H$6&gt;$V$48,0,$V$48*$C$48)+IF($W$48*$C$48*G$6&gt;$W$48,0,$W$48*$C$48)+IF($X$48*$C$48*F$6&gt;$X$48,0,$X$48*$C$48)))</f>
        <v>5</v>
      </c>
      <c r="Z164" s="126">
        <f>IF(Y106&gt;Y48,0,IF(AND(Y106=Y48,Y164=0),0,IF($E$48*$C$48*Z$6&gt;$E$48,0,$E$48*$C$48)+IF($F$48*$C$48*Y$6&gt;$F$48,0,$F$48*$C$48)+IF($G$48*$C$48*X$6&gt;$G$48,0,$G$48*$C$48)+IF($H$48*$C$48*W$6&gt;$H$48,0,$H$48*$C$48)+IF($I$48*$C$48*V$6&gt;$I$48,0,$I$48*$C$48)+IF($J$48*$C$48*U$6&gt;$J$48,0,$J$48*$C$48)+IF($K$48*$C$48*T$6&gt;$K$48,0,$K$48*$C$48)+IF($L$48*$C$48*S$6&gt;$L$48,0,$L$48*$C$48)+IF($M$48*$C$48*R$6&gt;$M$48,0,$M$48*$C$48)+IF($N$48*$C$48*Q$6&gt;$N$48,0,$N$48*$C$48)+IF($O$48*$C$48*P$6&gt;$O$48,0,$O$48*$C$48)+IF($P$48*$C$48*O$6&gt;$P$48,0,$P$48*$C$48)+IF($Q$48*$C$48*N$6&gt;$Q$48,0,$Q$48*$C$48)+IF($R$48*$C$48*M$6&gt;$R$48,0,$R$48*$C$48)+IF($S$48*$C$48*L$6&gt;$S$48,0,$S$48*$C$48)+IF($T$48*$C$48*K$6&gt;$T$48,0,$T$48*$C$48)+IF($U$48*$C$48*J$6&gt;$U$48,0,$U$48*$C$48)+IF($V$48*$C$48*I$6&gt;$V$48,0,$V$48*$C$48)+IF($W$48*$C$48*H$6&gt;$W$48,0,$W$48*$C$48)+IF($X$48*$C$48*G$6&gt;$X$48,0,$X$48*$C$48)+IF($Y$48*$C$48*F$6&gt;$Y$48,0,$Y$48*$C$48)))</f>
        <v>5</v>
      </c>
      <c r="AA164" s="126">
        <f>IF(Z106&gt;Z48,0,IF(AND(Z106=Z48,Z164=0),0,IF($E$48*$C$48*AA$6&gt;$E$48,0,$E$48*$C$48)+IF($F$48*$C$48*Z$6&gt;$F$48,0,$F$48*$C$48)+IF($G$48*$C$48*Y$6&gt;$G$48,0,$G$48*$C$48)+IF($H$48*$C$48*X$6&gt;$H$48,0,$H$48*$C$48)+IF($I$48*$C$48*W$6&gt;$I$48,0,$I$48*$C$48)+IF($J$48*$C$48*V$6&gt;$J$48,0,$J$48*$C$48)+IF($K$48*$C$48*U$6&gt;$K$48,0,$K$48*$C$48)+IF($L$48*$C$48*T$6&gt;$L$48,0,$L$48*$C$48)+IF($M$48*$C$48*S$6&gt;$M$48,0,$M$48*$C$48)+IF($N$48*$C$48*R$6&gt;$N$48,0,$N$48*$C$48)+IF($O$48*$C$48*Q$6&gt;$O$48,0,$O$48*$C$48)+IF($P$48*$C$48*P$6&gt;$P$48,0,$P$48*$C$48)+IF($Q$48*$C$48*O$6&gt;$Q$48,0,$Q$48*$C$48)+IF($R$48*$C$48*N$6&gt;$R$48,0,$R$48*$C$48)+IF($S$48*$C$48*M$6&gt;$S$48,0,$S$48*$C$48)+IF($T$48*$C$48*L$6&gt;$T$48,0,$T$48*$C$48)+IF($U$48*$C$48*K$6&gt;$U$48,0,$U$48*$C$48)+IF($V$48*$C$48*J$6&gt;$V$48,0,$V$48*$C$48)+IF($W$48*$C$48*I$6&gt;$W$48,0,$W$48*$C$48)+IF($X$48*$C$48*H$6&gt;$X$48,0,$X$48*$C$48)+IF($Y$48*$C$48*G$6&gt;$Y$48,0,$Y$48*$C$48)+IF($Z$48*$C$48*F$6&gt;$Z$48,0,$Z$48*$C$48)))</f>
        <v>5</v>
      </c>
      <c r="AB164" s="126">
        <f>IF(AA106&gt;AA48,0,IF(AND(AA106=AA48,AA164=0),0,IF($E$48*$C$48*AB$6&gt;$E$48,0,$E$48*$C$48)+IF($F$48*$C$48*AA$6&gt;$F$48,0,$F$48*$C$48)+IF($G$48*$C$48*Z$6&gt;$G$48,0,$G$48*$C$48)+IF($H$48*$C$48*Y$6&gt;$H$48,0,$H$48*$C$48)+IF($I$48*$C$48*X$6&gt;$I$48,0,$I$48*$C$48)+IF($J$48*$C$48*W$6&gt;$J$48,0,$J$48*$C$48)+IF($K$48*$C$48*V$6&gt;$K$48,0,$K$48*$C$48)+IF($L$48*$C$48*U$6&gt;$L$48,0,$L$48*$C$48)+IF($M$48*$C$48*T$6&gt;$M$48,0,$M$48*$C$48)+IF($N$48*$C$48*S$6&gt;$N$48,0,$N$48*$C$48)+IF($O$48*$C$48*R$6&gt;$O$48,0,$O$48*$C$48)+IF($P$48*$C$48*Q$6&gt;$P$48,0,$P$48*$C$48)+IF($Q$48*$C$48*P$6&gt;$Q$48,0,$Q$48*$C$48)+IF($R$48*$C$48*O$6&gt;$R$48,0,$R$48*$C$48)+IF($S$48*$C$48*N$6&gt;$S$48,0,$S$48*$C$48)+IF($T$48*$C$48*M$6&gt;$T$48,0,$T$48*$C$48)+IF($U$48*$C$48*L$6&gt;$U$48,0,$U$48*$C$48)+IF($V$48*$C$48*K$6&gt;$V$48,0,$V$48*$C$48)+IF($W$48*$C$48*J$6&gt;$W$48,0,$W$48*$C$48)+IF($X$48*$C$48*I$6&gt;$X$48,0,$X$48*$C$48)+IF($Y$48*$C$48*H$6&gt;$Y$48,0,$Y$48*$C$48)+IF($Z$48*$C$48*G$6&gt;$Z$48,0,$Z$48*$C$48)+IF($AA$48*$C$48*F$6&gt;$AA$48,0,$AA$48*$C$48)))</f>
        <v>5</v>
      </c>
      <c r="AC164" s="126">
        <f>IF(AB106&gt;AB48,0,IF(AND(AB106=AB48,AB164=0),0,IF($E$48*$C$48*AC$6&gt;$E$48,0,$E$48*$C$48)+IF($F$48*$C$48*AB$6&gt;$F$48,0,$F$48*$C$48)+IF($G$48*$C$48*AA$6&gt;$G$48,0,$G$48*$C$48)+IF($H$48*$C$48*Z$6&gt;$H$48,0,$H$48*$C$48)+IF($I$48*$C$48*Y$6&gt;$I$48,0,$I$48*$C$48)+IF($J$48*$C$48*X$6&gt;$J$48,0,$J$48*$C$48)+IF($K$48*$C$48*W$6&gt;$K$48,0,$K$48*$C$48)+IF($L$48*$C$48*V$6&gt;$L$48,0,$L$48*$C$48)+IF($M$48*$C$48*U$6&gt;$M$48,0,$M$48*$C$48)+IF($N$48*$C$48*T$6&gt;$N$48,0,$N$48*$C$48)+IF($O$48*$C$48*S$6&gt;$O$48,0,$O$48*$C$48)+IF($P$48*$C$48*R$6&gt;$P$48,0,$P$48*$C$48)+IF($Q$48*$C$48*Q$6&gt;$Q$48,0,$Q$48*$C$48)+IF($R$48*$C$48*P$6&gt;$R$48,0,$R$48*$C$48)+IF($S$48*$C$48*O$6&gt;$S$48,0,$S$48*$C$48)+IF($T$48*$C$48*N$6&gt;$T$48,0,$T$48*$C$48)+IF($U$48*$C$48*M$6&gt;$U$48,0,$U$48*$C$48)+IF($V$48*$C$48*L$6&gt;$V$48,0,$V$48*$C$48)+IF($W$48*$C$48*K$6&gt;$W$48,0,$W$48*$C$48)+IF($X$48*$C$48*J$6&gt;$X$48,0,$X$48*$C$48)+IF($Y$48*$C$48*I$6&gt;$Y$48,0,$Y$48*$C$48)+IF($Z$48*$C$48*H$6&gt;$Z$48,0,$Z$48*$C$48)+IF($AA$48*$C$48*G$6&gt;$AA$48,0,$AA$48*$C$48)+IF($AB$48*$C$48*F$6&gt;$AB$48,0,$AB$48*$C$48)))</f>
        <v>5</v>
      </c>
      <c r="AD164" s="126">
        <f>IF(AC106&gt;AC48,0,IF(AND(AC106=AC48,AC164=0),0,IF($E$48*$C$48*AD$6&gt;$E$48,0,$E$48*$C$48)+IF($F$48*$C$48*AC$6&gt;$F$48,0,$F$48*$C$48)+IF($G$48*$C$48*AB$6&gt;$G$48,0,$G$48*$C$48)+IF($H$48*$C$48*AA$6&gt;$H$48,0,$H$48*$C$48)+IF($I$48*$C$48*Z$6&gt;$I$48,0,$I$48*$C$48)+IF($J$48*$C$48*Y$6&gt;$J$48,0,$J$48*$C$48)+IF($K$48*$C$48*X$6&gt;$K$48,0,$K$48*$C$48)+IF($L$48*$C$48*W$6&gt;$L$48,0,$L$48*$C$48)+IF($M$48*$C$48*V$6&gt;$M$48,0,$M$48*$C$48)+IF($N$48*$C$48*U$6&gt;$N$48,0,$N$48*$C$48)+IF($O$48*$C$48*T$6&gt;$O$48,0,$O$48*$C$48)+IF($P$48*$C$48*S$6&gt;$P$48,0,$P$48*$C$48)+IF($Q$48*$C$48*R$6&gt;$Q$48,0,$Q$48*$C$48)+IF($R$48*$C$48*Q$6&gt;$R$48,0,$R$48*$C$48)+IF($S$48*$C$48*P$6&gt;$S$48,0,$S$48*$C$48)+IF($T$48*$C$48*O$6&gt;$T$48,0,$T$48*$C$48)+IF($U$48*$C$48*N$6&gt;$U$48,0,$U$48*$C$48)+IF($V$48*$C$48*M$6&gt;$V$48,0,$V$48*$C$48)+IF($W$48*$C$48*L$6&gt;$W$48,0,$W$48*$C$48)+IF($X$48*$C$48*K$6&gt;$X$48,0,$X$48*$C$48)+IF($Y$48*$C$48*J$6&gt;$Y$48,0,$Y$48*$C$48)+IF($Z$48*$C$48*I$6&gt;$Z$48,0,$Z$48*$C$48)+IF($AA$48*$C$48*H$6&gt;$AA$48,0,$AA$48*$C$48)+IF($AB$48*$C$48*G$6&gt;$AB$48,0,$AB$48*$C$48)+IF($AC$48*$C$48*F$6&gt;$AC$48,0,$AC$48*$C$48)))</f>
        <v>5</v>
      </c>
      <c r="AE164" s="126">
        <f>IF(AD106&gt;AD48,0,IF(AND(AD106=AD48,AD164=0),0,IF($E$48*$C$48*AE$6&gt;$E$48,0,$E$48*$C$48)+IF($F$48*$C$48*AD$6&gt;$F$48,0,$F$48*$C$48)+IF($G$48*$C$48*AC$6&gt;$G$48,0,$G$48*$C$48)+IF($H$48*$C$48*AB$6&gt;$H$48,0,$H$48*$C$48)+IF($I$48*$C$48*AA$6&gt;$I$48,0,$I$48*$C$48)+IF($J$48*$C$48*Z$6&gt;$J$48,0,$J$48*$C$48)+IF($K$48*$C$48*Y$6&gt;$K$48,0,$K$48*$C$48)+IF($L$48*$C$48*X$6&gt;$L$48,0,$L$48*$C$48)+IF($M$48*$C$48*W$6&gt;$M$48,0,$M$48*$C$48)+IF($N$48*$C$48*V$6&gt;$N$48,0,$N$48*$C$48)+IF($O$48*$C$48*U$6&gt;$O$48,0,$O$48*$C$48)+IF($P$48*$C$48*T$6&gt;$P$48,0,$P$48*$C$48)+IF($Q$48*$C$48*S$6&gt;$Q$48,0,$Q$48*$C$48)+IF($R$48*$C$48*R$6&gt;$R$48,0,$R$48*$C$48)+IF($S$48*$C$48*Q$6&gt;$S$48,0,$S$48*$C$48)+IF($T$48*$C$48*P$6&gt;$T$48,0,$T$48*$C$48)+IF($U$48*$C$48*O$6&gt;$U$48,0,$U$48*$C$48)+IF($V$48*$C$48*N$6&gt;$V$48,0,$V$48*$C$48)+IF($W$48*$C$48*M$6&gt;$W$48,0,$W$48*$C$48)+IF($X$48*$C$48*L$6&gt;$X$48,0,$X$48*$C$48)+IF($Y$48*$C$48*K$6&gt;$Y$48,0,$Y$48*$C$48)+IF($Z$48*$C$48*J$6&gt;$Z$48,0,$Z$48*$C$48)+IF($AA$48*$C$48*I$6&gt;$AA$48,0,$AA$48*$C$48)+IF($AB$48*$C$48*H$6&gt;$AB$48,0,$AB$48*$C$48)+IF($AC$48*$C$48*G$6&gt;$AC$48,0,$AC$48*$C$48)+IF($AD$48*$C$48*F$6&gt;$AD$48,0,$AD$48*$C$48)))</f>
        <v>5</v>
      </c>
      <c r="AF164" s="126">
        <f>IF(AE106&gt;AE48,0,IF(AND(AE106=AE48,AE164=0),0,IF($E$48*$C$48*AF$6&gt;$E$48,0,$E$48*$C$48)+IF($F$48*$C$48*AE$6&gt;$F$48,0,$F$48*$C$48)+IF($G$48*$C$48*AD$6&gt;$G$48,0,$G$48*$C$48)+IF($H$48*$C$48*AC$6&gt;$H$48,0,$H$48*$C$48)+IF($I$48*$C$48*AB$6&gt;$I$48,0,$I$48*$C$48)+IF($J$48*$C$48*AA$6&gt;$J$48,0,$J$48*$C$48)+IF($K$48*$C$48*Z$6&gt;$K$48,0,$K$48*$C$48)+IF($L$48*$C$48*Y$6&gt;$L$48,0,$L$48*$C$48)+IF($M$48*$C$48*X$6&gt;$M$48,0,$M$48*$C$48)+IF($N$48*$C$48*W$6&gt;$N$48,0,$N$48*$C$48)+IF($O$48*$C$48*V$6&gt;$O$48,0,$O$48*$C$48)+IF($P$48*$C$48*U$6&gt;$P$48,0,$P$48*$C$48)+IF($Q$48*$C$48*T$6&gt;$Q$48,0,$Q$48*$C$48)+IF($R$48*$C$48*S$6&gt;$R$48,0,$R$48*$C$48)+IF($S$48*$C$48*R$6&gt;$S$48,0,$S$48*$C$48)+IF($T$48*$C$48*Q$6&gt;$T$48,0,$T$48*$C$48)+IF($U$48*$C$48*P$6&gt;$U$48,0,$U$48*$C$48)+IF($V$48*$C$48*O$6&gt;$V$48,0,$V$48*$C$48)+IF($W$48*$C$48*N$6&gt;$W$48,0,$W$48*$C$48)+IF($X$48*$C$48*M$6&gt;$X$48,0,$X$48*$C$48)+IF($Y$48*$C$48*L$6&gt;$Y$48,0,$Y$48*$C$48)+IF($Z$48*$C$48*K$6&gt;$Z$48,0,$Z$48*$C$48)+IF($AA$48*$C$48*J$6&gt;$AA$48,0,$AA$48*$C$48)+IF($AB$48*$C$48*I$6&gt;$AB$48,0,$AB$48*$C$48)+IF($AC$48*$C$48*H$6&gt;$AC$48,0,$AC$48*$C$48)+IF($AD$48*$C$48*G$6&gt;$AD$48,0,$AD$48*$C$48)+IF($AE$48*$C$48*F$6&gt;$AE$48,0,$AE$48*$C$48)))</f>
        <v>5</v>
      </c>
      <c r="AG164" s="126">
        <f>IF(AF106&gt;AF48,0,IF(AND(AF106=AF48,AF164=0),0,IF($E$48*$C$48*AG$6&gt;$E$48,0,$E$48*$C$48)+IF($F$48*$C$48*AF$6&gt;$F$48,0,$F$48*$C$48)+IF($G$48*$C$48*AE$6&gt;$G$48,0,$G$48*$C$48)+IF($H$48*$C$48*AD$6&gt;$H$48,0,$H$48*$C$48)+IF($I$48*$C$48*AC$6&gt;$I$48,0,$I$48*$C$48)+IF($J$48*$C$48*AB$6&gt;$J$48,0,$J$48*$C$48)+IF($K$48*$C$48*AA$6&gt;$K$48,0,$K$48*$C$48)+IF($L$48*$C$48*Z$6&gt;$L$48,0,$L$48*$C$48)+IF($M$48*$C$48*Y$6&gt;$M$48,0,$M$48*$C$48)+IF($N$48*$C$48*X$6&gt;$N$48,0,$N$48*$C$48)+IF($O$48*$C$48*W$6&gt;$O$48,0,$O$48*$C$48)+IF($P$48*$C$48*V$6&gt;$P$48,0,$P$48*$C$48)+IF($Q$48*$C$48*U$6&gt;$Q$48,0,$Q$48*$C$48)+IF($R$48*$C$48*T$6&gt;$R$48,0,$R$48*$C$48)+IF($S$48*$C$48*S$6&gt;$S$48,0,$S$48*$C$48)+IF($T$48*$C$48*R$6&gt;$T$48,0,$T$48*$C$48)+IF($U$48*$C$48*Q$6&gt;$U$48,0,$U$48*$C$48)+IF($V$48*$C$48*P$6&gt;$V$48,0,$V$48*$C$48)+IF($W$48*$C$48*O$6&gt;$W$48,0,$W$48*$C$48)+IF($X$48*$C$48*N$6&gt;$X$48,0,$X$48*$C$48)+IF($Y$48*$C$48*M$6&gt;$Y$48,0,$Y$48*$C$48)+IF($Z$48*$C$48*L$6&gt;$Z$48,0,$Z$48*$C$48)+IF($AA$48*$C$48*K$6&gt;$AA$48,0,$AA$48*$C$48)+IF($AB$48*$C$48*J$6&gt;$AB$48,0,$AB$48*$C$48)+IF($AC$48*$C$48*I$6&gt;$AC$48,0,$AC$48*$C$48)+IF($AD$48*$C$48*H$6&gt;$AD$48,0,$AD$48*$C$48)+IF($AE$48*$C$48*G$6&gt;$AE$48,0,$AE$48*$C$48)+IF($AF$48*$C$48*F$6&gt;$AF$48,0,$AF$48*$C$48)))</f>
        <v>5</v>
      </c>
      <c r="AH164" s="126">
        <f>IF(AG106&gt;AG48,0,IF(AND(AG106=AG48,AG164=0),0,IF($E$48*$C$48*AH$6&gt;$E$48,0,$E$48*$C$48)+IF($F$48*$C$48*AG$6&gt;$F$48,0,$F$48*$C$48)+IF($G$48*$C$48*AF$6&gt;$G$48,0,$G$48*$C$48)+IF($H$48*$C$48*AE$6&gt;$H$48,0,$H$48*$C$48)+IF($I$48*$C$48*AD$6&gt;$I$48,0,$I$48*$C$48)+IF($J$48*$C$48*AC$6&gt;$J$48,0,$J$48*$C$48)+IF($K$48*$C$48*AB$6&gt;$K$48,0,$K$48*$C$48)+IF($L$48*$C$48*AA$6&gt;$L$48,0,$L$48*$C$48)+IF($M$48*$C$48*Z$6&gt;$M$48,0,$M$48*$C$48)+IF($N$48*$C$48*Y$6&gt;$N$48,0,$N$48*$C$48)+IF($O$48*$C$48*X$6&gt;$O$48,0,$O$48*$C$48)+IF($P$48*$C$48*W$6&gt;$P$48,0,$P$48*$C$48)+IF($Q$48*$C$48*V$6&gt;$Q$48,0,$Q$48*$C$48)+IF($R$48*$C$48*U$6&gt;$R$48,0,$R$48*$C$48)+IF($S$48*$C$48*T$6&gt;$S$48,0,$S$48*$C$48)+IF($T$48*$C$48*S$6&gt;$T$48,0,$T$48*$C$48)+IF($U$48*$C$48*R$6&gt;$U$48,0,$U$48*$C$48)+IF($V$48*$C$48*Q$6&gt;$V$48,0,$V$48*$C$48)+IF($W$48*$C$48*P$6&gt;$W$48,0,$W$48*$C$48)+IF($X$48*$C$48*O$6&gt;$X$48,0,$X$48*$C$48)+IF($Y$48*$C$48*N$6&gt;$Y$48,0,$Y$48*$C$48)+IF($Z$48*$C$48*M$6&gt;$Z$48,0,$Z$48*$C$48)+IF($AA$48*$C$48*L$6&gt;$AA$48,0,$AA$48*$C$48)+IF($AB$48*$C$48*K$6&gt;$AB$48,0,$AB$48*$C$48)+IF($AC$48*$C$48*J$6&gt;$AC$48,0,$AC$48*$C$48)+IF($AD$48*$C$48*I$6&gt;$AD$48,0,$AD$48*$C$48)+IF($AE$48*$C$48*H$6&gt;$AE$48,0,$AE$48*$C$48)+IF($AF$48*$C$48*G$6&gt;$AF$48,0,$AF$48*$C$48)+IF($AG$48*$C$48*F$6&gt;$AG$48,0,$AG$48*$C$48)))</f>
        <v>5</v>
      </c>
      <c r="AI164" s="126">
        <f>IF(AH106&gt;AH48,0,IF(AND(AH106=AH48,AH164=0),0,IF($E$48*$C$48*AI$6&gt;$E$48,0,$E$48*$C$48)+IF($F$48*$C$48*AH$6&gt;$F$48,0,$F$48*$C$48)+IF($G$48*$C$48*AG$6&gt;$G$48,0,$G$48*$C$48)+IF($H$48*$C$48*AF$6&gt;$H$48,0,$H$48*$C$48)+IF($I$48*$C$48*AE$6&gt;$I$48,0,$I$48*$C$48)+IF($J$48*$C$48*AD$6&gt;$J$48,0,$J$48*$C$48)+IF($K$48*$C$48*AC$6&gt;$K$48,0,$K$48*$C$48)+IF($L$48*$C$48*AB$6&gt;$L$48,0,$L$48*$C$48)+IF($M$48*$C$48*AA$6&gt;$M$48,0,$M$48*$C$48)+IF($N$48*$C$48*Z$6&gt;$N$48,0,$N$48*$C$48)+IF($O$48*$C$48*Y$6&gt;$O$48,0,$O$48*$C$48)+IF($P$48*$C$48*X$6&gt;$P$48,0,$P$48*$C$48)+IF($Q$48*$C$48*W$6&gt;$Q$48,0,$Q$48*$C$48)+IF($R$48*$C$48*V$6&gt;$R$48,0,$R$48*$C$48)+IF($S$48*$C$48*U$6&gt;$S$48,0,$S$48*$C$48)+IF($T$48*$C$48*T$6&gt;$T$48,0,$T$48*$C$48)+IF($U$48*$C$48*S$6&gt;$U$48,0,$U$48*$C$48)+IF($V$48*$C$48*R$6&gt;$V$48,0,$V$48*$C$48)+IF($W$48*$C$48*Q$6&gt;$W$48,0,$W$48*$C$48)+IF($X$48*$C$48*P$6&gt;$X$48,0,$X$48*$C$48)+IF($Y$48*$C$48*O$6&gt;$Y$48,0,$Y$48*$C$48)+IF($Z$48*$C$48*N$6&gt;$Z$48,0,$Z$48*$C$48)+IF($AA$48*$C$48*M$6&gt;$AA$48,0,$AA$48*$C$48)+IF($AB$48*$C$48*L$6&gt;$AB$48,0,$AB$48*$C$48)+IF($AC$48*$C$48*K$6&gt;$AC$48,0,$AC$48*$C$48)+IF($AD$48*$C$48*J$6&gt;$AD$48,0,$AD$48*$C$48)+IF($AE$48*$C$48*I$6&gt;$AE$48,0,$AE$48*$C$48)+IF($AF$48*$C$48*H$6&gt;$AF$48,0,$AF$48*$C$48)+IF($AG$48*$C$48*G$6&gt;$AG$48,0,$AG$48*$C$48)+IF($AH$48*$C$48*F$6&gt;$AH$48,0,$AH$48*$C$48)))</f>
        <v>5</v>
      </c>
    </row>
    <row r="165" spans="2:35" x14ac:dyDescent="0.3">
      <c r="B165" s="6" t="str">
        <f t="shared" si="74"/>
        <v xml:space="preserve">Cabling </v>
      </c>
      <c r="C165" s="284"/>
      <c r="D165" s="151">
        <f t="shared" si="73"/>
        <v>14.000000000000007</v>
      </c>
      <c r="E165" s="126">
        <v>0</v>
      </c>
      <c r="F165" s="126">
        <f>IF(E107&gt;E49,0,IF(AND(E107=E49,E165=0),0,IF($E$49*$C$49*F$6&gt;$E$49,0,$E$49*$C$49)))</f>
        <v>0.4</v>
      </c>
      <c r="G165" s="126">
        <f>IF(F107&gt;F49,0,IF(AND(F107=F49,F165=0),0,IF($E$49*$C$49*G$6&gt;$E$49,0,$E$49*$C$49)+IF($F$49*$C$49*F$6&gt;$F$49,0,$F$49*$C$49)))</f>
        <v>0.4</v>
      </c>
      <c r="H165" s="126">
        <f>IF(G107&gt;G49,0,IF(AND(G107=G49,G165=0),0,IF($E$49*$C$49*H$6&gt;$E$49,0,$E$49*$C$49)+IF($F$49*$C$49*G$6&gt;$F$49,0,$F$49*$C$49)+IF($G$49*$C$49*F$6&gt;$G$49,0,$G$49*$C$49)))</f>
        <v>0.4</v>
      </c>
      <c r="I165" s="126">
        <f>IF(H107&gt;H49,0,IF(AND(H107=H49,H165=0),0,IF($E$49*$C$49*I$6&gt;$E$49,0,$E$49*$C$49)+IF($F$49*$C$49*H$6&gt;$F$49,0,$F$49*$C$49)+IF($G$49*$C$49*G$6&gt;$G$49,0,$G$49*$C$49)+IF($H$49*$C$49*F$6&gt;$H$49,0,$H$49*$C$49)))</f>
        <v>0.4</v>
      </c>
      <c r="J165" s="126">
        <f>IF(I107&gt;I49,0,IF(AND(I107=I49,I165=0),0,IF($E$49*$C$49*J$6&gt;$E$49,0,$E$49*$C$49)+IF($F$49*$C$49*I$6&gt;$F$49,0,$F$49*$C$49)+IF($G$49*$C$49*H$6&gt;$G$49,0,$G$49*$C$49)+IF($H$49*$C$49*G$6&gt;$H$49,0,$H$49*$C$49)+IF($I$49*$C$49*F$6&gt;$I$49,0,$I$49*$C$49)))</f>
        <v>0.4</v>
      </c>
      <c r="K165" s="126">
        <f>IF(J107&gt;J49,0,IF(AND(J107=J49,J165=0),0,IF($E$49*$C$49*K$6&gt;$E$49,0,$E$49*$C$49)+IF($F$49*$C$49*J$6&gt;$F$49,0,$F$49*$C$49)+IF($G$49*$C$49*I$6&gt;$G$49,0,$G$49*$C$49)+IF($H$49*$C$49*H$6&gt;$H$49,0,$H$49*$C$49)+IF($I$49*$C$49*G$6&gt;$I$49,0,$I$49*$C$49)+IF($J$49*$C$49*F$6&gt;$J$49,0,$J$49*$C$49)))</f>
        <v>0.4</v>
      </c>
      <c r="L165" s="126">
        <f>IF(K107&gt;K49,0,IF(AND(K107=K49,K165=0),0,IF($E$49*$C$49*L$6&gt;$E$49,0,$E$49*$C$49)+IF($F$49*$C$49*K$6&gt;$F$49,0,$F$49*$C$49)+IF($G$49*$C$49*J$6&gt;$G$49,0,$G$49*$C$49)+IF($H$49*$C$49*I$6&gt;$H$49,0,$H$49*$C$49)+IF($I$49*$C$49*H$6&gt;$I$49,0,$I$49*$C$49)+IF($J$49*$C$49*G$6&gt;$J$49,0,$J$49*$C$49)+IF($K$49*$C$49*F$6&gt;$K$49,0,$K$49*$C$49)))</f>
        <v>0.4</v>
      </c>
      <c r="M165" s="126">
        <f>IF(L107&gt;L49,0,IF(AND(L107=L49,L165=0),0,IF($E$49*$C$49*M$6&gt;$E$49,0,$E$49*$C$49)+IF($F$49*$C$49*L$6&gt;$F$49,0,$F$49*$C$49)+IF($G$49*$C$49*K$6&gt;$G$49,0,$G$49*$C$49)+IF($H$49*$C$49*J$6&gt;$H$49,0,$H$49*$C$49)+IF($I$49*$C$49*I$6&gt;$I$49,0,$I$49*$C$49)+IF($J$49*$C$49*H$6&gt;$J$49,0,$J$49*$C$49)+IF($K$49*$C$49*G$6&gt;$K$49,0,$K$49*$C$49)+IF($L$49*$C$49*F$6&gt;$L$49,0,$L$49*$C$49)))</f>
        <v>0.4</v>
      </c>
      <c r="N165" s="126">
        <f>IF(M107&gt;M49,0,IF(AND(M107=M49,M165=0),0,IF($E$49*$C$49*N$6&gt;$E$49,0,$E$49*$C$49)+IF($F$49*$C$49*M$6&gt;$F$49,0,$F$49*$C$49)+IF($G$49*$C$49*L$6&gt;$G$49,0,$G$49*$C$49)+IF($H$49*$C$49*K$6&gt;$H$49,0,$H$49*$C$49)+IF($I$49*$C$49*J$6&gt;$I$49,0,$I$49*$C$49)+IF($J$49*$C$49*I$6&gt;$J$49,0,$J$49*$C$49)+IF($K$49*$C$49*H$6&gt;$K$49,0,$K$49*$C$49)+IF($L$49*$C$49*G$6&gt;$L$49,0,$L$49*$C$49)+IF($M$49*$C$49*F$6&gt;$M$49,0,$M$49*$C$49)))</f>
        <v>0.4</v>
      </c>
      <c r="O165" s="126">
        <f>IF(N107&gt;N49,0,IF(AND(N107=N49,N165=0),0,IF($E$49*$C$49*O$6&gt;$E$49,0,$E$49*$C$49)+IF($F$49*$C$49*N$6&gt;$F$49,0,$F$49*$C$49)+IF($G$49*$C$49*M$6&gt;$G$49,0,$G$49*$C$49)+IF($H$49*$C$49*L$6&gt;$H$49,0,$H$49*$C$49)+IF($I$49*$C$49*K$6&gt;$I$49,0,$I$49*$C$49)+IF($J$49*$C$49*J$6&gt;$J$49,0,$J$49*$C$49)+IF($K$49*$C$49*I$6&gt;$K$49,0,$K$49*$C$49)+IF($L$49*$C$49*H$6&gt;$L$49,0,$L$49*$C$49)+IF($M$49*$C$49*G$6&gt;$M$49,0,$M$49*$C$49)+IF($N$49*$C$49*F$6&gt;$N$49,0,$N$49*$C$49)))</f>
        <v>0.4</v>
      </c>
      <c r="P165" s="126">
        <f>IF(O107&gt;O49,0,IF(AND(O107=O49,O165=0),0,IF($E$49*$C$49*P$6&gt;$E$49,0,$E$49*$C$49)+IF($F$49*$C$49*O$6&gt;$F$49,0,$F$49*$C$49)+IF($G$49*$C$49*N$6&gt;$G$49,0,$G$49*$C$49)+IF($H$49*$C$49*M$6&gt;$H$49,0,$H$49*$C$49)+IF($I$49*$C$49*L$6&gt;$I$49,0,$I$49*$C$49)+IF($J$49*$C$49*K$6&gt;$J$49,0,$J$49*$C$49)+IF($K$49*$C$49*J$6&gt;$K$49,0,$K$49*$C$49)+IF($L$49*$C$49*I$6&gt;$L$49,0,$L$49*$C$49)+IF($M$49*$C$49*H$6&gt;$M$49,0,$M$49*$C$49)+IF($N$49*$C$49*G$6&gt;$N$49,0,$N$49*$C$49)+IF($O$49*$C$49*F$6&gt;$O$49,0,$O$49*$C$49)))</f>
        <v>0.4</v>
      </c>
      <c r="Q165" s="126">
        <f>IF(P107&gt;P49,0,IF(AND(P107=P49,P165=0),0,IF($E$49*$C$49*Q$6&gt;$E$49,0,$E$49*$C$49)+IF($F$49*$C$49*P$6&gt;$F$49,0,$F$49*$C$49)+IF($G$49*$C$49*O$6&gt;$G$49,0,$G$49*$C$49)+IF($H$49*$C$49*N$6&gt;$H$49,0,$H$49*$C$49)+IF($I$49*$C$49*M$6&gt;$I$49,0,$I$49*$C$49)+IF($J$49*$C$49*L$6&gt;$J$49,0,$J$49*$C$49)+IF($K$49*$C$49*K$6&gt;$K$49,0,$K$49*$C$49)+IF($L$49*$C$49*J$6&gt;$L$49,0,$L$49*$C$49)+IF($M$49*$C$49*I$6&gt;$M$49,0,$M$49*$C$49)+IF($N$49*$C$49*H$6&gt;$N$49,0,$N$49*$C$49)+IF($O$49*$C$49*G$6&gt;$O$49,0,$O$49*$C$49)+IF($P$49*$C$49*F$6&gt;$P$49,0,$P$49*$C$49)))</f>
        <v>0.4</v>
      </c>
      <c r="R165" s="126">
        <f>IF(Q107&gt;Q49,0,IF(AND(Q107=Q49,Q165=0),0,IF($E$49*$C$49*R$6&gt;$E$49,0,$E$49*$C$49)+IF($F$49*$C$49*Q$6&gt;$F$49,0,$F$49*$C$49)+IF($G$49*$C$49*P$6&gt;$G$49,0,$G$49*$C$49)+IF($H$49*$C$49*O$6&gt;$H$49,0,$H$49*$C$49)+IF($I$49*$C$49*N$6&gt;$I$49,0,$I$49*$C$49)+IF($J$49*$C$49*M$6&gt;$J$49,0,$J$49*$C$49)+IF($K$49*$C$49*L$6&gt;$K$49,0,$K$49*$C$49)+IF($L$49*$C$49*K$6&gt;$L$49,0,$L$49*$C$49)+IF($M$49*$C$49*J$6&gt;$M$49,0,$M$49*$C$49)+IF($N$49*$C$49*I$6&gt;$N$49,0,$N$49*$C$49)+IF($O$49*$C$49*H$6&gt;$O$49,0,$O$49*$C$49)+IF($P$49*$C$49*G$6&gt;$P$49,0,$P$49*$C$49)+IF($Q$49*$C$49*F$6&gt;$Q$49,0,$Q$49*$C$49)))</f>
        <v>0.4</v>
      </c>
      <c r="S165" s="126">
        <f>IF(R107&gt;R49,0,IF(AND(R107=R49,R165=0),0,IF($E$49*$C$49*S$6&gt;$E$49,0,$E$49*$C$49)+IF($F$49*$C$49*R$6&gt;$F$49,0,$F$49*$C$49)+IF($G$49*$C$49*Q$6&gt;$G$49,0,$G$49*$C$49)+IF($H$49*$C$49*P$6&gt;$H$49,0,$H$49*$C$49)+IF($I$49*$C$49*O$6&gt;$I$49,0,$I$49*$C$49)+IF($J$49*$C$49*N$6&gt;$J$49,0,$J$49*$C$49)+IF($K$49*$C$49*M$6&gt;$K$49,0,$K$49*$C$49)+IF($L$49*$C$49*L$6&gt;$L$49,0,$L$49*$C$49)+IF($M$49*$C$49*K$6&gt;$M$49,0,$M$49*$C$49)+IF($N$49*$C$49*J$6&gt;$N$49,0,$N$49*$C$49)+IF($O$49*$C$49*I$6&gt;$O$49,0,$O$49*$C$49)+IF($P$49*$C$49*H$6&gt;$P$49,0,$P$49*$C$49)+IF($Q$49*$C$49*G$6&gt;$Q$49,0,$Q$49*$C$49)+IF($R$49*$C$49*F$6&gt;$R$49,0,$R$49*$C$49)))</f>
        <v>0.4</v>
      </c>
      <c r="T165" s="126">
        <f>IF(S107&gt;S49,0,IF(AND(S107=S49,S165=0),0,IF($E$49*$C$49*T$6&gt;$E$49,0,$E$49*$C$49)+IF($F$49*$C$49*S$6&gt;$F$49,0,$F$49*$C$49)+IF($G$49*$C$49*R$6&gt;$G$49,0,$G$49*$C$49)+IF($H$49*$C$49*Q$6&gt;$H$49,0,$H$49*$C$49)+IF($I$49*$C$49*P$6&gt;$I$49,0,$I$49*$C$49)+IF($J$49*$C$49*O$6&gt;$J$49,0,$J$49*$C$49)+IF($K$49*$C$49*N$6&gt;$K$49,0,$K$49*$C$49)+IF($L$49*$C$49*M$6&gt;$L$49,0,$L$49*$C$49)+IF($M$49*$C$49*L$6&gt;$M$49,0,$M$49*$C$49)+IF($N$49*$C$49*K$6&gt;$N$49,0,$N$49*$C$49)+IF($O$49*$C$49*J$6&gt;$O$49,0,$O$49*$C$49)+IF($P$49*$C$49*I$6&gt;$P$49,0,$P$49*$C$49)+IF($Q$49*$C$49*H$6&gt;$Q$49,0,$Q$49*$C$49)+IF($R$49*$C$49*G$6&gt;$R$49,0,$R$49*$C$49)+IF($S$49*$C$49*F$6&gt;$S$49,0,$S$49*$C$49)))</f>
        <v>0.4</v>
      </c>
      <c r="U165" s="126">
        <f>IF(T107&gt;T49,0,IF(AND(T107=T49,T165=0),0,IF($E$49*$C$49*U$6&gt;$E$49,0,$E$49*$C$49)+IF($F$49*$C$49*T$6&gt;$F$49,0,$F$49*$C$49)+IF($G$49*$C$49*S$6&gt;$G$49,0,$G$49*$C$49)+IF($H$49*$C$49*R$6&gt;$H$49,0,$H$49*$C$49)+IF($I$49*$C$49*Q$6&gt;$I$49,0,$I$49*$C$49)+IF($J$49*$C$49*P$6&gt;$J$49,0,$J$49*$C$49)+IF($K$49*$C$49*O$6&gt;$K$49,0,$K$49*$C$49)+IF($L$49*$C$49*N$6&gt;$L$49,0,$L$49*$C$49)+IF($M$49*$C$49*M$6&gt;$M$49,0,$M$49*$C$49)+IF($N$49*$C$49*L$6&gt;$N$49,0,$N$49*$C$49)+IF($O$49*$C$49*K$6&gt;$O$49,0,$O$49*$C$49)+IF($P$49*$C$49*J$6&gt;$P$49,0,$P$49*$C$49)+IF($Q$49*$C$49*I$6&gt;$Q$49,0,$Q$49*$C$49)+IF($R$49*$C$49*H$6&gt;$R$49,0,$R$49*$C$49)+IF($S$49*$C$49*G$6&gt;$S$49,0,$S$49*$C$49)+IF($T$49*$C$49*F$6&gt;$T$49,0,$T$49*$C$49)))</f>
        <v>0.4</v>
      </c>
      <c r="V165" s="126">
        <f>IF(U107&gt;U49,0,IF(AND(U107=U49,U165=0),0,IF($E$49*$C$49*V$6&gt;$E$49,0,$E$49*$C$49)+IF($F$49*$C$49*U$6&gt;$F$49,0,$F$49*$C$49)+IF($G$49*$C$49*T$6&gt;$G$49,0,$G$49*$C$49)+IF($H$49*$C$49*S$6&gt;$H$49,0,$H$49*$C$49)+IF($I$49*$C$49*R$6&gt;$I$49,0,$I$49*$C$49)+IF($J$49*$C$49*Q$6&gt;$J$49,0,$J$49*$C$49)+IF($K$49*$C$49*P$6&gt;$K$49,0,$K$49*$C$49)+IF($L$49*$C$49*O$6&gt;$L$49,0,$L$49*$C$49)+IF($M$49*$C$49*N$6&gt;$M$49,0,$M$49*$C$49)+IF($N$49*$C$49*M$6&gt;$N$49,0,$N$49*$C$49)+IF($O$49*$C$49*L$6&gt;$O$49,0,$O$49*$C$49)+IF($P$49*$C$49*K$6&gt;$P$49,0,$P$49*$C$49)+IF($Q$49*$C$49*J$6&gt;$Q$49,0,$Q$49*$C$49)+IF($R$49*$C$49*I$6&gt;$R$49,0,$R$49*$C$49)+IF($S$49*$C$49*H$6&gt;$S$49,0,$S$49*$C$49)+IF($T$49*$C$49*G$6&gt;$T$49,0,$T$49*$C$49)+IF($U$49*$C$49*F$6&gt;$U$49,0,$U$49*$C$49)))</f>
        <v>0.4</v>
      </c>
      <c r="W165" s="126">
        <f>IF(V107&gt;V49,0,IF(AND(V107=V49,V165=0),0,IF($E$49*$C$49*W$6&gt;$E$49,0,$E$49*$C$49)+IF($F$49*$C$49*V$6&gt;$F$49,0,$F$49*$C$49)+IF($G$49*$C$49*U$6&gt;$G$49,0,$G$49*$C$49)+IF($H$49*$C$49*T$6&gt;$H$49,0,$H$49*$C$49)+IF($I$49*$C$49*S$6&gt;$I$49,0,$I$49*$C$49)+IF($J$49*$C$49*R$6&gt;$J$49,0,$J$49*$C$49)+IF($K$49*$C$49*Q$6&gt;$K$49,0,$K$49*$C$49)+IF($L$49*$C$49*P$6&gt;$L$49,0,$L$49*$C$49)+IF($M$49*$C$49*O$6&gt;$M$49,0,$M$49*$C$49)+IF($N$49*$C$49*N$6&gt;$N$49,0,$N$49*$C$49)+IF($O$49*$C$49*M$6&gt;$O$49,0,$O$49*$C$49)+IF($P$49*$C$49*L$6&gt;$P$49,0,$P$49*$C$49)+IF($Q$49*$C$49*K$6&gt;$Q$49,0,$Q$49*$C$49)+IF($R$49*$C$49*J$6&gt;$R$49,0,$R$49*$C$49)+IF($S$49*$C$49*I$6&gt;$S$49,0,$S$49*$C$49)+IF($T$49*$C$49*H$6&gt;$T$49,0,$T$49*$C$49)+IF($U$49*$C$49*G$6&gt;$U$49,0,$U$49*$C$49)+IF($V$49*$C$49*F$6&gt;$V$49,0,$V$49*$C$49)))</f>
        <v>0.4</v>
      </c>
      <c r="X165" s="126">
        <f>IF(W107&gt;W49,0,IF(AND(W107=W49,W165=0),0,IF($E$49*$C$49*X$6&gt;$E$49,0,$E$49*$C$49)+IF($F$49*$C$49*W$6&gt;$F$49,0,$F$49*$C$49)+IF($G$49*$C$49*V$6&gt;$G$49,0,$G$49*$C$49)+IF($H$49*$C$49*U$6&gt;$H$49,0,$H$49*$C$49)+IF($I$49*$C$49*T$6&gt;$I$49,0,$I$49*$C$49)+IF($J$49*$C$49*S$6&gt;$J$49,0,$J$49*$C$49)+IF($K$49*$C$49*R$6&gt;$K$49,0,$K$49*$C$49)+IF($L$49*$C$49*Q$6&gt;$L$49,0,$L$49*$C$49)+IF($M$49*$C$49*P$6&gt;$M$49,0,$M$49*$C$49)+IF($N$49*$C$49*O$6&gt;$N$49,0,$N$49*$C$49)+IF($O$49*$C$49*N$6&gt;$O$49,0,$O$49*$C$49)+IF($P$49*$C$49*M$6&gt;$P$49,0,$P$49*$C$49)+IF($Q$49*$C$49*L$6&gt;$Q$49,0,$Q$49*$C$49)+IF($R$49*$C$49*K$6&gt;$R$49,0,$R$49*$C$49)+IF($S$49*$C$49*J$6&gt;$S$49,0,$S$49*$C$49)+IF($T$49*$C$49*I$6&gt;$T$49,0,$T$49*$C$49)+IF($U$49*$C$49*H$6&gt;$U$49,0,$U$49*$C$49)+IF($V$49*$C$49*G$6&gt;$V$49,0,$V$49*$C$49)+IF($W$49*$C$49*F$6&gt;$W$49,0,$W$49*$C$49)))</f>
        <v>0.4</v>
      </c>
      <c r="Y165" s="126">
        <f>IF(X107&gt;X49,0,IF(AND(X107=X49,X165=0),0,IF($E$49*$C$49*Y$6&gt;$E$49,0,$E$49*$C$49)+IF($F$49*$C$49*X$6&gt;$F$49,0,$F$49*$C$49)+IF($G$49*$C$49*W$6&gt;$G$49,0,$G$49*$C$49)+IF($H$49*$C$49*V$6&gt;$H$49,0,$H$49*$C$49)+IF($I$49*$C$49*U$6&gt;$I$49,0,$I$49*$C$49)+IF($J$49*$C$49*T$6&gt;$J$49,0,$J$49*$C$49)+IF($K$49*$C$49*S$6&gt;$K$49,0,$K$49*$C$49)+IF($L$49*$C$49*R$6&gt;$L$49,0,$L$49*$C$49)+IF($M$49*$C$49*Q$6&gt;$M$49,0,$M$49*$C$49)+IF($N$49*$C$49*P$6&gt;$N$49,0,$N$49*$C$49)+IF($O$49*$C$49*O$6&gt;$O$49,0,$O$49*$C$49)+IF($P$49*$C$49*N$6&gt;$P$49,0,$P$49*$C$49)+IF($Q$49*$C$49*M$6&gt;$Q$49,0,$Q$49*$C$49)+IF($R$49*$C$49*L$6&gt;$R$49,0,$R$49*$C$49)+IF($S$49*$C$49*K$6&gt;$S$49,0,$S$49*$C$49)+IF($T$49*$C$49*J$6&gt;$T$49,0,$T$49*$C$49)+IF($U$49*$C$49*I$6&gt;$U$49,0,$U$49*$C$49)+IF($V$49*$C$49*H$6&gt;$V$49,0,$V$49*$C$49)+IF($W$49*$C$49*G$6&gt;$W$49,0,$W$49*$C$49)+IF($X$49*$C$49*F$6&gt;$X$49,0,$X$49*$C$49)))</f>
        <v>0.4</v>
      </c>
      <c r="Z165" s="126">
        <f>IF(Y107&gt;Y49,0,IF(AND(Y107=Y49,Y165=0),0,IF($E$49*$C$49*Z$6&gt;$E$49,0,$E$49*$C$49)+IF($F$49*$C$49*Y$6&gt;$F$49,0,$F$49*$C$49)+IF($G$49*$C$49*X$6&gt;$G$49,0,$G$49*$C$49)+IF($H$49*$C$49*W$6&gt;$H$49,0,$H$49*$C$49)+IF($I$49*$C$49*V$6&gt;$I$49,0,$I$49*$C$49)+IF($J$49*$C$49*U$6&gt;$J$49,0,$J$49*$C$49)+IF($K$49*$C$49*T$6&gt;$K$49,0,$K$49*$C$49)+IF($L$49*$C$49*S$6&gt;$L$49,0,$L$49*$C$49)+IF($M$49*$C$49*R$6&gt;$M$49,0,$M$49*$C$49)+IF($N$49*$C$49*Q$6&gt;$N$49,0,$N$49*$C$49)+IF($O$49*$C$49*P$6&gt;$O$49,0,$O$49*$C$49)+IF($P$49*$C$49*O$6&gt;$P$49,0,$P$49*$C$49)+IF($Q$49*$C$49*N$6&gt;$Q$49,0,$Q$49*$C$49)+IF($R$49*$C$49*M$6&gt;$R$49,0,$R$49*$C$49)+IF($S$49*$C$49*L$6&gt;$S$49,0,$S$49*$C$49)+IF($T$49*$C$49*K$6&gt;$T$49,0,$T$49*$C$49)+IF($U$49*$C$49*J$6&gt;$U$49,0,$U$49*$C$49)+IF($V$49*$C$49*I$6&gt;$V$49,0,$V$49*$C$49)+IF($W$49*$C$49*H$6&gt;$W$49,0,$W$49*$C$49)+IF($X$49*$C$49*G$6&gt;$X$49,0,$X$49*$C$49)+IF($Y$49*$C$49*F$6&gt;$Y$49,0,$Y$49*$C$49)))</f>
        <v>0.8</v>
      </c>
      <c r="AA165" s="126">
        <f>IF(Z107&gt;Z49,0,IF(AND(Z107=Z49,Z165=0),0,IF($E$49*$C$49*AA$6&gt;$E$49,0,$E$49*$C$49)+IF($F$49*$C$49*Z$6&gt;$F$49,0,$F$49*$C$49)+IF($G$49*$C$49*Y$6&gt;$G$49,0,$G$49*$C$49)+IF($H$49*$C$49*X$6&gt;$H$49,0,$H$49*$C$49)+IF($I$49*$C$49*W$6&gt;$I$49,0,$I$49*$C$49)+IF($J$49*$C$49*V$6&gt;$J$49,0,$J$49*$C$49)+IF($K$49*$C$49*U$6&gt;$K$49,0,$K$49*$C$49)+IF($L$49*$C$49*T$6&gt;$L$49,0,$L$49*$C$49)+IF($M$49*$C$49*S$6&gt;$M$49,0,$M$49*$C$49)+IF($N$49*$C$49*R$6&gt;$N$49,0,$N$49*$C$49)+IF($O$49*$C$49*Q$6&gt;$O$49,0,$O$49*$C$49)+IF($P$49*$C$49*P$6&gt;$P$49,0,$P$49*$C$49)+IF($Q$49*$C$49*O$6&gt;$Q$49,0,$Q$49*$C$49)+IF($R$49*$C$49*N$6&gt;$R$49,0,$R$49*$C$49)+IF($S$49*$C$49*M$6&gt;$S$49,0,$S$49*$C$49)+IF($T$49*$C$49*L$6&gt;$T$49,0,$T$49*$C$49)+IF($U$49*$C$49*K$6&gt;$U$49,0,$U$49*$C$49)+IF($V$49*$C$49*J$6&gt;$V$49,0,$V$49*$C$49)+IF($W$49*$C$49*I$6&gt;$W$49,0,$W$49*$C$49)+IF($X$49*$C$49*H$6&gt;$X$49,0,$X$49*$C$49)+IF($Y$49*$C$49*G$6&gt;$Y$49,0,$Y$49*$C$49)+IF($Z$49*$C$49*F$6&gt;$Z$49,0,$Z$49*$C$49)))</f>
        <v>0.8</v>
      </c>
      <c r="AB165" s="126">
        <f>IF(AA107&gt;AA49,0,IF(AND(AA107=AA49,AA165=0),0,IF($E$49*$C$49*AB$6&gt;$E$49,0,$E$49*$C$49)+IF($F$49*$C$49*AA$6&gt;$F$49,0,$F$49*$C$49)+IF($G$49*$C$49*Z$6&gt;$G$49,0,$G$49*$C$49)+IF($H$49*$C$49*Y$6&gt;$H$49,0,$H$49*$C$49)+IF($I$49*$C$49*X$6&gt;$I$49,0,$I$49*$C$49)+IF($J$49*$C$49*W$6&gt;$J$49,0,$J$49*$C$49)+IF($K$49*$C$49*V$6&gt;$K$49,0,$K$49*$C$49)+IF($L$49*$C$49*U$6&gt;$L$49,0,$L$49*$C$49)+IF($M$49*$C$49*T$6&gt;$M$49,0,$M$49*$C$49)+IF($N$49*$C$49*S$6&gt;$N$49,0,$N$49*$C$49)+IF($O$49*$C$49*R$6&gt;$O$49,0,$O$49*$C$49)+IF($P$49*$C$49*Q$6&gt;$P$49,0,$P$49*$C$49)+IF($Q$49*$C$49*P$6&gt;$Q$49,0,$Q$49*$C$49)+IF($R$49*$C$49*O$6&gt;$R$49,0,$R$49*$C$49)+IF($S$49*$C$49*N$6&gt;$S$49,0,$S$49*$C$49)+IF($T$49*$C$49*M$6&gt;$T$49,0,$T$49*$C$49)+IF($U$49*$C$49*L$6&gt;$U$49,0,$U$49*$C$49)+IF($V$49*$C$49*K$6&gt;$V$49,0,$V$49*$C$49)+IF($W$49*$C$49*J$6&gt;$W$49,0,$W$49*$C$49)+IF($X$49*$C$49*I$6&gt;$X$49,0,$X$49*$C$49)+IF($Y$49*$C$49*H$6&gt;$Y$49,0,$Y$49*$C$49)+IF($Z$49*$C$49*G$6&gt;$Z$49,0,$Z$49*$C$49)+IF($AA$49*$C$49*F$6&gt;$AA$49,0,$AA$49*$C$49)))</f>
        <v>0.8</v>
      </c>
      <c r="AC165" s="126">
        <f>IF(AB107&gt;AB49,0,IF(AND(AB107=AB49,AB165=0),0,IF($E$49*$C$49*AC$6&gt;$E$49,0,$E$49*$C$49)+IF($F$49*$C$49*AB$6&gt;$F$49,0,$F$49*$C$49)+IF($G$49*$C$49*AA$6&gt;$G$49,0,$G$49*$C$49)+IF($H$49*$C$49*Z$6&gt;$H$49,0,$H$49*$C$49)+IF($I$49*$C$49*Y$6&gt;$I$49,0,$I$49*$C$49)+IF($J$49*$C$49*X$6&gt;$J$49,0,$J$49*$C$49)+IF($K$49*$C$49*W$6&gt;$K$49,0,$K$49*$C$49)+IF($L$49*$C$49*V$6&gt;$L$49,0,$L$49*$C$49)+IF($M$49*$C$49*U$6&gt;$M$49,0,$M$49*$C$49)+IF($N$49*$C$49*T$6&gt;$N$49,0,$N$49*$C$49)+IF($O$49*$C$49*S$6&gt;$O$49,0,$O$49*$C$49)+IF($P$49*$C$49*R$6&gt;$P$49,0,$P$49*$C$49)+IF($Q$49*$C$49*Q$6&gt;$Q$49,0,$Q$49*$C$49)+IF($R$49*$C$49*P$6&gt;$R$49,0,$R$49*$C$49)+IF($S$49*$C$49*O$6&gt;$S$49,0,$S$49*$C$49)+IF($T$49*$C$49*N$6&gt;$T$49,0,$T$49*$C$49)+IF($U$49*$C$49*M$6&gt;$U$49,0,$U$49*$C$49)+IF($V$49*$C$49*L$6&gt;$V$49,0,$V$49*$C$49)+IF($W$49*$C$49*K$6&gt;$W$49,0,$W$49*$C$49)+IF($X$49*$C$49*J$6&gt;$X$49,0,$X$49*$C$49)+IF($Y$49*$C$49*I$6&gt;$Y$49,0,$Y$49*$C$49)+IF($Z$49*$C$49*H$6&gt;$Z$49,0,$Z$49*$C$49)+IF($AA$49*$C$49*G$6&gt;$AA$49,0,$AA$49*$C$49)+IF($AB$49*$C$49*F$6&gt;$AB$49,0,$AB$49*$C$49)))</f>
        <v>0.8</v>
      </c>
      <c r="AD165" s="126">
        <f>IF(AC107&gt;AC49,0,IF(AND(AC107=AC49,AC165=0),0,IF($E$49*$C$49*AD$6&gt;$E$49,0,$E$49*$C$49)+IF($F$49*$C$49*AC$6&gt;$F$49,0,$F$49*$C$49)+IF($G$49*$C$49*AB$6&gt;$G$49,0,$G$49*$C$49)+IF($H$49*$C$49*AA$6&gt;$H$49,0,$H$49*$C$49)+IF($I$49*$C$49*Z$6&gt;$I$49,0,$I$49*$C$49)+IF($J$49*$C$49*Y$6&gt;$J$49,0,$J$49*$C$49)+IF($K$49*$C$49*X$6&gt;$K$49,0,$K$49*$C$49)+IF($L$49*$C$49*W$6&gt;$L$49,0,$L$49*$C$49)+IF($M$49*$C$49*V$6&gt;$M$49,0,$M$49*$C$49)+IF($N$49*$C$49*U$6&gt;$N$49,0,$N$49*$C$49)+IF($O$49*$C$49*T$6&gt;$O$49,0,$O$49*$C$49)+IF($P$49*$C$49*S$6&gt;$P$49,0,$P$49*$C$49)+IF($Q$49*$C$49*R$6&gt;$Q$49,0,$Q$49*$C$49)+IF($R$49*$C$49*Q$6&gt;$R$49,0,$R$49*$C$49)+IF($S$49*$C$49*P$6&gt;$S$49,0,$S$49*$C$49)+IF($T$49*$C$49*O$6&gt;$T$49,0,$T$49*$C$49)+IF($U$49*$C$49*N$6&gt;$U$49,0,$U$49*$C$49)+IF($V$49*$C$49*M$6&gt;$V$49,0,$V$49*$C$49)+IF($W$49*$C$49*L$6&gt;$W$49,0,$W$49*$C$49)+IF($X$49*$C$49*K$6&gt;$X$49,0,$X$49*$C$49)+IF($Y$49*$C$49*J$6&gt;$Y$49,0,$Y$49*$C$49)+IF($Z$49*$C$49*I$6&gt;$Z$49,0,$Z$49*$C$49)+IF($AA$49*$C$49*H$6&gt;$AA$49,0,$AA$49*$C$49)+IF($AB$49*$C$49*G$6&gt;$AB$49,0,$AB$49*$C$49)+IF($AC$49*$C$49*F$6&gt;$AC$49,0,$AC$49*$C$49)))</f>
        <v>0.8</v>
      </c>
      <c r="AE165" s="126">
        <f>IF(AD107&gt;AD49,0,IF(AND(AD107=AD49,AD165=0),0,IF($E$49*$C$49*AE$6&gt;$E$49,0,$E$49*$C$49)+IF($F$49*$C$49*AD$6&gt;$F$49,0,$F$49*$C$49)+IF($G$49*$C$49*AC$6&gt;$G$49,0,$G$49*$C$49)+IF($H$49*$C$49*AB$6&gt;$H$49,0,$H$49*$C$49)+IF($I$49*$C$49*AA$6&gt;$I$49,0,$I$49*$C$49)+IF($J$49*$C$49*Z$6&gt;$J$49,0,$J$49*$C$49)+IF($K$49*$C$49*Y$6&gt;$K$49,0,$K$49*$C$49)+IF($L$49*$C$49*X$6&gt;$L$49,0,$L$49*$C$49)+IF($M$49*$C$49*W$6&gt;$M$49,0,$M$49*$C$49)+IF($N$49*$C$49*V$6&gt;$N$49,0,$N$49*$C$49)+IF($O$49*$C$49*U$6&gt;$O$49,0,$O$49*$C$49)+IF($P$49*$C$49*T$6&gt;$P$49,0,$P$49*$C$49)+IF($Q$49*$C$49*S$6&gt;$Q$49,0,$Q$49*$C$49)+IF($R$49*$C$49*R$6&gt;$R$49,0,$R$49*$C$49)+IF($S$49*$C$49*Q$6&gt;$S$49,0,$S$49*$C$49)+IF($T$49*$C$49*P$6&gt;$T$49,0,$T$49*$C$49)+IF($U$49*$C$49*O$6&gt;$U$49,0,$U$49*$C$49)+IF($V$49*$C$49*N$6&gt;$V$49,0,$V$49*$C$49)+IF($W$49*$C$49*M$6&gt;$W$49,0,$W$49*$C$49)+IF($X$49*$C$49*L$6&gt;$X$49,0,$X$49*$C$49)+IF($Y$49*$C$49*K$6&gt;$Y$49,0,$Y$49*$C$49)+IF($Z$49*$C$49*J$6&gt;$Z$49,0,$Z$49*$C$49)+IF($AA$49*$C$49*I$6&gt;$AA$49,0,$AA$49*$C$49)+IF($AB$49*$C$49*H$6&gt;$AB$49,0,$AB$49*$C$49)+IF($AC$49*$C$49*G$6&gt;$AC$49,0,$AC$49*$C$49)+IF($AD$49*$C$49*F$6&gt;$AD$49,0,$AD$49*$C$49)))</f>
        <v>0.4</v>
      </c>
      <c r="AF165" s="126">
        <f>IF(AE107&gt;AE49,0,IF(AND(AE107=AE49,AE165=0),0,IF($E$49*$C$49*AF$6&gt;$E$49,0,$E$49*$C$49)+IF($F$49*$C$49*AE$6&gt;$F$49,0,$F$49*$C$49)+IF($G$49*$C$49*AD$6&gt;$G$49,0,$G$49*$C$49)+IF($H$49*$C$49*AC$6&gt;$H$49,0,$H$49*$C$49)+IF($I$49*$C$49*AB$6&gt;$I$49,0,$I$49*$C$49)+IF($J$49*$C$49*AA$6&gt;$J$49,0,$J$49*$C$49)+IF($K$49*$C$49*Z$6&gt;$K$49,0,$K$49*$C$49)+IF($L$49*$C$49*Y$6&gt;$L$49,0,$L$49*$C$49)+IF($M$49*$C$49*X$6&gt;$M$49,0,$M$49*$C$49)+IF($N$49*$C$49*W$6&gt;$N$49,0,$N$49*$C$49)+IF($O$49*$C$49*V$6&gt;$O$49,0,$O$49*$C$49)+IF($P$49*$C$49*U$6&gt;$P$49,0,$P$49*$C$49)+IF($Q$49*$C$49*T$6&gt;$Q$49,0,$Q$49*$C$49)+IF($R$49*$C$49*S$6&gt;$R$49,0,$R$49*$C$49)+IF($S$49*$C$49*R$6&gt;$S$49,0,$S$49*$C$49)+IF($T$49*$C$49*Q$6&gt;$T$49,0,$T$49*$C$49)+IF($U$49*$C$49*P$6&gt;$U$49,0,$U$49*$C$49)+IF($V$49*$C$49*O$6&gt;$V$49,0,$V$49*$C$49)+IF($W$49*$C$49*N$6&gt;$W$49,0,$W$49*$C$49)+IF($X$49*$C$49*M$6&gt;$X$49,0,$X$49*$C$49)+IF($Y$49*$C$49*L$6&gt;$Y$49,0,$Y$49*$C$49)+IF($Z$49*$C$49*K$6&gt;$Z$49,0,$Z$49*$C$49)+IF($AA$49*$C$49*J$6&gt;$AA$49,0,$AA$49*$C$49)+IF($AB$49*$C$49*I$6&gt;$AB$49,0,$AB$49*$C$49)+IF($AC$49*$C$49*H$6&gt;$AC$49,0,$AC$49*$C$49)+IF($AD$49*$C$49*G$6&gt;$AD$49,0,$AD$49*$C$49)+IF($AE$49*$C$49*F$6&gt;$AE$49,0,$AE$49*$C$49)))</f>
        <v>0.4</v>
      </c>
      <c r="AG165" s="126">
        <f>IF(AF107&gt;AF49,0,IF(AND(AF107=AF49,AF165=0),0,IF($E$49*$C$49*AG$6&gt;$E$49,0,$E$49*$C$49)+IF($F$49*$C$49*AF$6&gt;$F$49,0,$F$49*$C$49)+IF($G$49*$C$49*AE$6&gt;$G$49,0,$G$49*$C$49)+IF($H$49*$C$49*AD$6&gt;$H$49,0,$H$49*$C$49)+IF($I$49*$C$49*AC$6&gt;$I$49,0,$I$49*$C$49)+IF($J$49*$C$49*AB$6&gt;$J$49,0,$J$49*$C$49)+IF($K$49*$C$49*AA$6&gt;$K$49,0,$K$49*$C$49)+IF($L$49*$C$49*Z$6&gt;$L$49,0,$L$49*$C$49)+IF($M$49*$C$49*Y$6&gt;$M$49,0,$M$49*$C$49)+IF($N$49*$C$49*X$6&gt;$N$49,0,$N$49*$C$49)+IF($O$49*$C$49*W$6&gt;$O$49,0,$O$49*$C$49)+IF($P$49*$C$49*V$6&gt;$P$49,0,$P$49*$C$49)+IF($Q$49*$C$49*U$6&gt;$Q$49,0,$Q$49*$C$49)+IF($R$49*$C$49*T$6&gt;$R$49,0,$R$49*$C$49)+IF($S$49*$C$49*S$6&gt;$S$49,0,$S$49*$C$49)+IF($T$49*$C$49*R$6&gt;$T$49,0,$T$49*$C$49)+IF($U$49*$C$49*Q$6&gt;$U$49,0,$U$49*$C$49)+IF($V$49*$C$49*P$6&gt;$V$49,0,$V$49*$C$49)+IF($W$49*$C$49*O$6&gt;$W$49,0,$W$49*$C$49)+IF($X$49*$C$49*N$6&gt;$X$49,0,$X$49*$C$49)+IF($Y$49*$C$49*M$6&gt;$Y$49,0,$Y$49*$C$49)+IF($Z$49*$C$49*L$6&gt;$Z$49,0,$Z$49*$C$49)+IF($AA$49*$C$49*K$6&gt;$AA$49,0,$AA$49*$C$49)+IF($AB$49*$C$49*J$6&gt;$AB$49,0,$AB$49*$C$49)+IF($AC$49*$C$49*I$6&gt;$AC$49,0,$AC$49*$C$49)+IF($AD$49*$C$49*H$6&gt;$AD$49,0,$AD$49*$C$49)+IF($AE$49*$C$49*G$6&gt;$AE$49,0,$AE$49*$C$49)+IF($AF$49*$C$49*F$6&gt;$AF$49,0,$AF$49*$C$49)))</f>
        <v>0.4</v>
      </c>
      <c r="AH165" s="126">
        <f>IF(AG107&gt;AG49,0,IF(AND(AG107=AG49,AG165=0),0,IF($E$49*$C$49*AH$6&gt;$E$49,0,$E$49*$C$49)+IF($F$49*$C$49*AG$6&gt;$F$49,0,$F$49*$C$49)+IF($G$49*$C$49*AF$6&gt;$G$49,0,$G$49*$C$49)+IF($H$49*$C$49*AE$6&gt;$H$49,0,$H$49*$C$49)+IF($I$49*$C$49*AD$6&gt;$I$49,0,$I$49*$C$49)+IF($J$49*$C$49*AC$6&gt;$J$49,0,$J$49*$C$49)+IF($K$49*$C$49*AB$6&gt;$K$49,0,$K$49*$C$49)+IF($L$49*$C$49*AA$6&gt;$L$49,0,$L$49*$C$49)+IF($M$49*$C$49*Z$6&gt;$M$49,0,$M$49*$C$49)+IF($N$49*$C$49*Y$6&gt;$N$49,0,$N$49*$C$49)+IF($O$49*$C$49*X$6&gt;$O$49,0,$O$49*$C$49)+IF($P$49*$C$49*W$6&gt;$P$49,0,$P$49*$C$49)+IF($Q$49*$C$49*V$6&gt;$Q$49,0,$Q$49*$C$49)+IF($R$49*$C$49*U$6&gt;$R$49,0,$R$49*$C$49)+IF($S$49*$C$49*T$6&gt;$S$49,0,$S$49*$C$49)+IF($T$49*$C$49*S$6&gt;$T$49,0,$T$49*$C$49)+IF($U$49*$C$49*R$6&gt;$U$49,0,$U$49*$C$49)+IF($V$49*$C$49*Q$6&gt;$V$49,0,$V$49*$C$49)+IF($W$49*$C$49*P$6&gt;$W$49,0,$W$49*$C$49)+IF($X$49*$C$49*O$6&gt;$X$49,0,$X$49*$C$49)+IF($Y$49*$C$49*N$6&gt;$Y$49,0,$Y$49*$C$49)+IF($Z$49*$C$49*M$6&gt;$Z$49,0,$Z$49*$C$49)+IF($AA$49*$C$49*L$6&gt;$AA$49,0,$AA$49*$C$49)+IF($AB$49*$C$49*K$6&gt;$AB$49,0,$AB$49*$C$49)+IF($AC$49*$C$49*J$6&gt;$AC$49,0,$AC$49*$C$49)+IF($AD$49*$C$49*I$6&gt;$AD$49,0,$AD$49*$C$49)+IF($AE$49*$C$49*H$6&gt;$AE$49,0,$AE$49*$C$49)+IF($AF$49*$C$49*G$6&gt;$AF$49,0,$AF$49*$C$49)+IF($AG$49*$C$49*F$6&gt;$AG$49,0,$AG$49*$C$49)))</f>
        <v>0.4</v>
      </c>
      <c r="AI165" s="126">
        <f>IF(AH107&gt;AH49,0,IF(AND(AH107=AH49,AH165=0),0,IF($E$49*$C$49*AI$6&gt;$E$49,0,$E$49*$C$49)+IF($F$49*$C$49*AH$6&gt;$F$49,0,$F$49*$C$49)+IF($G$49*$C$49*AG$6&gt;$G$49,0,$G$49*$C$49)+IF($H$49*$C$49*AF$6&gt;$H$49,0,$H$49*$C$49)+IF($I$49*$C$49*AE$6&gt;$I$49,0,$I$49*$C$49)+IF($J$49*$C$49*AD$6&gt;$J$49,0,$J$49*$C$49)+IF($K$49*$C$49*AC$6&gt;$K$49,0,$K$49*$C$49)+IF($L$49*$C$49*AB$6&gt;$L$49,0,$L$49*$C$49)+IF($M$49*$C$49*AA$6&gt;$M$49,0,$M$49*$C$49)+IF($N$49*$C$49*Z$6&gt;$N$49,0,$N$49*$C$49)+IF($O$49*$C$49*Y$6&gt;$O$49,0,$O$49*$C$49)+IF($P$49*$C$49*X$6&gt;$P$49,0,$P$49*$C$49)+IF($Q$49*$C$49*W$6&gt;$Q$49,0,$Q$49*$C$49)+IF($R$49*$C$49*V$6&gt;$R$49,0,$R$49*$C$49)+IF($S$49*$C$49*U$6&gt;$S$49,0,$S$49*$C$49)+IF($T$49*$C$49*T$6&gt;$T$49,0,$T$49*$C$49)+IF($U$49*$C$49*S$6&gt;$U$49,0,$U$49*$C$49)+IF($V$49*$C$49*R$6&gt;$V$49,0,$V$49*$C$49)+IF($W$49*$C$49*Q$6&gt;$W$49,0,$W$49*$C$49)+IF($X$49*$C$49*P$6&gt;$X$49,0,$X$49*$C$49)+IF($Y$49*$C$49*O$6&gt;$Y$49,0,$Y$49*$C$49)+IF($Z$49*$C$49*N$6&gt;$Z$49,0,$Z$49*$C$49)+IF($AA$49*$C$49*M$6&gt;$AA$49,0,$AA$49*$C$49)+IF($AB$49*$C$49*L$6&gt;$AB$49,0,$AB$49*$C$49)+IF($AC$49*$C$49*K$6&gt;$AC$49,0,$AC$49*$C$49)+IF($AD$49*$C$49*J$6&gt;$AD$49,0,$AD$49*$C$49)+IF($AE$49*$C$49*I$6&gt;$AE$49,0,$AE$49*$C$49)+IF($AF$49*$C$49*H$6&gt;$AF$49,0,$AF$49*$C$49)+IF($AG$49*$C$49*G$6&gt;$AG$49,0,$AG$49*$C$49)+IF($AH$49*$C$49*F$6&gt;$AH$49,0,$AH$49*$C$49)))</f>
        <v>0.4</v>
      </c>
    </row>
    <row r="166" spans="2:35" x14ac:dyDescent="0.3">
      <c r="B166" s="6" t="str">
        <f t="shared" si="74"/>
        <v>Controller</v>
      </c>
      <c r="C166" s="284"/>
      <c r="D166" s="151">
        <f t="shared" si="73"/>
        <v>15</v>
      </c>
      <c r="E166" s="126">
        <v>0</v>
      </c>
      <c r="F166" s="126">
        <f>IF(E108&gt;E50,0,IF(AND(E108=E50,E166=0),0,IF($E$50*$C$50*F$6&gt;$E$50,0,$E$50*$C$50)))</f>
        <v>0.5</v>
      </c>
      <c r="G166" s="126">
        <f>IF(F108&gt;F50,0,IF(AND(F108=F50,F166=0),0,IF($E$50*$C$50*G$6&gt;$E$50,0,$E$50*$C$50)+IF($F$50*$C$50*F$6&gt;$F$50,0,$F$50*$C$50)))</f>
        <v>0.5</v>
      </c>
      <c r="H166" s="126">
        <f>IF(G108&gt;G50,0,IF(AND(G108=G50,G166=0),0,IF($E$50*$C$50*H$6&gt;$E$50,0,$E$50*$C$50)+IF($F$50*$C$50*G$6&gt;$F$50,0,$F$50*$C$50)+IF($G$50*$C$50*F$6&gt;$G$50,0,$G$50*$C$50)))</f>
        <v>0.5</v>
      </c>
      <c r="I166" s="126">
        <f>IF(H108&gt;H50,0,IF(AND(H108=H50,H166=0),0,IF($E$50*$C$50*I$6&gt;$E$50,0,$E$50*$C$50)+IF($F$50*$C$50*H$6&gt;$F$50,0,$F$50*$C$50)+IF($G$50*$C$50*G$6&gt;$G$50,0,$G$50*$C$50)+IF($H$50*$C$50*F$6&gt;$H$50,0,$H$50*$C$50)))</f>
        <v>0.5</v>
      </c>
      <c r="J166" s="126">
        <f>IF(I108&gt;I50,0,IF(AND(I108=I50,I166=0),0,IF($E$50*$C$50*J$6&gt;$E$50,0,$E$50*$C$50)+IF($F$50*$C$50*I$6&gt;$F$50,0,$F$50*$C$50)+IF($G$50*$C$50*H$6&gt;$G$50,0,$G$50*$C$50)+IF($H$50*$C$50*G$6&gt;$H$50,0,$H$50*$C$50)+IF($I$50*$C$50*F$6&gt;$I$50,0,$I$50*$C$50)))</f>
        <v>0.5</v>
      </c>
      <c r="K166" s="126">
        <f>IF(J108&gt;J50,0,IF(AND(J108=J50,J166=0),0,IF($E$50*$C$50*K$6&gt;$E$50,0,$E$50*$C$50)+IF($F$50*$C$50*J$6&gt;$F$50,0,$F$50*$C$50)+IF($G$50*$C$50*I$6&gt;$G$50,0,$G$50*$C$50)+IF($H$50*$C$50*H$6&gt;$H$50,0,$H$50*$C$50)+IF($I$50*$C$50*G$6&gt;$I$50,0,$I$50*$C$50)+IF($J$50*$C$50*F$6&gt;$J$50,0,$J$50*$C$50)))</f>
        <v>0.5</v>
      </c>
      <c r="L166" s="126">
        <f>IF(K108&gt;K50,0,IF(AND(K108=K50,K166=0),0,IF($E$50*$C$50*L$6&gt;$E$50,0,$E$50*$C$50)+IF($F$50*$C$50*K$6&gt;$F$50,0,$F$50*$C$50)+IF($G$50*$C$50*J$6&gt;$G$50,0,$G$50*$C$50)+IF($H$50*$C$50*I$6&gt;$H$50,0,$H$50*$C$50)+IF($I$50*$C$50*H$6&gt;$I$50,0,$I$50*$C$50)+IF($J$50*$C$50*G$6&gt;$J$50,0,$J$50*$C$50)+IF($K$50*$C$50*F$6&gt;$K$50,0,$K$50*$C$50)))</f>
        <v>0.5</v>
      </c>
      <c r="M166" s="126">
        <f>IF(L108&gt;L50,0,IF(AND(L108=L50,L166=0),0,IF($E$50*$C$50*M$6&gt;$E$50,0,$E$50*$C$50)+IF($F$50*$C$50*L$6&gt;$F$50,0,$F$50*$C$50)+IF($G$50*$C$50*K$6&gt;$G$50,0,$G$50*$C$50)+IF($H$50*$C$50*J$6&gt;$H$50,0,$H$50*$C$50)+IF($I$50*$C$50*I$6&gt;$I$50,0,$I$50*$C$50)+IF($J$50*$C$50*H$6&gt;$J$50,0,$J$50*$C$50)+IF($K$50*$C$50*G$6&gt;$K$50,0,$K$50*$C$50)+IF($L$50*$C$50*F$6&gt;$L$50,0,$L$50*$C$50)))</f>
        <v>0.5</v>
      </c>
      <c r="N166" s="126">
        <f>IF(M108&gt;M50,0,IF(AND(M108=M50,M166=0),0,IF($E$50*$C$50*N$6&gt;$E$50,0,$E$50*$C$50)+IF($F$50*$C$50*M$6&gt;$F$50,0,$F$50*$C$50)+IF($G$50*$C$50*L$6&gt;$G$50,0,$G$50*$C$50)+IF($H$50*$C$50*K$6&gt;$H$50,0,$H$50*$C$50)+IF($I$50*$C$50*J$6&gt;$I$50,0,$I$50*$C$50)+IF($J$50*$C$50*I$6&gt;$J$50,0,$J$50*$C$50)+IF($K$50*$C$50*H$6&gt;$K$50,0,$K$50*$C$50)+IF($L$50*$C$50*G$6&gt;$L$50,0,$L$50*$C$50)+IF($M$50*$C$50*F$6&gt;$M$50,0,$M$50*$C$50)))</f>
        <v>0.5</v>
      </c>
      <c r="O166" s="126">
        <f>IF(N108&gt;N50,0,IF(AND(N108=N50,N166=0),0,IF($E$50*$C$50*O$6&gt;$E$50,0,$E$50*$C$50)+IF($F$50*$C$50*N$6&gt;$F$50,0,$F$50*$C$50)+IF($G$50*$C$50*M$6&gt;$G$50,0,$G$50*$C$50)+IF($H$50*$C$50*L$6&gt;$H$50,0,$H$50*$C$50)+IF($I$50*$C$50*K$6&gt;$I$50,0,$I$50*$C$50)+IF($J$50*$C$50*J$6&gt;$J$50,0,$J$50*$C$50)+IF($K$50*$C$50*I$6&gt;$K$50,0,$K$50*$C$50)+IF($L$50*$C$50*H$6&gt;$L$50,0,$L$50*$C$50)+IF($M$50*$C$50*G$6&gt;$M$50,0,$M$50*$C$50)+IF($N$50*$C$50*F$6&gt;$N$50,0,$N$50*$C$50)))</f>
        <v>0.5</v>
      </c>
      <c r="P166" s="126">
        <f>IF(O108&gt;O50,0,IF(AND(O108=O50,O166=0),0,IF($E$50*$C$50*P$6&gt;$E$50,0,$E$50*$C$50)+IF($F$50*$C$50*O$6&gt;$F$50,0,$F$50*$C$50)+IF($G$50*$C$50*N$6&gt;$G$50,0,$G$50*$C$50)+IF($H$50*$C$50*M$6&gt;$H$50,0,$H$50*$C$50)+IF($I$50*$C$50*L$6&gt;$I$50,0,$I$50*$C$50)+IF($J$50*$C$50*K$6&gt;$J$50,0,$J$50*$C$50)+IF($K$50*$C$50*J$6&gt;$K$50,0,$K$50*$C$50)+IF($L$50*$C$50*I$6&gt;$L$50,0,$L$50*$C$50)+IF($M$50*$C$50*H$6&gt;$M$50,0,$M$50*$C$50)+IF($N$50*$C$50*G$6&gt;$N$50,0,$N$50*$C$50)+IF($O$50*$C$50*F$6&gt;$O$50,0,$O$50*$C$50)))</f>
        <v>0.5</v>
      </c>
      <c r="Q166" s="126">
        <f>IF(P108&gt;P50,0,IF(AND(P108=P50,P166=0),0,IF($E$50*$C$50*Q$6&gt;$E$50,0,$E$50*$C$50)+IF($F$50*$C$50*P$6&gt;$F$50,0,$F$50*$C$50)+IF($G$50*$C$50*O$6&gt;$G$50,0,$G$50*$C$50)+IF($H$50*$C$50*N$6&gt;$H$50,0,$H$50*$C$50)+IF($I$50*$C$50*M$6&gt;$I$50,0,$I$50*$C$50)+IF($J$50*$C$50*L$6&gt;$J$50,0,$J$50*$C$50)+IF($K$50*$C$50*K$6&gt;$K$50,0,$K$50*$C$50)+IF($L$50*$C$50*J$6&gt;$L$50,0,$L$50*$C$50)+IF($M$50*$C$50*I$6&gt;$M$50,0,$M$50*$C$50)+IF($N$50*$C$50*H$6&gt;$N$50,0,$N$50*$C$50)+IF($O$50*$C$50*G$6&gt;$O$50,0,$O$50*$C$50)+IF($P$50*$C$50*F$6&gt;$P$50,0,$P$50*$C$50)))</f>
        <v>0.5</v>
      </c>
      <c r="R166" s="126">
        <f>IF(Q108&gt;Q50,0,IF(AND(Q108=Q50,Q166=0),0,IF($E$50*$C$50*R$6&gt;$E$50,0,$E$50*$C$50)+IF($F$50*$C$50*Q$6&gt;$F$50,0,$F$50*$C$50)+IF($G$50*$C$50*P$6&gt;$G$50,0,$G$50*$C$50)+IF($H$50*$C$50*O$6&gt;$H$50,0,$H$50*$C$50)+IF($I$50*$C$50*N$6&gt;$I$50,0,$I$50*$C$50)+IF($J$50*$C$50*M$6&gt;$J$50,0,$J$50*$C$50)+IF($K$50*$C$50*L$6&gt;$K$50,0,$K$50*$C$50)+IF($L$50*$C$50*K$6&gt;$L$50,0,$L$50*$C$50)+IF($M$50*$C$50*J$6&gt;$M$50,0,$M$50*$C$50)+IF($N$50*$C$50*I$6&gt;$N$50,0,$N$50*$C$50)+IF($O$50*$C$50*H$6&gt;$O$50,0,$O$50*$C$50)+IF($P$50*$C$50*G$6&gt;$P$50,0,$P$50*$C$50)+IF($Q$50*$C$50*F$6&gt;$Q$50,0,$Q$50*$C$50)))</f>
        <v>0.5</v>
      </c>
      <c r="S166" s="126">
        <f>IF(R108&gt;R50,0,IF(AND(R108=R50,R166=0),0,IF($E$50*$C$50*S$6&gt;$E$50,0,$E$50*$C$50)+IF($F$50*$C$50*R$6&gt;$F$50,0,$F$50*$C$50)+IF($G$50*$C$50*Q$6&gt;$G$50,0,$G$50*$C$50)+IF($H$50*$C$50*P$6&gt;$H$50,0,$H$50*$C$50)+IF($I$50*$C$50*O$6&gt;$I$50,0,$I$50*$C$50)+IF($J$50*$C$50*N$6&gt;$J$50,0,$J$50*$C$50)+IF($K$50*$C$50*M$6&gt;$K$50,0,$K$50*$C$50)+IF($L$50*$C$50*L$6&gt;$L$50,0,$L$50*$C$50)+IF($M$50*$C$50*K$6&gt;$M$50,0,$M$50*$C$50)+IF($N$50*$C$50*J$6&gt;$N$50,0,$N$50*$C$50)+IF($O$50*$C$50*I$6&gt;$O$50,0,$O$50*$C$50)+IF($P$50*$C$50*H$6&gt;$P$50,0,$P$50*$C$50)+IF($Q$50*$C$50*G$6&gt;$Q$50,0,$Q$50*$C$50)+IF($R$50*$C$50*F$6&gt;$R$50,0,$R$50*$C$50)))</f>
        <v>0.5</v>
      </c>
      <c r="T166" s="126">
        <f>IF(S108&gt;S50,0,IF(AND(S108=S50,S166=0),0,IF($E$50*$C$50*T$6&gt;$E$50,0,$E$50*$C$50)+IF($F$50*$C$50*S$6&gt;$F$50,0,$F$50*$C$50)+IF($G$50*$C$50*R$6&gt;$G$50,0,$G$50*$C$50)+IF($H$50*$C$50*Q$6&gt;$H$50,0,$H$50*$C$50)+IF($I$50*$C$50*P$6&gt;$I$50,0,$I$50*$C$50)+IF($J$50*$C$50*O$6&gt;$J$50,0,$J$50*$C$50)+IF($K$50*$C$50*N$6&gt;$K$50,0,$K$50*$C$50)+IF($L$50*$C$50*M$6&gt;$L$50,0,$L$50*$C$50)+IF($M$50*$C$50*L$6&gt;$M$50,0,$M$50*$C$50)+IF($N$50*$C$50*K$6&gt;$N$50,0,$N$50*$C$50)+IF($O$50*$C$50*J$6&gt;$O$50,0,$O$50*$C$50)+IF($P$50*$C$50*I$6&gt;$P$50,0,$P$50*$C$50)+IF($Q$50*$C$50*H$6&gt;$Q$50,0,$Q$50*$C$50)+IF($R$50*$C$50*G$6&gt;$R$50,0,$R$50*$C$50)+IF($S$50*$C$50*F$6&gt;$S$50,0,$S$50*$C$50)))</f>
        <v>0.5</v>
      </c>
      <c r="U166" s="126">
        <f>IF(T108&gt;T50,0,IF(AND(T108=T50,T166=0),0,IF($E$50*$C$50*U$6&gt;$E$50,0,$E$50*$C$50)+IF($F$50*$C$50*T$6&gt;$F$50,0,$F$50*$C$50)+IF($G$50*$C$50*S$6&gt;$G$50,0,$G$50*$C$50)+IF($H$50*$C$50*R$6&gt;$H$50,0,$H$50*$C$50)+IF($I$50*$C$50*Q$6&gt;$I$50,0,$I$50*$C$50)+IF($J$50*$C$50*P$6&gt;$J$50,0,$J$50*$C$50)+IF($K$50*$C$50*O$6&gt;$K$50,0,$K$50*$C$50)+IF($L$50*$C$50*N$6&gt;$L$50,0,$L$50*$C$50)+IF($M$50*$C$50*M$6&gt;$M$50,0,$M$50*$C$50)+IF($N$50*$C$50*L$6&gt;$N$50,0,$N$50*$C$50)+IF($O$50*$C$50*K$6&gt;$O$50,0,$O$50*$C$50)+IF($P$50*$C$50*J$6&gt;$P$50,0,$P$50*$C$50)+IF($Q$50*$C$50*I$6&gt;$Q$50,0,$Q$50*$C$50)+IF($R$50*$C$50*H$6&gt;$R$50,0,$R$50*$C$50)+IF($S$50*$C$50*G$6&gt;$S$50,0,$S$50*$C$50)+IF($T$50*$C$50*F$6&gt;$T$50,0,$T$50*$C$50)))</f>
        <v>0.5</v>
      </c>
      <c r="V166" s="126">
        <f>IF(U108&gt;U50,0,IF(AND(U108=U50,U166=0),0,IF($E$50*$C$50*V$6&gt;$E$50,0,$E$50*$C$50)+IF($F$50*$C$50*U$6&gt;$F$50,0,$F$50*$C$50)+IF($G$50*$C$50*T$6&gt;$G$50,0,$G$50*$C$50)+IF($H$50*$C$50*S$6&gt;$H$50,0,$H$50*$C$50)+IF($I$50*$C$50*R$6&gt;$I$50,0,$I$50*$C$50)+IF($J$50*$C$50*Q$6&gt;$J$50,0,$J$50*$C$50)+IF($K$50*$C$50*P$6&gt;$K$50,0,$K$50*$C$50)+IF($L$50*$C$50*O$6&gt;$L$50,0,$L$50*$C$50)+IF($M$50*$C$50*N$6&gt;$M$50,0,$M$50*$C$50)+IF($N$50*$C$50*M$6&gt;$N$50,0,$N$50*$C$50)+IF($O$50*$C$50*L$6&gt;$O$50,0,$O$50*$C$50)+IF($P$50*$C$50*K$6&gt;$P$50,0,$P$50*$C$50)+IF($Q$50*$C$50*J$6&gt;$Q$50,0,$Q$50*$C$50)+IF($R$50*$C$50*I$6&gt;$R$50,0,$R$50*$C$50)+IF($S$50*$C$50*H$6&gt;$S$50,0,$S$50*$C$50)+IF($T$50*$C$50*G$6&gt;$T$50,0,$T$50*$C$50)+IF($U$50*$C$50*F$6&gt;$U$50,0,$U$50*$C$50)))</f>
        <v>0.5</v>
      </c>
      <c r="W166" s="126">
        <f>IF(V108&gt;V50,0,IF(AND(V108=V50,V166=0),0,IF($E$50*$C$50*W$6&gt;$E$50,0,$E$50*$C$50)+IF($F$50*$C$50*V$6&gt;$F$50,0,$F$50*$C$50)+IF($G$50*$C$50*U$6&gt;$G$50,0,$G$50*$C$50)+IF($H$50*$C$50*T$6&gt;$H$50,0,$H$50*$C$50)+IF($I$50*$C$50*S$6&gt;$I$50,0,$I$50*$C$50)+IF($J$50*$C$50*R$6&gt;$J$50,0,$J$50*$C$50)+IF($K$50*$C$50*Q$6&gt;$K$50,0,$K$50*$C$50)+IF($L$50*$C$50*P$6&gt;$L$50,0,$L$50*$C$50)+IF($M$50*$C$50*O$6&gt;$M$50,0,$M$50*$C$50)+IF($N$50*$C$50*N$6&gt;$N$50,0,$N$50*$C$50)+IF($O$50*$C$50*M$6&gt;$O$50,0,$O$50*$C$50)+IF($P$50*$C$50*L$6&gt;$P$50,0,$P$50*$C$50)+IF($Q$50*$C$50*K$6&gt;$Q$50,0,$Q$50*$C$50)+IF($R$50*$C$50*J$6&gt;$R$50,0,$R$50*$C$50)+IF($S$50*$C$50*I$6&gt;$S$50,0,$S$50*$C$50)+IF($T$50*$C$50*H$6&gt;$T$50,0,$T$50*$C$50)+IF($U$50*$C$50*G$6&gt;$U$50,0,$U$50*$C$50)+IF($V$50*$C$50*F$6&gt;$V$50,0,$V$50*$C$50)))</f>
        <v>0.5</v>
      </c>
      <c r="X166" s="126">
        <f>IF(W108&gt;W50,0,IF(AND(W108=W50,W166=0),0,IF($E$50*$C$50*X$6&gt;$E$50,0,$E$50*$C$50)+IF($F$50*$C$50*W$6&gt;$F$50,0,$F$50*$C$50)+IF($G$50*$C$50*V$6&gt;$G$50,0,$G$50*$C$50)+IF($H$50*$C$50*U$6&gt;$H$50,0,$H$50*$C$50)+IF($I$50*$C$50*T$6&gt;$I$50,0,$I$50*$C$50)+IF($J$50*$C$50*S$6&gt;$J$50,0,$J$50*$C$50)+IF($K$50*$C$50*R$6&gt;$K$50,0,$K$50*$C$50)+IF($L$50*$C$50*Q$6&gt;$L$50,0,$L$50*$C$50)+IF($M$50*$C$50*P$6&gt;$M$50,0,$M$50*$C$50)+IF($N$50*$C$50*O$6&gt;$N$50,0,$N$50*$C$50)+IF($O$50*$C$50*N$6&gt;$O$50,0,$O$50*$C$50)+IF($P$50*$C$50*M$6&gt;$P$50,0,$P$50*$C$50)+IF($Q$50*$C$50*L$6&gt;$Q$50,0,$Q$50*$C$50)+IF($R$50*$C$50*K$6&gt;$R$50,0,$R$50*$C$50)+IF($S$50*$C$50*J$6&gt;$S$50,0,$S$50*$C$50)+IF($T$50*$C$50*I$6&gt;$T$50,0,$T$50*$C$50)+IF($U$50*$C$50*H$6&gt;$U$50,0,$U$50*$C$50)+IF($V$50*$C$50*G$6&gt;$V$50,0,$V$50*$C$50)+IF($W$50*$C$50*F$6&gt;$W$50,0,$W$50*$C$50)))</f>
        <v>0.5</v>
      </c>
      <c r="Y166" s="126">
        <f>IF(X108&gt;X50,0,IF(AND(X108=X50,X166=0),0,IF($E$50*$C$50*Y$6&gt;$E$50,0,$E$50*$C$50)+IF($F$50*$C$50*X$6&gt;$F$50,0,$F$50*$C$50)+IF($G$50*$C$50*W$6&gt;$G$50,0,$G$50*$C$50)+IF($H$50*$C$50*V$6&gt;$H$50,0,$H$50*$C$50)+IF($I$50*$C$50*U$6&gt;$I$50,0,$I$50*$C$50)+IF($J$50*$C$50*T$6&gt;$J$50,0,$J$50*$C$50)+IF($K$50*$C$50*S$6&gt;$K$50,0,$K$50*$C$50)+IF($L$50*$C$50*R$6&gt;$L$50,0,$L$50*$C$50)+IF($M$50*$C$50*Q$6&gt;$M$50,0,$M$50*$C$50)+IF($N$50*$C$50*P$6&gt;$N$50,0,$N$50*$C$50)+IF($O$50*$C$50*O$6&gt;$O$50,0,$O$50*$C$50)+IF($P$50*$C$50*N$6&gt;$P$50,0,$P$50*$C$50)+IF($Q$50*$C$50*M$6&gt;$Q$50,0,$Q$50*$C$50)+IF($R$50*$C$50*L$6&gt;$R$50,0,$R$50*$C$50)+IF($S$50*$C$50*K$6&gt;$S$50,0,$S$50*$C$50)+IF($T$50*$C$50*J$6&gt;$T$50,0,$T$50*$C$50)+IF($U$50*$C$50*I$6&gt;$U$50,0,$U$50*$C$50)+IF($V$50*$C$50*H$6&gt;$V$50,0,$V$50*$C$50)+IF($W$50*$C$50*G$6&gt;$W$50,0,$W$50*$C$50)+IF($X$50*$C$50*F$6&gt;$X$50,0,$X$50*$C$50)))</f>
        <v>0.5</v>
      </c>
      <c r="Z166" s="126">
        <f>IF(Y108&gt;Y50,0,IF(AND(Y108=Y50,Y166=0),0,IF($E$50*$C$50*Z$6&gt;$E$50,0,$E$50*$C$50)+IF($F$50*$C$50*Y$6&gt;$F$50,0,$F$50*$C$50)+IF($G$50*$C$50*X$6&gt;$G$50,0,$G$50*$C$50)+IF($H$50*$C$50*W$6&gt;$H$50,0,$H$50*$C$50)+IF($I$50*$C$50*V$6&gt;$I$50,0,$I$50*$C$50)+IF($J$50*$C$50*U$6&gt;$J$50,0,$J$50*$C$50)+IF($K$50*$C$50*T$6&gt;$K$50,0,$K$50*$C$50)+IF($L$50*$C$50*S$6&gt;$L$50,0,$L$50*$C$50)+IF($M$50*$C$50*R$6&gt;$M$50,0,$M$50*$C$50)+IF($N$50*$C$50*Q$6&gt;$N$50,0,$N$50*$C$50)+IF($O$50*$C$50*P$6&gt;$O$50,0,$O$50*$C$50)+IF($P$50*$C$50*O$6&gt;$P$50,0,$P$50*$C$50)+IF($Q$50*$C$50*N$6&gt;$Q$50,0,$Q$50*$C$50)+IF($R$50*$C$50*M$6&gt;$R$50,0,$R$50*$C$50)+IF($S$50*$C$50*L$6&gt;$S$50,0,$S$50*$C$50)+IF($T$50*$C$50*K$6&gt;$T$50,0,$T$50*$C$50)+IF($U$50*$C$50*J$6&gt;$U$50,0,$U$50*$C$50)+IF($V$50*$C$50*I$6&gt;$V$50,0,$V$50*$C$50)+IF($W$50*$C$50*H$6&gt;$W$50,0,$W$50*$C$50)+IF($X$50*$C$50*G$6&gt;$X$50,0,$X$50*$C$50)+IF($Y$50*$C$50*F$6&gt;$Y$50,0,$Y$50*$C$50)))</f>
        <v>0.5</v>
      </c>
      <c r="AA166" s="126">
        <f>IF(Z108&gt;Z50,0,IF(AND(Z108=Z50,Z166=0),0,IF($E$50*$C$50*AA$6&gt;$E$50,0,$E$50*$C$50)+IF($F$50*$C$50*Z$6&gt;$F$50,0,$F$50*$C$50)+IF($G$50*$C$50*Y$6&gt;$G$50,0,$G$50*$C$50)+IF($H$50*$C$50*X$6&gt;$H$50,0,$H$50*$C$50)+IF($I$50*$C$50*W$6&gt;$I$50,0,$I$50*$C$50)+IF($J$50*$C$50*V$6&gt;$J$50,0,$J$50*$C$50)+IF($K$50*$C$50*U$6&gt;$K$50,0,$K$50*$C$50)+IF($L$50*$C$50*T$6&gt;$L$50,0,$L$50*$C$50)+IF($M$50*$C$50*S$6&gt;$M$50,0,$M$50*$C$50)+IF($N$50*$C$50*R$6&gt;$N$50,0,$N$50*$C$50)+IF($O$50*$C$50*Q$6&gt;$O$50,0,$O$50*$C$50)+IF($P$50*$C$50*P$6&gt;$P$50,0,$P$50*$C$50)+IF($Q$50*$C$50*O$6&gt;$Q$50,0,$Q$50*$C$50)+IF($R$50*$C$50*N$6&gt;$R$50,0,$R$50*$C$50)+IF($S$50*$C$50*M$6&gt;$S$50,0,$S$50*$C$50)+IF($T$50*$C$50*L$6&gt;$T$50,0,$T$50*$C$50)+IF($U$50*$C$50*K$6&gt;$U$50,0,$U$50*$C$50)+IF($V$50*$C$50*J$6&gt;$V$50,0,$V$50*$C$50)+IF($W$50*$C$50*I$6&gt;$W$50,0,$W$50*$C$50)+IF($X$50*$C$50*H$6&gt;$X$50,0,$X$50*$C$50)+IF($Y$50*$C$50*G$6&gt;$Y$50,0,$Y$50*$C$50)+IF($Z$50*$C$50*F$6&gt;$Z$50,0,$Z$50*$C$50)))</f>
        <v>0.5</v>
      </c>
      <c r="AB166" s="126">
        <f>IF(AA108&gt;AA50,0,IF(AND(AA108=AA50,AA166=0),0,IF($E$50*$C$50*AB$6&gt;$E$50,0,$E$50*$C$50)+IF($F$50*$C$50*AA$6&gt;$F$50,0,$F$50*$C$50)+IF($G$50*$C$50*Z$6&gt;$G$50,0,$G$50*$C$50)+IF($H$50*$C$50*Y$6&gt;$H$50,0,$H$50*$C$50)+IF($I$50*$C$50*X$6&gt;$I$50,0,$I$50*$C$50)+IF($J$50*$C$50*W$6&gt;$J$50,0,$J$50*$C$50)+IF($K$50*$C$50*V$6&gt;$K$50,0,$K$50*$C$50)+IF($L$50*$C$50*U$6&gt;$L$50,0,$L$50*$C$50)+IF($M$50*$C$50*T$6&gt;$M$50,0,$M$50*$C$50)+IF($N$50*$C$50*S$6&gt;$N$50,0,$N$50*$C$50)+IF($O$50*$C$50*R$6&gt;$O$50,0,$O$50*$C$50)+IF($P$50*$C$50*Q$6&gt;$P$50,0,$P$50*$C$50)+IF($Q$50*$C$50*P$6&gt;$Q$50,0,$Q$50*$C$50)+IF($R$50*$C$50*O$6&gt;$R$50,0,$R$50*$C$50)+IF($S$50*$C$50*N$6&gt;$S$50,0,$S$50*$C$50)+IF($T$50*$C$50*M$6&gt;$T$50,0,$T$50*$C$50)+IF($U$50*$C$50*L$6&gt;$U$50,0,$U$50*$C$50)+IF($V$50*$C$50*K$6&gt;$V$50,0,$V$50*$C$50)+IF($W$50*$C$50*J$6&gt;$W$50,0,$W$50*$C$50)+IF($X$50*$C$50*I$6&gt;$X$50,0,$X$50*$C$50)+IF($Y$50*$C$50*H$6&gt;$Y$50,0,$Y$50*$C$50)+IF($Z$50*$C$50*G$6&gt;$Z$50,0,$Z$50*$C$50)+IF($AA$50*$C$50*F$6&gt;$AA$50,0,$AA$50*$C$50)))</f>
        <v>0.5</v>
      </c>
      <c r="AC166" s="126">
        <f>IF(AB108&gt;AB50,0,IF(AND(AB108=AB50,AB166=0),0,IF($E$50*$C$50*AC$6&gt;$E$50,0,$E$50*$C$50)+IF($F$50*$C$50*AB$6&gt;$F$50,0,$F$50*$C$50)+IF($G$50*$C$50*AA$6&gt;$G$50,0,$G$50*$C$50)+IF($H$50*$C$50*Z$6&gt;$H$50,0,$H$50*$C$50)+IF($I$50*$C$50*Y$6&gt;$I$50,0,$I$50*$C$50)+IF($J$50*$C$50*X$6&gt;$J$50,0,$J$50*$C$50)+IF($K$50*$C$50*W$6&gt;$K$50,0,$K$50*$C$50)+IF($L$50*$C$50*V$6&gt;$L$50,0,$L$50*$C$50)+IF($M$50*$C$50*U$6&gt;$M$50,0,$M$50*$C$50)+IF($N$50*$C$50*T$6&gt;$N$50,0,$N$50*$C$50)+IF($O$50*$C$50*S$6&gt;$O$50,0,$O$50*$C$50)+IF($P$50*$C$50*R$6&gt;$P$50,0,$P$50*$C$50)+IF($Q$50*$C$50*Q$6&gt;$Q$50,0,$Q$50*$C$50)+IF($R$50*$C$50*P$6&gt;$R$50,0,$R$50*$C$50)+IF($S$50*$C$50*O$6&gt;$S$50,0,$S$50*$C$50)+IF($T$50*$C$50*N$6&gt;$T$50,0,$T$50*$C$50)+IF($U$50*$C$50*M$6&gt;$U$50,0,$U$50*$C$50)+IF($V$50*$C$50*L$6&gt;$V$50,0,$V$50*$C$50)+IF($W$50*$C$50*K$6&gt;$W$50,0,$W$50*$C$50)+IF($X$50*$C$50*J$6&gt;$X$50,0,$X$50*$C$50)+IF($Y$50*$C$50*I$6&gt;$Y$50,0,$Y$50*$C$50)+IF($Z$50*$C$50*H$6&gt;$Z$50,0,$Z$50*$C$50)+IF($AA$50*$C$50*G$6&gt;$AA$50,0,$AA$50*$C$50)+IF($AB$50*$C$50*F$6&gt;$AB$50,0,$AB$50*$C$50)))</f>
        <v>0.5</v>
      </c>
      <c r="AD166" s="126">
        <f>IF(AC108&gt;AC50,0,IF(AND(AC108=AC50,AC166=0),0,IF($E$50*$C$50*AD$6&gt;$E$50,0,$E$50*$C$50)+IF($F$50*$C$50*AC$6&gt;$F$50,0,$F$50*$C$50)+IF($G$50*$C$50*AB$6&gt;$G$50,0,$G$50*$C$50)+IF($H$50*$C$50*AA$6&gt;$H$50,0,$H$50*$C$50)+IF($I$50*$C$50*Z$6&gt;$I$50,0,$I$50*$C$50)+IF($J$50*$C$50*Y$6&gt;$J$50,0,$J$50*$C$50)+IF($K$50*$C$50*X$6&gt;$K$50,0,$K$50*$C$50)+IF($L$50*$C$50*W$6&gt;$L$50,0,$L$50*$C$50)+IF($M$50*$C$50*V$6&gt;$M$50,0,$M$50*$C$50)+IF($N$50*$C$50*U$6&gt;$N$50,0,$N$50*$C$50)+IF($O$50*$C$50*T$6&gt;$O$50,0,$O$50*$C$50)+IF($P$50*$C$50*S$6&gt;$P$50,0,$P$50*$C$50)+IF($Q$50*$C$50*R$6&gt;$Q$50,0,$Q$50*$C$50)+IF($R$50*$C$50*Q$6&gt;$R$50,0,$R$50*$C$50)+IF($S$50*$C$50*P$6&gt;$S$50,0,$S$50*$C$50)+IF($T$50*$C$50*O$6&gt;$T$50,0,$T$50*$C$50)+IF($U$50*$C$50*N$6&gt;$U$50,0,$U$50*$C$50)+IF($V$50*$C$50*M$6&gt;$V$50,0,$V$50*$C$50)+IF($W$50*$C$50*L$6&gt;$W$50,0,$W$50*$C$50)+IF($X$50*$C$50*K$6&gt;$X$50,0,$X$50*$C$50)+IF($Y$50*$C$50*J$6&gt;$Y$50,0,$Y$50*$C$50)+IF($Z$50*$C$50*I$6&gt;$Z$50,0,$Z$50*$C$50)+IF($AA$50*$C$50*H$6&gt;$AA$50,0,$AA$50*$C$50)+IF($AB$50*$C$50*G$6&gt;$AB$50,0,$AB$50*$C$50)+IF($AC$50*$C$50*F$6&gt;$AC$50,0,$AC$50*$C$50)))</f>
        <v>0.5</v>
      </c>
      <c r="AE166" s="126">
        <f>IF(AD108&gt;AD50,0,IF(AND(AD108=AD50,AD166=0),0,IF($E$50*$C$50*AE$6&gt;$E$50,0,$E$50*$C$50)+IF($F$50*$C$50*AD$6&gt;$F$50,0,$F$50*$C$50)+IF($G$50*$C$50*AC$6&gt;$G$50,0,$G$50*$C$50)+IF($H$50*$C$50*AB$6&gt;$H$50,0,$H$50*$C$50)+IF($I$50*$C$50*AA$6&gt;$I$50,0,$I$50*$C$50)+IF($J$50*$C$50*Z$6&gt;$J$50,0,$J$50*$C$50)+IF($K$50*$C$50*Y$6&gt;$K$50,0,$K$50*$C$50)+IF($L$50*$C$50*X$6&gt;$L$50,0,$L$50*$C$50)+IF($M$50*$C$50*W$6&gt;$M$50,0,$M$50*$C$50)+IF($N$50*$C$50*V$6&gt;$N$50,0,$N$50*$C$50)+IF($O$50*$C$50*U$6&gt;$O$50,0,$O$50*$C$50)+IF($P$50*$C$50*T$6&gt;$P$50,0,$P$50*$C$50)+IF($Q$50*$C$50*S$6&gt;$Q$50,0,$Q$50*$C$50)+IF($R$50*$C$50*R$6&gt;$R$50,0,$R$50*$C$50)+IF($S$50*$C$50*Q$6&gt;$S$50,0,$S$50*$C$50)+IF($T$50*$C$50*P$6&gt;$T$50,0,$T$50*$C$50)+IF($U$50*$C$50*O$6&gt;$U$50,0,$U$50*$C$50)+IF($V$50*$C$50*N$6&gt;$V$50,0,$V$50*$C$50)+IF($W$50*$C$50*M$6&gt;$W$50,0,$W$50*$C$50)+IF($X$50*$C$50*L$6&gt;$X$50,0,$X$50*$C$50)+IF($Y$50*$C$50*K$6&gt;$Y$50,0,$Y$50*$C$50)+IF($Z$50*$C$50*J$6&gt;$Z$50,0,$Z$50*$C$50)+IF($AA$50*$C$50*I$6&gt;$AA$50,0,$AA$50*$C$50)+IF($AB$50*$C$50*H$6&gt;$AB$50,0,$AB$50*$C$50)+IF($AC$50*$C$50*G$6&gt;$AC$50,0,$AC$50*$C$50)+IF($AD$50*$C$50*F$6&gt;$AD$50,0,$AD$50*$C$50)))</f>
        <v>0.5</v>
      </c>
      <c r="AF166" s="126">
        <f>IF(AE108&gt;AE50,0,IF(AND(AE108=AE50,AE166=0),0,IF($E$50*$C$50*AF$6&gt;$E$50,0,$E$50*$C$50)+IF($F$50*$C$50*AE$6&gt;$F$50,0,$F$50*$C$50)+IF($G$50*$C$50*AD$6&gt;$G$50,0,$G$50*$C$50)+IF($H$50*$C$50*AC$6&gt;$H$50,0,$H$50*$C$50)+IF($I$50*$C$50*AB$6&gt;$I$50,0,$I$50*$C$50)+IF($J$50*$C$50*AA$6&gt;$J$50,0,$J$50*$C$50)+IF($K$50*$C$50*Z$6&gt;$K$50,0,$K$50*$C$50)+IF($L$50*$C$50*Y$6&gt;$L$50,0,$L$50*$C$50)+IF($M$50*$C$50*X$6&gt;$M$50,0,$M$50*$C$50)+IF($N$50*$C$50*W$6&gt;$N$50,0,$N$50*$C$50)+IF($O$50*$C$50*V$6&gt;$O$50,0,$O$50*$C$50)+IF($P$50*$C$50*U$6&gt;$P$50,0,$P$50*$C$50)+IF($Q$50*$C$50*T$6&gt;$Q$50,0,$Q$50*$C$50)+IF($R$50*$C$50*S$6&gt;$R$50,0,$R$50*$C$50)+IF($S$50*$C$50*R$6&gt;$S$50,0,$S$50*$C$50)+IF($T$50*$C$50*Q$6&gt;$T$50,0,$T$50*$C$50)+IF($U$50*$C$50*P$6&gt;$U$50,0,$U$50*$C$50)+IF($V$50*$C$50*O$6&gt;$V$50,0,$V$50*$C$50)+IF($W$50*$C$50*N$6&gt;$W$50,0,$W$50*$C$50)+IF($X$50*$C$50*M$6&gt;$X$50,0,$X$50*$C$50)+IF($Y$50*$C$50*L$6&gt;$Y$50,0,$Y$50*$C$50)+IF($Z$50*$C$50*K$6&gt;$Z$50,0,$Z$50*$C$50)+IF($AA$50*$C$50*J$6&gt;$AA$50,0,$AA$50*$C$50)+IF($AB$50*$C$50*I$6&gt;$AB$50,0,$AB$50*$C$50)+IF($AC$50*$C$50*H$6&gt;$AC$50,0,$AC$50*$C$50)+IF($AD$50*$C$50*G$6&gt;$AD$50,0,$AD$50*$C$50)+IF($AE$50*$C$50*F$6&gt;$AE$50,0,$AE$50*$C$50)))</f>
        <v>0.5</v>
      </c>
      <c r="AG166" s="126">
        <f>IF(AF108&gt;AF50,0,IF(AND(AF108=AF50,AF166=0),0,IF($E$50*$C$50*AG$6&gt;$E$50,0,$E$50*$C$50)+IF($F$50*$C$50*AF$6&gt;$F$50,0,$F$50*$C$50)+IF($G$50*$C$50*AE$6&gt;$G$50,0,$G$50*$C$50)+IF($H$50*$C$50*AD$6&gt;$H$50,0,$H$50*$C$50)+IF($I$50*$C$50*AC$6&gt;$I$50,0,$I$50*$C$50)+IF($J$50*$C$50*AB$6&gt;$J$50,0,$J$50*$C$50)+IF($K$50*$C$50*AA$6&gt;$K$50,0,$K$50*$C$50)+IF($L$50*$C$50*Z$6&gt;$L$50,0,$L$50*$C$50)+IF($M$50*$C$50*Y$6&gt;$M$50,0,$M$50*$C$50)+IF($N$50*$C$50*X$6&gt;$N$50,0,$N$50*$C$50)+IF($O$50*$C$50*W$6&gt;$O$50,0,$O$50*$C$50)+IF($P$50*$C$50*V$6&gt;$P$50,0,$P$50*$C$50)+IF($Q$50*$C$50*U$6&gt;$Q$50,0,$Q$50*$C$50)+IF($R$50*$C$50*T$6&gt;$R$50,0,$R$50*$C$50)+IF($S$50*$C$50*S$6&gt;$S$50,0,$S$50*$C$50)+IF($T$50*$C$50*R$6&gt;$T$50,0,$T$50*$C$50)+IF($U$50*$C$50*Q$6&gt;$U$50,0,$U$50*$C$50)+IF($V$50*$C$50*P$6&gt;$V$50,0,$V$50*$C$50)+IF($W$50*$C$50*O$6&gt;$W$50,0,$W$50*$C$50)+IF($X$50*$C$50*N$6&gt;$X$50,0,$X$50*$C$50)+IF($Y$50*$C$50*M$6&gt;$Y$50,0,$Y$50*$C$50)+IF($Z$50*$C$50*L$6&gt;$Z$50,0,$Z$50*$C$50)+IF($AA$50*$C$50*K$6&gt;$AA$50,0,$AA$50*$C$50)+IF($AB$50*$C$50*J$6&gt;$AB$50,0,$AB$50*$C$50)+IF($AC$50*$C$50*I$6&gt;$AC$50,0,$AC$50*$C$50)+IF($AD$50*$C$50*H$6&gt;$AD$50,0,$AD$50*$C$50)+IF($AE$50*$C$50*G$6&gt;$AE$50,0,$AE$50*$C$50)+IF($AF$50*$C$50*F$6&gt;$AF$50,0,$AF$50*$C$50)))</f>
        <v>0.5</v>
      </c>
      <c r="AH166" s="126">
        <f>IF(AG108&gt;AG50,0,IF(AND(AG108=AG50,AG166=0),0,IF($E$50*$C$50*AH$6&gt;$E$50,0,$E$50*$C$50)+IF($F$50*$C$50*AG$6&gt;$F$50,0,$F$50*$C$50)+IF($G$50*$C$50*AF$6&gt;$G$50,0,$G$50*$C$50)+IF($H$50*$C$50*AE$6&gt;$H$50,0,$H$50*$C$50)+IF($I$50*$C$50*AD$6&gt;$I$50,0,$I$50*$C$50)+IF($J$50*$C$50*AC$6&gt;$J$50,0,$J$50*$C$50)+IF($K$50*$C$50*AB$6&gt;$K$50,0,$K$50*$C$50)+IF($L$50*$C$50*AA$6&gt;$L$50,0,$L$50*$C$50)+IF($M$50*$C$50*Z$6&gt;$M$50,0,$M$50*$C$50)+IF($N$50*$C$50*Y$6&gt;$N$50,0,$N$50*$C$50)+IF($O$50*$C$50*X$6&gt;$O$50,0,$O$50*$C$50)+IF($P$50*$C$50*W$6&gt;$P$50,0,$P$50*$C$50)+IF($Q$50*$C$50*V$6&gt;$Q$50,0,$Q$50*$C$50)+IF($R$50*$C$50*U$6&gt;$R$50,0,$R$50*$C$50)+IF($S$50*$C$50*T$6&gt;$S$50,0,$S$50*$C$50)+IF($T$50*$C$50*S$6&gt;$T$50,0,$T$50*$C$50)+IF($U$50*$C$50*R$6&gt;$U$50,0,$U$50*$C$50)+IF($V$50*$C$50*Q$6&gt;$V$50,0,$V$50*$C$50)+IF($W$50*$C$50*P$6&gt;$W$50,0,$W$50*$C$50)+IF($X$50*$C$50*O$6&gt;$X$50,0,$X$50*$C$50)+IF($Y$50*$C$50*N$6&gt;$Y$50,0,$Y$50*$C$50)+IF($Z$50*$C$50*M$6&gt;$Z$50,0,$Z$50*$C$50)+IF($AA$50*$C$50*L$6&gt;$AA$50,0,$AA$50*$C$50)+IF($AB$50*$C$50*K$6&gt;$AB$50,0,$AB$50*$C$50)+IF($AC$50*$C$50*J$6&gt;$AC$50,0,$AC$50*$C$50)+IF($AD$50*$C$50*I$6&gt;$AD$50,0,$AD$50*$C$50)+IF($AE$50*$C$50*H$6&gt;$AE$50,0,$AE$50*$C$50)+IF($AF$50*$C$50*G$6&gt;$AF$50,0,$AF$50*$C$50)+IF($AG$50*$C$50*F$6&gt;$AG$50,0,$AG$50*$C$50)))</f>
        <v>0.5</v>
      </c>
      <c r="AI166" s="126">
        <f>IF(AH108&gt;AH50,0,IF(AND(AH108=AH50,AH166=0),0,IF($E$50*$C$50*AI$6&gt;$E$50,0,$E$50*$C$50)+IF($F$50*$C$50*AH$6&gt;$F$50,0,$F$50*$C$50)+IF($G$50*$C$50*AG$6&gt;$G$50,0,$G$50*$C$50)+IF($H$50*$C$50*AF$6&gt;$H$50,0,$H$50*$C$50)+IF($I$50*$C$50*AE$6&gt;$I$50,0,$I$50*$C$50)+IF($J$50*$C$50*AD$6&gt;$J$50,0,$J$50*$C$50)+IF($K$50*$C$50*AC$6&gt;$K$50,0,$K$50*$C$50)+IF($L$50*$C$50*AB$6&gt;$L$50,0,$L$50*$C$50)+IF($M$50*$C$50*AA$6&gt;$M$50,0,$M$50*$C$50)+IF($N$50*$C$50*Z$6&gt;$N$50,0,$N$50*$C$50)+IF($O$50*$C$50*Y$6&gt;$O$50,0,$O$50*$C$50)+IF($P$50*$C$50*X$6&gt;$P$50,0,$P$50*$C$50)+IF($Q$50*$C$50*W$6&gt;$Q$50,0,$Q$50*$C$50)+IF($R$50*$C$50*V$6&gt;$R$50,0,$R$50*$C$50)+IF($S$50*$C$50*U$6&gt;$S$50,0,$S$50*$C$50)+IF($T$50*$C$50*T$6&gt;$T$50,0,$T$50*$C$50)+IF($U$50*$C$50*S$6&gt;$U$50,0,$U$50*$C$50)+IF($V$50*$C$50*R$6&gt;$V$50,0,$V$50*$C$50)+IF($W$50*$C$50*Q$6&gt;$W$50,0,$W$50*$C$50)+IF($X$50*$C$50*P$6&gt;$X$50,0,$X$50*$C$50)+IF($Y$50*$C$50*O$6&gt;$Y$50,0,$Y$50*$C$50)+IF($Z$50*$C$50*N$6&gt;$Z$50,0,$Z$50*$C$50)+IF($AA$50*$C$50*M$6&gt;$AA$50,0,$AA$50*$C$50)+IF($AB$50*$C$50*L$6&gt;$AB$50,0,$AB$50*$C$50)+IF($AC$50*$C$50*K$6&gt;$AC$50,0,$AC$50*$C$50)+IF($AD$50*$C$50*J$6&gt;$AD$50,0,$AD$50*$C$50)+IF($AE$50*$C$50*I$6&gt;$AE$50,0,$AE$50*$C$50)+IF($AF$50*$C$50*H$6&gt;$AF$50,0,$AF$50*$C$50)+IF($AG$50*$C$50*G$6&gt;$AG$50,0,$AG$50*$C$50)+IF($AH$50*$C$50*F$6&gt;$AH$50,0,$AH$50*$C$50)))</f>
        <v>0.5</v>
      </c>
    </row>
    <row r="167" spans="2:35" x14ac:dyDescent="0.3">
      <c r="B167" s="6" t="str">
        <f t="shared" si="74"/>
        <v>Brakes</v>
      </c>
      <c r="C167" s="284"/>
      <c r="D167" s="151">
        <f t="shared" si="73"/>
        <v>15</v>
      </c>
      <c r="E167" s="126">
        <v>0</v>
      </c>
      <c r="F167" s="126">
        <f>IF(E109&gt;E51,0,IF(AND(E109=E51,E167=0),0,IF($E$51*$C$51*F$6&gt;$E$51,0,$E$51*$C$51)))</f>
        <v>0.5</v>
      </c>
      <c r="G167" s="126">
        <f>IF(F109&gt;F51,0,IF(AND(F109=F51,F167=0),0,IF($E$51*$C$51*G$6&gt;$E$51,0,$E$51*$C$51)+IF($F$51*$C$51*F$6&gt;$F$51,0,$F$51*$C$51)))</f>
        <v>0.5</v>
      </c>
      <c r="H167" s="126">
        <f>IF(G109&gt;G51,0,IF(AND(G109=G51,G167=0),0,IF($E$51*$C$51*H$6&gt;$E$51,0,$E$51*$C$51)+IF($F$51*$C$51*G$6&gt;$F$51,0,$F$51*$C$51)+IF($G$51*$C$51*F$6&gt;$G$51,0,$G$51*$C$51)))</f>
        <v>0.5</v>
      </c>
      <c r="I167" s="126">
        <f>IF(H109&gt;H51,0,IF(AND(H109=H51,H167=0),0,IF($E$51*$C$51*I$6&gt;$E$51,0,$E$51*$C$51)+IF($F$51*$C$51*H$6&gt;$F$51,0,$F$51*$C$51)+IF($G$51*$C$51*G$6&gt;$G$51,0,$G$51*$C$51)+IF($H$51*$C$51*F$6&gt;$H$51,0,$H$51*$C$51)))</f>
        <v>0.5</v>
      </c>
      <c r="J167" s="126">
        <f>IF(I109&gt;I51,0,IF(AND(I109=I51,I167=0),0,IF($E$51*$C$51*J$6&gt;$E$51,0,$E$51*$C$51)+IF($F$51*$C$51*I$6&gt;$F$51,0,$F$51*$C$51)+IF($G$51*$C$51*H$6&gt;$G$51,0,$G$51*$C$51)+IF($H$51*$C$51*G$6&gt;$H$51,0,$H$51*$C$51)+IF($I$51*$C$51*F$6&gt;$I$51,0,$I$51*$C$51)))</f>
        <v>0.5</v>
      </c>
      <c r="K167" s="126">
        <f>IF(J109&gt;J51,0,IF(AND(J109=J51,J167=0),0,IF($E$51*$C$51*K$6&gt;$E$51,0,$E$51*$C$51)+IF($F$51*$C$51*J$6&gt;$F$51,0,$F$51*$C$51)+IF($G$51*$C$51*I$6&gt;$G$51,0,$G$51*$C$51)+IF($H$51*$C$51*H$6&gt;$H$51,0,$H$51*$C$51)+IF($I$51*$C$51*G$6&gt;$I$51,0,$I$51*$C$51)+IF($J$51*$C$51*F$6&gt;$J$51,0,$J$51*$C$51)))</f>
        <v>0.5</v>
      </c>
      <c r="L167" s="126">
        <f>IF(K109&gt;K51,0,IF(AND(K109=K51,K167=0),0,IF($E$51*$C$51*L$6&gt;$E$51,0,$E$51*$C$51)+IF($F$51*$C$51*K$6&gt;$F$51,0,$F$51*$C$51)+IF($G$51*$C$51*J$6&gt;$G$51,0,$G$51*$C$51)+IF($H$51*$C$51*I$6&gt;$H$51,0,$H$51*$C$51)+IF($I$51*$C$51*H$6&gt;$I$51,0,$I$51*$C$51)+IF($J$51*$C$51*G$6&gt;$J$51,0,$J$51*$C$51)+IF($K$51*$C$51*F$6&gt;$K$51,0,$K$51*$C$51)))</f>
        <v>0.5</v>
      </c>
      <c r="M167" s="126">
        <f>IF(L109&gt;L51,0,IF(AND(L109=L51,L167=0),0,IF($E$51*$C$51*M$6&gt;$E$51,0,$E$51*$C$51)+IF($F$51*$C$51*L$6&gt;$F$51,0,$F$51*$C$51)+IF($G$51*$C$51*K$6&gt;$G$51,0,$G$51*$C$51)+IF($H$51*$C$51*J$6&gt;$H$51,0,$H$51*$C$51)+IF($I$51*$C$51*I$6&gt;$I$51,0,$I$51*$C$51)+IF($J$51*$C$51*H$6&gt;$J$51,0,$J$51*$C$51)+IF($K$51*$C$51*G$6&gt;$K$51,0,$K$51*$C$51)+IF($L$51*$C$51*F$6&gt;$L$51,0,$L$51*$C$51)))</f>
        <v>0.5</v>
      </c>
      <c r="N167" s="126">
        <f>IF(M109&gt;M51,0,IF(AND(M109=M51,M167=0),0,IF($E$51*$C$51*N$6&gt;$E$51,0,$E$51*$C$51)+IF($F$51*$C$51*M$6&gt;$F$51,0,$F$51*$C$51)+IF($G$51*$C$51*L$6&gt;$G$51,0,$G$51*$C$51)+IF($H$51*$C$51*K$6&gt;$H$51,0,$H$51*$C$51)+IF($I$51*$C$51*J$6&gt;$I$51,0,$I$51*$C$51)+IF($J$51*$C$51*I$6&gt;$J$51,0,$J$51*$C$51)+IF($K$51*$C$51*H$6&gt;$K$51,0,$K$51*$C$51)+IF($L$51*$C$51*G$6&gt;$L$51,0,$L$51*$C$51)+IF($M$51*$C$51*F$6&gt;$M$51,0,$M$51*$C$51)))</f>
        <v>0.5</v>
      </c>
      <c r="O167" s="126">
        <f>IF(N109&gt;N51,0,IF(AND(N109=N51,N167=0),0,IF($E$51*$C$51*O$6&gt;$E$51,0,$E$51*$C$51)+IF($F$51*$C$51*N$6&gt;$F$51,0,$F$51*$C$51)+IF($G$51*$C$51*M$6&gt;$G$51,0,$G$51*$C$51)+IF($H$51*$C$51*L$6&gt;$H$51,0,$H$51*$C$51)+IF($I$51*$C$51*K$6&gt;$I$51,0,$I$51*$C$51)+IF($J$51*$C$51*J$6&gt;$J$51,0,$J$51*$C$51)+IF($K$51*$C$51*I$6&gt;$K$51,0,$K$51*$C$51)+IF($L$51*$C$51*H$6&gt;$L$51,0,$L$51*$C$51)+IF($M$51*$C$51*G$6&gt;$M$51,0,$M$51*$C$51)+IF($N$51*$C$51*F$6&gt;$N$51,0,$N$51*$C$51)))</f>
        <v>0.5</v>
      </c>
      <c r="P167" s="126">
        <f>IF(O109&gt;O51,0,IF(AND(O109=O51,O167=0),0,IF($E$51*$C$51*P$6&gt;$E$51,0,$E$51*$C$51)+IF($F$51*$C$51*O$6&gt;$F$51,0,$F$51*$C$51)+IF($G$51*$C$51*N$6&gt;$G$51,0,$G$51*$C$51)+IF($H$51*$C$51*M$6&gt;$H$51,0,$H$51*$C$51)+IF($I$51*$C$51*L$6&gt;$I$51,0,$I$51*$C$51)+IF($J$51*$C$51*K$6&gt;$J$51,0,$J$51*$C$51)+IF($K$51*$C$51*J$6&gt;$K$51,0,$K$51*$C$51)+IF($L$51*$C$51*I$6&gt;$L$51,0,$L$51*$C$51)+IF($M$51*$C$51*H$6&gt;$M$51,0,$M$51*$C$51)+IF($N$51*$C$51*G$6&gt;$N$51,0,$N$51*$C$51)+IF($O$51*$C$51*F$6&gt;$O$51,0,$O$51*$C$51)))</f>
        <v>0.5</v>
      </c>
      <c r="Q167" s="126">
        <f>IF(P109&gt;P51,0,IF(AND(P109=P51,P167=0),0,IF($E$51*$C$51*Q$6&gt;$E$51,0,$E$51*$C$51)+IF($F$51*$C$51*P$6&gt;$F$51,0,$F$51*$C$51)+IF($G$51*$C$51*O$6&gt;$G$51,0,$G$51*$C$51)+IF($H$51*$C$51*N$6&gt;$H$51,0,$H$51*$C$51)+IF($I$51*$C$51*M$6&gt;$I$51,0,$I$51*$C$51)+IF($J$51*$C$51*L$6&gt;$J$51,0,$J$51*$C$51)+IF($K$51*$C$51*K$6&gt;$K$51,0,$K$51*$C$51)+IF($L$51*$C$51*J$6&gt;$L$51,0,$L$51*$C$51)+IF($M$51*$C$51*I$6&gt;$M$51,0,$M$51*$C$51)+IF($N$51*$C$51*H$6&gt;$N$51,0,$N$51*$C$51)+IF($O$51*$C$51*G$6&gt;$O$51,0,$O$51*$C$51)+IF($P$51*$C$51*F$6&gt;$P$51,0,$P$51*$C$51)))</f>
        <v>0.5</v>
      </c>
      <c r="R167" s="126">
        <f>IF(Q109&gt;Q51,0,IF(AND(Q109=Q51,Q167=0),0,IF($E$51*$C$51*R$6&gt;$E$51,0,$E$51*$C$51)+IF($F$51*$C$51*Q$6&gt;$F$51,0,$F$51*$C$51)+IF($G$51*$C$51*P$6&gt;$G$51,0,$G$51*$C$51)+IF($H$51*$C$51*O$6&gt;$H$51,0,$H$51*$C$51)+IF($I$51*$C$51*N$6&gt;$I$51,0,$I$51*$C$51)+IF($J$51*$C$51*M$6&gt;$J$51,0,$J$51*$C$51)+IF($K$51*$C$51*L$6&gt;$K$51,0,$K$51*$C$51)+IF($L$51*$C$51*K$6&gt;$L$51,0,$L$51*$C$51)+IF($M$51*$C$51*J$6&gt;$M$51,0,$M$51*$C$51)+IF($N$51*$C$51*I$6&gt;$N$51,0,$N$51*$C$51)+IF($O$51*$C$51*H$6&gt;$O$51,0,$O$51*$C$51)+IF($P$51*$C$51*G$6&gt;$P$51,0,$P$51*$C$51)+IF($Q$51*$C$51*F$6&gt;$Q$51,0,$Q$51*$C$51)))</f>
        <v>0.5</v>
      </c>
      <c r="S167" s="126">
        <f>IF(R109&gt;R51,0,IF(AND(R109=R51,R167=0),0,IF($E$51*$C$51*S$6&gt;$E$51,0,$E$51*$C$51)+IF($F$51*$C$51*R$6&gt;$F$51,0,$F$51*$C$51)+IF($G$51*$C$51*Q$6&gt;$G$51,0,$G$51*$C$51)+IF($H$51*$C$51*P$6&gt;$H$51,0,$H$51*$C$51)+IF($I$51*$C$51*O$6&gt;$I$51,0,$I$51*$C$51)+IF($J$51*$C$51*N$6&gt;$J$51,0,$J$51*$C$51)+IF($K$51*$C$51*M$6&gt;$K$51,0,$K$51*$C$51)+IF($L$51*$C$51*L$6&gt;$L$51,0,$L$51*$C$51)+IF($M$51*$C$51*K$6&gt;$M$51,0,$M$51*$C$51)+IF($N$51*$C$51*J$6&gt;$N$51,0,$N$51*$C$51)+IF($O$51*$C$51*I$6&gt;$O$51,0,$O$51*$C$51)+IF($P$51*$C$51*H$6&gt;$P$51,0,$P$51*$C$51)+IF($Q$51*$C$51*G$6&gt;$Q$51,0,$Q$51*$C$51)+IF($R$51*$C$51*F$6&gt;$R$51,0,$R$51*$C$51)))</f>
        <v>0.5</v>
      </c>
      <c r="T167" s="126">
        <f>IF(S109&gt;S51,0,IF(AND(S109=S51,S167=0),0,IF($E$51*$C$51*T$6&gt;$E$51,0,$E$51*$C$51)+IF($F$51*$C$51*S$6&gt;$F$51,0,$F$51*$C$51)+IF($G$51*$C$51*R$6&gt;$G$51,0,$G$51*$C$51)+IF($H$51*$C$51*Q$6&gt;$H$51,0,$H$51*$C$51)+IF($I$51*$C$51*P$6&gt;$I$51,0,$I$51*$C$51)+IF($J$51*$C$51*O$6&gt;$J$51,0,$J$51*$C$51)+IF($K$51*$C$51*N$6&gt;$K$51,0,$K$51*$C$51)+IF($L$51*$C$51*M$6&gt;$L$51,0,$L$51*$C$51)+IF($M$51*$C$51*L$6&gt;$M$51,0,$M$51*$C$51)+IF($N$51*$C$51*K$6&gt;$N$51,0,$N$51*$C$51)+IF($O$51*$C$51*J$6&gt;$O$51,0,$O$51*$C$51)+IF($P$51*$C$51*I$6&gt;$P$51,0,$P$51*$C$51)+IF($Q$51*$C$51*H$6&gt;$Q$51,0,$Q$51*$C$51)+IF($R$51*$C$51*G$6&gt;$R$51,0,$R$51*$C$51)+IF($S$51*$C$51*F$6&gt;$S$51,0,$S$51*$C$51)))</f>
        <v>0.5</v>
      </c>
      <c r="U167" s="126">
        <f>IF(T109&gt;T51,0,IF(AND(T109=T51,T167=0),0,IF($E$51*$C$51*U$6&gt;$E$51,0,$E$51*$C$51)+IF($F$51*$C$51*T$6&gt;$F$51,0,$F$51*$C$51)+IF($G$51*$C$51*S$6&gt;$G$51,0,$G$51*$C$51)+IF($H$51*$C$51*R$6&gt;$H$51,0,$H$51*$C$51)+IF($I$51*$C$51*Q$6&gt;$I$51,0,$I$51*$C$51)+IF($J$51*$C$51*P$6&gt;$J$51,0,$J$51*$C$51)+IF($K$51*$C$51*O$6&gt;$K$51,0,$K$51*$C$51)+IF($L$51*$C$51*N$6&gt;$L$51,0,$L$51*$C$51)+IF($M$51*$C$51*M$6&gt;$M$51,0,$M$51*$C$51)+IF($N$51*$C$51*L$6&gt;$N$51,0,$N$51*$C$51)+IF($O$51*$C$51*K$6&gt;$O$51,0,$O$51*$C$51)+IF($P$51*$C$51*J$6&gt;$P$51,0,$P$51*$C$51)+IF($Q$51*$C$51*I$6&gt;$Q$51,0,$Q$51*$C$51)+IF($R$51*$C$51*H$6&gt;$R$51,0,$R$51*$C$51)+IF($S$51*$C$51*G$6&gt;$S$51,0,$S$51*$C$51)+IF($T$51*$C$51*F$6&gt;$T$51,0,$T$51*$C$51)))</f>
        <v>0.5</v>
      </c>
      <c r="V167" s="126">
        <f>IF(U109&gt;U51,0,IF(AND(U109=U51,U167=0),0,IF($E$51*$C$51*V$6&gt;$E$51,0,$E$51*$C$51)+IF($F$51*$C$51*U$6&gt;$F$51,0,$F$51*$C$51)+IF($G$51*$C$51*T$6&gt;$G$51,0,$G$51*$C$51)+IF($H$51*$C$51*S$6&gt;$H$51,0,$H$51*$C$51)+IF($I$51*$C$51*R$6&gt;$I$51,0,$I$51*$C$51)+IF($J$51*$C$51*Q$6&gt;$J$51,0,$J$51*$C$51)+IF($K$51*$C$51*P$6&gt;$K$51,0,$K$51*$C$51)+IF($L$51*$C$51*O$6&gt;$L$51,0,$L$51*$C$51)+IF($M$51*$C$51*N$6&gt;$M$51,0,$M$51*$C$51)+IF($N$51*$C$51*M$6&gt;$N$51,0,$N$51*$C$51)+IF($O$51*$C$51*L$6&gt;$O$51,0,$O$51*$C$51)+IF($P$51*$C$51*K$6&gt;$P$51,0,$P$51*$C$51)+IF($Q$51*$C$51*J$6&gt;$Q$51,0,$Q$51*$C$51)+IF($R$51*$C$51*I$6&gt;$R$51,0,$R$51*$C$51)+IF($S$51*$C$51*H$6&gt;$S$51,0,$S$51*$C$51)+IF($T$51*$C$51*G$6&gt;$T$51,0,$T$51*$C$51)+IF($U$51*$C$51*F$6&gt;$U$51,0,$U$51*$C$51)))</f>
        <v>0.5</v>
      </c>
      <c r="W167" s="126">
        <f>IF(V109&gt;V51,0,IF(AND(V109=V51,V167=0),0,IF($E$51*$C$51*W$6&gt;$E$51,0,$E$51*$C$51)+IF($F$51*$C$51*V$6&gt;$F$51,0,$F$51*$C$51)+IF($G$51*$C$51*U$6&gt;$G$51,0,$G$51*$C$51)+IF($H$51*$C$51*T$6&gt;$H$51,0,$H$51*$C$51)+IF($I$51*$C$51*S$6&gt;$I$51,0,$I$51*$C$51)+IF($J$51*$C$51*R$6&gt;$J$51,0,$J$51*$C$51)+IF($K$51*$C$51*Q$6&gt;$K$51,0,$K$51*$C$51)+IF($L$51*$C$51*P$6&gt;$L$51,0,$L$51*$C$51)+IF($M$51*$C$51*O$6&gt;$M$51,0,$M$51*$C$51)+IF($N$51*$C$51*N$6&gt;$N$51,0,$N$51*$C$51)+IF($O$51*$C$51*M$6&gt;$O$51,0,$O$51*$C$51)+IF($P$51*$C$51*L$6&gt;$P$51,0,$P$51*$C$51)+IF($Q$51*$C$51*K$6&gt;$Q$51,0,$Q$51*$C$51)+IF($R$51*$C$51*J$6&gt;$R$51,0,$R$51*$C$51)+IF($S$51*$C$51*I$6&gt;$S$51,0,$S$51*$C$51)+IF($T$51*$C$51*H$6&gt;$T$51,0,$T$51*$C$51)+IF($U$51*$C$51*G$6&gt;$U$51,0,$U$51*$C$51)+IF($V$51*$C$51*F$6&gt;$V$51,0,$V$51*$C$51)))</f>
        <v>0.5</v>
      </c>
      <c r="X167" s="126">
        <f>IF(W109&gt;W51,0,IF(AND(W109=W51,W167=0),0,IF($E$51*$C$51*X$6&gt;$E$51,0,$E$51*$C$51)+IF($F$51*$C$51*W$6&gt;$F$51,0,$F$51*$C$51)+IF($G$51*$C$51*V$6&gt;$G$51,0,$G$51*$C$51)+IF($H$51*$C$51*U$6&gt;$H$51,0,$H$51*$C$51)+IF($I$51*$C$51*T$6&gt;$I$51,0,$I$51*$C$51)+IF($J$51*$C$51*S$6&gt;$J$51,0,$J$51*$C$51)+IF($K$51*$C$51*R$6&gt;$K$51,0,$K$51*$C$51)+IF($L$51*$C$51*Q$6&gt;$L$51,0,$L$51*$C$51)+IF($M$51*$C$51*P$6&gt;$M$51,0,$M$51*$C$51)+IF($N$51*$C$51*O$6&gt;$N$51,0,$N$51*$C$51)+IF($O$51*$C$51*N$6&gt;$O$51,0,$O$51*$C$51)+IF($P$51*$C$51*M$6&gt;$P$51,0,$P$51*$C$51)+IF($Q$51*$C$51*L$6&gt;$Q$51,0,$Q$51*$C$51)+IF($R$51*$C$51*K$6&gt;$R$51,0,$R$51*$C$51)+IF($S$51*$C$51*J$6&gt;$S$51,0,$S$51*$C$51)+IF($T$51*$C$51*I$6&gt;$T$51,0,$T$51*$C$51)+IF($U$51*$C$51*H$6&gt;$U$51,0,$U$51*$C$51)+IF($V$51*$C$51*G$6&gt;$V$51,0,$V$51*$C$51)+IF($W$51*$C$51*F$6&gt;$W$51,0,$W$51*$C$51)))</f>
        <v>0.5</v>
      </c>
      <c r="Y167" s="126">
        <f>IF(X109&gt;X51,0,IF(AND(X109=X51,X167=0),0,IF($E$51*$C$51*Y$6&gt;$E$51,0,$E$51*$C$51)+IF($F$51*$C$51*X$6&gt;$F$51,0,$F$51*$C$51)+IF($G$51*$C$51*W$6&gt;$G$51,0,$G$51*$C$51)+IF($H$51*$C$51*V$6&gt;$H$51,0,$H$51*$C$51)+IF($I$51*$C$51*U$6&gt;$I$51,0,$I$51*$C$51)+IF($J$51*$C$51*T$6&gt;$J$51,0,$J$51*$C$51)+IF($K$51*$C$51*S$6&gt;$K$51,0,$K$51*$C$51)+IF($L$51*$C$51*R$6&gt;$L$51,0,$L$51*$C$51)+IF($M$51*$C$51*Q$6&gt;$M$51,0,$M$51*$C$51)+IF($N$51*$C$51*P$6&gt;$N$51,0,$N$51*$C$51)+IF($O$51*$C$51*O$6&gt;$O$51,0,$O$51*$C$51)+IF($P$51*$C$51*N$6&gt;$P$51,0,$P$51*$C$51)+IF($Q$51*$C$51*M$6&gt;$Q$51,0,$Q$51*$C$51)+IF($R$51*$C$51*L$6&gt;$R$51,0,$R$51*$C$51)+IF($S$51*$C$51*K$6&gt;$S$51,0,$S$51*$C$51)+IF($T$51*$C$51*J$6&gt;$T$51,0,$T$51*$C$51)+IF($U$51*$C$51*I$6&gt;$U$51,0,$U$51*$C$51)+IF($V$51*$C$51*H$6&gt;$V$51,0,$V$51*$C$51)+IF($W$51*$C$51*G$6&gt;$W$51,0,$W$51*$C$51)+IF($X$51*$C$51*F$6&gt;$X$51,0,$X$51*$C$51)))</f>
        <v>0.5</v>
      </c>
      <c r="Z167" s="126">
        <f>IF(Y109&gt;Y51,0,IF(AND(Y109=Y51,Y167=0),0,IF($E$51*$C$51*Z$6&gt;$E$51,0,$E$51*$C$51)+IF($F$51*$C$51*Y$6&gt;$F$51,0,$F$51*$C$51)+IF($G$51*$C$51*X$6&gt;$G$51,0,$G$51*$C$51)+IF($H$51*$C$51*W$6&gt;$H$51,0,$H$51*$C$51)+IF($I$51*$C$51*V$6&gt;$I$51,0,$I$51*$C$51)+IF($J$51*$C$51*U$6&gt;$J$51,0,$J$51*$C$51)+IF($K$51*$C$51*T$6&gt;$K$51,0,$K$51*$C$51)+IF($L$51*$C$51*S$6&gt;$L$51,0,$L$51*$C$51)+IF($M$51*$C$51*R$6&gt;$M$51,0,$M$51*$C$51)+IF($N$51*$C$51*Q$6&gt;$N$51,0,$N$51*$C$51)+IF($O$51*$C$51*P$6&gt;$O$51,0,$O$51*$C$51)+IF($P$51*$C$51*O$6&gt;$P$51,0,$P$51*$C$51)+IF($Q$51*$C$51*N$6&gt;$Q$51,0,$Q$51*$C$51)+IF($R$51*$C$51*M$6&gt;$R$51,0,$R$51*$C$51)+IF($S$51*$C$51*L$6&gt;$S$51,0,$S$51*$C$51)+IF($T$51*$C$51*K$6&gt;$T$51,0,$T$51*$C$51)+IF($U$51*$C$51*J$6&gt;$U$51,0,$U$51*$C$51)+IF($V$51*$C$51*I$6&gt;$V$51,0,$V$51*$C$51)+IF($W$51*$C$51*H$6&gt;$W$51,0,$W$51*$C$51)+IF($X$51*$C$51*G$6&gt;$X$51,0,$X$51*$C$51)+IF($Y$51*$C$51*F$6&gt;$Y$51,0,$Y$51*$C$51)))</f>
        <v>0.5</v>
      </c>
      <c r="AA167" s="126">
        <f>IF(Z109&gt;Z51,0,IF(AND(Z109=Z51,Z167=0),0,IF($E$51*$C$51*AA$6&gt;$E$51,0,$E$51*$C$51)+IF($F$51*$C$51*Z$6&gt;$F$51,0,$F$51*$C$51)+IF($G$51*$C$51*Y$6&gt;$G$51,0,$G$51*$C$51)+IF($H$51*$C$51*X$6&gt;$H$51,0,$H$51*$C$51)+IF($I$51*$C$51*W$6&gt;$I$51,0,$I$51*$C$51)+IF($J$51*$C$51*V$6&gt;$J$51,0,$J$51*$C$51)+IF($K$51*$C$51*U$6&gt;$K$51,0,$K$51*$C$51)+IF($L$51*$C$51*T$6&gt;$L$51,0,$L$51*$C$51)+IF($M$51*$C$51*S$6&gt;$M$51,0,$M$51*$C$51)+IF($N$51*$C$51*R$6&gt;$N$51,0,$N$51*$C$51)+IF($O$51*$C$51*Q$6&gt;$O$51,0,$O$51*$C$51)+IF($P$51*$C$51*P$6&gt;$P$51,0,$P$51*$C$51)+IF($Q$51*$C$51*O$6&gt;$Q$51,0,$Q$51*$C$51)+IF($R$51*$C$51*N$6&gt;$R$51,0,$R$51*$C$51)+IF($S$51*$C$51*M$6&gt;$S$51,0,$S$51*$C$51)+IF($T$51*$C$51*L$6&gt;$T$51,0,$T$51*$C$51)+IF($U$51*$C$51*K$6&gt;$U$51,0,$U$51*$C$51)+IF($V$51*$C$51*J$6&gt;$V$51,0,$V$51*$C$51)+IF($W$51*$C$51*I$6&gt;$W$51,0,$W$51*$C$51)+IF($X$51*$C$51*H$6&gt;$X$51,0,$X$51*$C$51)+IF($Y$51*$C$51*G$6&gt;$Y$51,0,$Y$51*$C$51)+IF($Z$51*$C$51*F$6&gt;$Z$51,0,$Z$51*$C$51)))</f>
        <v>0.5</v>
      </c>
      <c r="AB167" s="126">
        <f>IF(AA109&gt;AA51,0,IF(AND(AA109=AA51,AA167=0),0,IF($E$51*$C$51*AB$6&gt;$E$51,0,$E$51*$C$51)+IF($F$51*$C$51*AA$6&gt;$F$51,0,$F$51*$C$51)+IF($G$51*$C$51*Z$6&gt;$G$51,0,$G$51*$C$51)+IF($H$51*$C$51*Y$6&gt;$H$51,0,$H$51*$C$51)+IF($I$51*$C$51*X$6&gt;$I$51,0,$I$51*$C$51)+IF($J$51*$C$51*W$6&gt;$J$51,0,$J$51*$C$51)+IF($K$51*$C$51*V$6&gt;$K$51,0,$K$51*$C$51)+IF($L$51*$C$51*U$6&gt;$L$51,0,$L$51*$C$51)+IF($M$51*$C$51*T$6&gt;$M$51,0,$M$51*$C$51)+IF($N$51*$C$51*S$6&gt;$N$51,0,$N$51*$C$51)+IF($O$51*$C$51*R$6&gt;$O$51,0,$O$51*$C$51)+IF($P$51*$C$51*Q$6&gt;$P$51,0,$P$51*$C$51)+IF($Q$51*$C$51*P$6&gt;$Q$51,0,$Q$51*$C$51)+IF($R$51*$C$51*O$6&gt;$R$51,0,$R$51*$C$51)+IF($S$51*$C$51*N$6&gt;$S$51,0,$S$51*$C$51)+IF($T$51*$C$51*M$6&gt;$T$51,0,$T$51*$C$51)+IF($U$51*$C$51*L$6&gt;$U$51,0,$U$51*$C$51)+IF($V$51*$C$51*K$6&gt;$V$51,0,$V$51*$C$51)+IF($W$51*$C$51*J$6&gt;$W$51,0,$W$51*$C$51)+IF($X$51*$C$51*I$6&gt;$X$51,0,$X$51*$C$51)+IF($Y$51*$C$51*H$6&gt;$Y$51,0,$Y$51*$C$51)+IF($Z$51*$C$51*G$6&gt;$Z$51,0,$Z$51*$C$51)+IF($AA$51*$C$51*F$6&gt;$AA$51,0,$AA$51*$C$51)))</f>
        <v>0.5</v>
      </c>
      <c r="AC167" s="126">
        <f>IF(AB109&gt;AB51,0,IF(AND(AB109=AB51,AB167=0),0,IF($E$51*$C$51*AC$6&gt;$E$51,0,$E$51*$C$51)+IF($F$51*$C$51*AB$6&gt;$F$51,0,$F$51*$C$51)+IF($G$51*$C$51*AA$6&gt;$G$51,0,$G$51*$C$51)+IF($H$51*$C$51*Z$6&gt;$H$51,0,$H$51*$C$51)+IF($I$51*$C$51*Y$6&gt;$I$51,0,$I$51*$C$51)+IF($J$51*$C$51*X$6&gt;$J$51,0,$J$51*$C$51)+IF($K$51*$C$51*W$6&gt;$K$51,0,$K$51*$C$51)+IF($L$51*$C$51*V$6&gt;$L$51,0,$L$51*$C$51)+IF($M$51*$C$51*U$6&gt;$M$51,0,$M$51*$C$51)+IF($N$51*$C$51*T$6&gt;$N$51,0,$N$51*$C$51)+IF($O$51*$C$51*S$6&gt;$O$51,0,$O$51*$C$51)+IF($P$51*$C$51*R$6&gt;$P$51,0,$P$51*$C$51)+IF($Q$51*$C$51*Q$6&gt;$Q$51,0,$Q$51*$C$51)+IF($R$51*$C$51*P$6&gt;$R$51,0,$R$51*$C$51)+IF($S$51*$C$51*O$6&gt;$S$51,0,$S$51*$C$51)+IF($T$51*$C$51*N$6&gt;$T$51,0,$T$51*$C$51)+IF($U$51*$C$51*M$6&gt;$U$51,0,$U$51*$C$51)+IF($V$51*$C$51*L$6&gt;$V$51,0,$V$51*$C$51)+IF($W$51*$C$51*K$6&gt;$W$51,0,$W$51*$C$51)+IF($X$51*$C$51*J$6&gt;$X$51,0,$X$51*$C$51)+IF($Y$51*$C$51*I$6&gt;$Y$51,0,$Y$51*$C$51)+IF($Z$51*$C$51*H$6&gt;$Z$51,0,$Z$51*$C$51)+IF($AA$51*$C$51*G$6&gt;$AA$51,0,$AA$51*$C$51)+IF($AB$51*$C$51*F$6&gt;$AB$51,0,$AB$51*$C$51)))</f>
        <v>0.5</v>
      </c>
      <c r="AD167" s="126">
        <f>IF(AC109&gt;AC51,0,IF(AND(AC109=AC51,AC167=0),0,IF($E$51*$C$51*AD$6&gt;$E$51,0,$E$51*$C$51)+IF($F$51*$C$51*AC$6&gt;$F$51,0,$F$51*$C$51)+IF($G$51*$C$51*AB$6&gt;$G$51,0,$G$51*$C$51)+IF($H$51*$C$51*AA$6&gt;$H$51,0,$H$51*$C$51)+IF($I$51*$C$51*Z$6&gt;$I$51,0,$I$51*$C$51)+IF($J$51*$C$51*Y$6&gt;$J$51,0,$J$51*$C$51)+IF($K$51*$C$51*X$6&gt;$K$51,0,$K$51*$C$51)+IF($L$51*$C$51*W$6&gt;$L$51,0,$L$51*$C$51)+IF($M$51*$C$51*V$6&gt;$M$51,0,$M$51*$C$51)+IF($N$51*$C$51*U$6&gt;$N$51,0,$N$51*$C$51)+IF($O$51*$C$51*T$6&gt;$O$51,0,$O$51*$C$51)+IF($P$51*$C$51*S$6&gt;$P$51,0,$P$51*$C$51)+IF($Q$51*$C$51*R$6&gt;$Q$51,0,$Q$51*$C$51)+IF($R$51*$C$51*Q$6&gt;$R$51,0,$R$51*$C$51)+IF($S$51*$C$51*P$6&gt;$S$51,0,$S$51*$C$51)+IF($T$51*$C$51*O$6&gt;$T$51,0,$T$51*$C$51)+IF($U$51*$C$51*N$6&gt;$U$51,0,$U$51*$C$51)+IF($V$51*$C$51*M$6&gt;$V$51,0,$V$51*$C$51)+IF($W$51*$C$51*L$6&gt;$W$51,0,$W$51*$C$51)+IF($X$51*$C$51*K$6&gt;$X$51,0,$X$51*$C$51)+IF($Y$51*$C$51*J$6&gt;$Y$51,0,$Y$51*$C$51)+IF($Z$51*$C$51*I$6&gt;$Z$51,0,$Z$51*$C$51)+IF($AA$51*$C$51*H$6&gt;$AA$51,0,$AA$51*$C$51)+IF($AB$51*$C$51*G$6&gt;$AB$51,0,$AB$51*$C$51)+IF($AC$51*$C$51*F$6&gt;$AC$51,0,$AC$51*$C$51)))</f>
        <v>0.5</v>
      </c>
      <c r="AE167" s="126">
        <f>IF(AD109&gt;AD51,0,IF(AND(AD109=AD51,AD167=0),0,IF($E$51*$C$51*AE$6&gt;$E$51,0,$E$51*$C$51)+IF($F$51*$C$51*AD$6&gt;$F$51,0,$F$51*$C$51)+IF($G$51*$C$51*AC$6&gt;$G$51,0,$G$51*$C$51)+IF($H$51*$C$51*AB$6&gt;$H$51,0,$H$51*$C$51)+IF($I$51*$C$51*AA$6&gt;$I$51,0,$I$51*$C$51)+IF($J$51*$C$51*Z$6&gt;$J$51,0,$J$51*$C$51)+IF($K$51*$C$51*Y$6&gt;$K$51,0,$K$51*$C$51)+IF($L$51*$C$51*X$6&gt;$L$51,0,$L$51*$C$51)+IF($M$51*$C$51*W$6&gt;$M$51,0,$M$51*$C$51)+IF($N$51*$C$51*V$6&gt;$N$51,0,$N$51*$C$51)+IF($O$51*$C$51*U$6&gt;$O$51,0,$O$51*$C$51)+IF($P$51*$C$51*T$6&gt;$P$51,0,$P$51*$C$51)+IF($Q$51*$C$51*S$6&gt;$Q$51,0,$Q$51*$C$51)+IF($R$51*$C$51*R$6&gt;$R$51,0,$R$51*$C$51)+IF($S$51*$C$51*Q$6&gt;$S$51,0,$S$51*$C$51)+IF($T$51*$C$51*P$6&gt;$T$51,0,$T$51*$C$51)+IF($U$51*$C$51*O$6&gt;$U$51,0,$U$51*$C$51)+IF($V$51*$C$51*N$6&gt;$V$51,0,$V$51*$C$51)+IF($W$51*$C$51*M$6&gt;$W$51,0,$W$51*$C$51)+IF($X$51*$C$51*L$6&gt;$X$51,0,$X$51*$C$51)+IF($Y$51*$C$51*K$6&gt;$Y$51,0,$Y$51*$C$51)+IF($Z$51*$C$51*J$6&gt;$Z$51,0,$Z$51*$C$51)+IF($AA$51*$C$51*I$6&gt;$AA$51,0,$AA$51*$C$51)+IF($AB$51*$C$51*H$6&gt;$AB$51,0,$AB$51*$C$51)+IF($AC$51*$C$51*G$6&gt;$AC$51,0,$AC$51*$C$51)+IF($AD$51*$C$51*F$6&gt;$AD$51,0,$AD$51*$C$51)))</f>
        <v>0.5</v>
      </c>
      <c r="AF167" s="126">
        <f>IF(AE109&gt;AE51,0,IF(AND(AE109=AE51,AE167=0),0,IF($E$51*$C$51*AF$6&gt;$E$51,0,$E$51*$C$51)+IF($F$51*$C$51*AE$6&gt;$F$51,0,$F$51*$C$51)+IF($G$51*$C$51*AD$6&gt;$G$51,0,$G$51*$C$51)+IF($H$51*$C$51*AC$6&gt;$H$51,0,$H$51*$C$51)+IF($I$51*$C$51*AB$6&gt;$I$51,0,$I$51*$C$51)+IF($J$51*$C$51*AA$6&gt;$J$51,0,$J$51*$C$51)+IF($K$51*$C$51*Z$6&gt;$K$51,0,$K$51*$C$51)+IF($L$51*$C$51*Y$6&gt;$L$51,0,$L$51*$C$51)+IF($M$51*$C$51*X$6&gt;$M$51,0,$M$51*$C$51)+IF($N$51*$C$51*W$6&gt;$N$51,0,$N$51*$C$51)+IF($O$51*$C$51*V$6&gt;$O$51,0,$O$51*$C$51)+IF($P$51*$C$51*U$6&gt;$P$51,0,$P$51*$C$51)+IF($Q$51*$C$51*T$6&gt;$Q$51,0,$Q$51*$C$51)+IF($R$51*$C$51*S$6&gt;$R$51,0,$R$51*$C$51)+IF($S$51*$C$51*R$6&gt;$S$51,0,$S$51*$C$51)+IF($T$51*$C$51*Q$6&gt;$T$51,0,$T$51*$C$51)+IF($U$51*$C$51*P$6&gt;$U$51,0,$U$51*$C$51)+IF($V$51*$C$51*O$6&gt;$V$51,0,$V$51*$C$51)+IF($W$51*$C$51*N$6&gt;$W$51,0,$W$51*$C$51)+IF($X$51*$C$51*M$6&gt;$X$51,0,$X$51*$C$51)+IF($Y$51*$C$51*L$6&gt;$Y$51,0,$Y$51*$C$51)+IF($Z$51*$C$51*K$6&gt;$Z$51,0,$Z$51*$C$51)+IF($AA$51*$C$51*J$6&gt;$AA$51,0,$AA$51*$C$51)+IF($AB$51*$C$51*I$6&gt;$AB$51,0,$AB$51*$C$51)+IF($AC$51*$C$51*H$6&gt;$AC$51,0,$AC$51*$C$51)+IF($AD$51*$C$51*G$6&gt;$AD$51,0,$AD$51*$C$51)+IF($AE$51*$C$51*F$6&gt;$AE$51,0,$AE$51*$C$51)))</f>
        <v>0.5</v>
      </c>
      <c r="AG167" s="126">
        <f>IF(AF109&gt;AF51,0,IF(AND(AF109=AF51,AF167=0),0,IF($E$51*$C$51*AG$6&gt;$E$51,0,$E$51*$C$51)+IF($F$51*$C$51*AF$6&gt;$F$51,0,$F$51*$C$51)+IF($G$51*$C$51*AE$6&gt;$G$51,0,$G$51*$C$51)+IF($H$51*$C$51*AD$6&gt;$H$51,0,$H$51*$C$51)+IF($I$51*$C$51*AC$6&gt;$I$51,0,$I$51*$C$51)+IF($J$51*$C$51*AB$6&gt;$J$51,0,$J$51*$C$51)+IF($K$51*$C$51*AA$6&gt;$K$51,0,$K$51*$C$51)+IF($L$51*$C$51*Z$6&gt;$L$51,0,$L$51*$C$51)+IF($M$51*$C$51*Y$6&gt;$M$51,0,$M$51*$C$51)+IF($N$51*$C$51*X$6&gt;$N$51,0,$N$51*$C$51)+IF($O$51*$C$51*W$6&gt;$O$51,0,$O$51*$C$51)+IF($P$51*$C$51*V$6&gt;$P$51,0,$P$51*$C$51)+IF($Q$51*$C$51*U$6&gt;$Q$51,0,$Q$51*$C$51)+IF($R$51*$C$51*T$6&gt;$R$51,0,$R$51*$C$51)+IF($S$51*$C$51*S$6&gt;$S$51,0,$S$51*$C$51)+IF($T$51*$C$51*R$6&gt;$T$51,0,$T$51*$C$51)+IF($U$51*$C$51*Q$6&gt;$U$51,0,$U$51*$C$51)+IF($V$51*$C$51*P$6&gt;$V$51,0,$V$51*$C$51)+IF($W$51*$C$51*O$6&gt;$W$51,0,$W$51*$C$51)+IF($X$51*$C$51*N$6&gt;$X$51,0,$X$51*$C$51)+IF($Y$51*$C$51*M$6&gt;$Y$51,0,$Y$51*$C$51)+IF($Z$51*$C$51*L$6&gt;$Z$51,0,$Z$51*$C$51)+IF($AA$51*$C$51*K$6&gt;$AA$51,0,$AA$51*$C$51)+IF($AB$51*$C$51*J$6&gt;$AB$51,0,$AB$51*$C$51)+IF($AC$51*$C$51*I$6&gt;$AC$51,0,$AC$51*$C$51)+IF($AD$51*$C$51*H$6&gt;$AD$51,0,$AD$51*$C$51)+IF($AE$51*$C$51*G$6&gt;$AE$51,0,$AE$51*$C$51)+IF($AF$51*$C$51*F$6&gt;$AF$51,0,$AF$51*$C$51)))</f>
        <v>0.5</v>
      </c>
      <c r="AH167" s="126">
        <f>IF(AG109&gt;AG51,0,IF(AND(AG109=AG51,AG167=0),0,IF($E$51*$C$51*AH$6&gt;$E$51,0,$E$51*$C$51)+IF($F$51*$C$51*AG$6&gt;$F$51,0,$F$51*$C$51)+IF($G$51*$C$51*AF$6&gt;$G$51,0,$G$51*$C$51)+IF($H$51*$C$51*AE$6&gt;$H$51,0,$H$51*$C$51)+IF($I$51*$C$51*AD$6&gt;$I$51,0,$I$51*$C$51)+IF($J$51*$C$51*AC$6&gt;$J$51,0,$J$51*$C$51)+IF($K$51*$C$51*AB$6&gt;$K$51,0,$K$51*$C$51)+IF($L$51*$C$51*AA$6&gt;$L$51,0,$L$51*$C$51)+IF($M$51*$C$51*Z$6&gt;$M$51,0,$M$51*$C$51)+IF($N$51*$C$51*Y$6&gt;$N$51,0,$N$51*$C$51)+IF($O$51*$C$51*X$6&gt;$O$51,0,$O$51*$C$51)+IF($P$51*$C$51*W$6&gt;$P$51,0,$P$51*$C$51)+IF($Q$51*$C$51*V$6&gt;$Q$51,0,$Q$51*$C$51)+IF($R$51*$C$51*U$6&gt;$R$51,0,$R$51*$C$51)+IF($S$51*$C$51*T$6&gt;$S$51,0,$S$51*$C$51)+IF($T$51*$C$51*S$6&gt;$T$51,0,$T$51*$C$51)+IF($U$51*$C$51*R$6&gt;$U$51,0,$U$51*$C$51)+IF($V$51*$C$51*Q$6&gt;$V$51,0,$V$51*$C$51)+IF($W$51*$C$51*P$6&gt;$W$51,0,$W$51*$C$51)+IF($X$51*$C$51*O$6&gt;$X$51,0,$X$51*$C$51)+IF($Y$51*$C$51*N$6&gt;$Y$51,0,$Y$51*$C$51)+IF($Z$51*$C$51*M$6&gt;$Z$51,0,$Z$51*$C$51)+IF($AA$51*$C$51*L$6&gt;$AA$51,0,$AA$51*$C$51)+IF($AB$51*$C$51*K$6&gt;$AB$51,0,$AB$51*$C$51)+IF($AC$51*$C$51*J$6&gt;$AC$51,0,$AC$51*$C$51)+IF($AD$51*$C$51*I$6&gt;$AD$51,0,$AD$51*$C$51)+IF($AE$51*$C$51*H$6&gt;$AE$51,0,$AE$51*$C$51)+IF($AF$51*$C$51*G$6&gt;$AF$51,0,$AF$51*$C$51)+IF($AG$51*$C$51*F$6&gt;$AG$51,0,$AG$51*$C$51)))</f>
        <v>0.5</v>
      </c>
      <c r="AI167" s="126">
        <f>IF(AH109&gt;AH51,0,IF(AND(AH109=AH51,AH167=0),0,IF($E$51*$C$51*AI$6&gt;$E$51,0,$E$51*$C$51)+IF($F$51*$C$51*AH$6&gt;$F$51,0,$F$51*$C$51)+IF($G$51*$C$51*AG$6&gt;$G$51,0,$G$51*$C$51)+IF($H$51*$C$51*AF$6&gt;$H$51,0,$H$51*$C$51)+IF($I$51*$C$51*AE$6&gt;$I$51,0,$I$51*$C$51)+IF($J$51*$C$51*AD$6&gt;$J$51,0,$J$51*$C$51)+IF($K$51*$C$51*AC$6&gt;$K$51,0,$K$51*$C$51)+IF($L$51*$C$51*AB$6&gt;$L$51,0,$L$51*$C$51)+IF($M$51*$C$51*AA$6&gt;$M$51,0,$M$51*$C$51)+IF($N$51*$C$51*Z$6&gt;$N$51,0,$N$51*$C$51)+IF($O$51*$C$51*Y$6&gt;$O$51,0,$O$51*$C$51)+IF($P$51*$C$51*X$6&gt;$P$51,0,$P$51*$C$51)+IF($Q$51*$C$51*W$6&gt;$Q$51,0,$Q$51*$C$51)+IF($R$51*$C$51*V$6&gt;$R$51,0,$R$51*$C$51)+IF($S$51*$C$51*U$6&gt;$S$51,0,$S$51*$C$51)+IF($T$51*$C$51*T$6&gt;$T$51,0,$T$51*$C$51)+IF($U$51*$C$51*S$6&gt;$U$51,0,$U$51*$C$51)+IF($V$51*$C$51*R$6&gt;$V$51,0,$V$51*$C$51)+IF($W$51*$C$51*Q$6&gt;$W$51,0,$W$51*$C$51)+IF($X$51*$C$51*P$6&gt;$X$51,0,$X$51*$C$51)+IF($Y$51*$C$51*O$6&gt;$Y$51,0,$Y$51*$C$51)+IF($Z$51*$C$51*N$6&gt;$Z$51,0,$Z$51*$C$51)+IF($AA$51*$C$51*M$6&gt;$AA$51,0,$AA$51*$C$51)+IF($AB$51*$C$51*L$6&gt;$AB$51,0,$AB$51*$C$51)+IF($AC$51*$C$51*K$6&gt;$AC$51,0,$AC$51*$C$51)+IF($AD$51*$C$51*J$6&gt;$AD$51,0,$AD$51*$C$51)+IF($AE$51*$C$51*I$6&gt;$AE$51,0,$AE$51*$C$51)+IF($AF$51*$C$51*H$6&gt;$AF$51,0,$AF$51*$C$51)+IF($AG$51*$C$51*G$6&gt;$AG$51,0,$AG$51*$C$51)+IF($AH$51*$C$51*F$6&gt;$AH$51,0,$AH$51*$C$51)))</f>
        <v>0.5</v>
      </c>
    </row>
    <row r="168" spans="2:35" x14ac:dyDescent="0.3">
      <c r="B168" s="6" t="str">
        <f t="shared" si="74"/>
        <v>Charge Controller (for batteries)</v>
      </c>
      <c r="C168" s="284"/>
      <c r="D168" s="151">
        <f t="shared" si="73"/>
        <v>15</v>
      </c>
      <c r="E168" s="126">
        <v>0</v>
      </c>
      <c r="F168" s="126">
        <f>IF(E110&gt;E52,0,IF(AND(E110=E52,E168=0),0,IF($E$52*$C$52*F$6&gt;$E$52,0,$E$52*$C$52)))</f>
        <v>0.5</v>
      </c>
      <c r="G168" s="126">
        <f>IF(F110&gt;F52,0,IF(AND(F110=F52,F168=0),0,IF($E$52*$C$52*G$6&gt;$E$52,0,$E$52*$C$52)+IF($F$52*$C$52*F$6&gt;$F$52,0,$F$52*$C$52)))</f>
        <v>0.5</v>
      </c>
      <c r="H168" s="126">
        <f>IF(G110&gt;G52,0,IF(AND(G110=G52,G168=0),0,IF($E$52*$C$52*H$6&gt;$E$52,0,$E$52*$C$52)+IF($F$52*$C$52*G$6&gt;$F$52,0,$F$52*$C$52)+IF($G$52*$C$52*F$6&gt;$G$52,0,$G$52*$C$52)))</f>
        <v>0.5</v>
      </c>
      <c r="I168" s="126">
        <f>IF(H110&gt;H52,0,IF(AND(H110=H52,H168=0),0,IF($E$52*$C$52*I$6&gt;$E$52,0,$E$52*$C$52)+IF($F$52*$C$52*H$6&gt;$F$52,0,$F$52*$C$52)+IF($G$52*$C$52*G$6&gt;$G$52,0,$G$52*$C$52)+IF($H$52*$C$52*F$6&gt;$H$52,0,$H$52*$C$52)))</f>
        <v>0.5</v>
      </c>
      <c r="J168" s="126">
        <f>IF(I110&gt;I52,0,IF(AND(I110=I52,I168=0),0,IF($E$52*$C$52*J$6&gt;$E$52,0,$E$52*$C$52)+IF($F$52*$C$52*I$6&gt;$F$52,0,$F$52*$C$52)+IF($G$52*$C$52*H$6&gt;$G$52,0,$G$52*$C$52)+IF($H$52*$C$52*G$6&gt;$H$52,0,$H$52*$C$52)+IF($I$52*$C$52*F$6&gt;$I$52,0,$I$52*$C$52)))</f>
        <v>0.5</v>
      </c>
      <c r="K168" s="126">
        <f>IF(J110&gt;J52,0,IF(AND(J110=J52,J168=0),0,IF($E$52*$C$52*K$6&gt;$E$52,0,$E$52*$C$52)+IF($F$52*$C$52*J$6&gt;$F$52,0,$F$52*$C$52)+IF($G$52*$C$52*I$6&gt;$G$52,0,$G$52*$C$52)+IF($H$52*$C$52*H$6&gt;$H$52,0,$H$52*$C$52)+IF($I$52*$C$52*G$6&gt;$I$52,0,$I$52*$C$52)+IF($J$52*$C$52*F$6&gt;$J$52,0,$J$52*$C$52)))</f>
        <v>0.5</v>
      </c>
      <c r="L168" s="126">
        <f>IF(K110&gt;K52,0,IF(AND(K110=K52,K168=0),0,IF($E$52*$C$52*L$6&gt;$E$52,0,$E$52*$C$52)+IF($F$52*$C$52*K$6&gt;$F$52,0,$F$52*$C$52)+IF($G$52*$C$52*J$6&gt;$G$52,0,$G$52*$C$52)+IF($H$52*$C$52*I$6&gt;$H$52,0,$H$52*$C$52)+IF($I$52*$C$52*H$6&gt;$I$52,0,$I$52*$C$52)+IF($J$52*$C$52*G$6&gt;$J$52,0,$J$52*$C$52)+IF($K$52*$C$52*F$6&gt;$K$52,0,$K$52*$C$52)))</f>
        <v>0.5</v>
      </c>
      <c r="M168" s="126">
        <f>IF(L110&gt;L52,0,IF(AND(L110=L52,L168=0),0,IF($E$52*$C$52*M$6&gt;$E$52,0,$E$52*$C$52)+IF($F$52*$C$52*L$6&gt;$F$52,0,$F$52*$C$52)+IF($G$52*$C$52*K$6&gt;$G$52,0,$G$52*$C$52)+IF($H$52*$C$52*J$6&gt;$H$52,0,$H$52*$C$52)+IF($I$52*$C$52*I$6&gt;$I$52,0,$I$52*$C$52)+IF($J$52*$C$52*H$6&gt;$J$52,0,$J$52*$C$52)+IF($K$52*$C$52*G$6&gt;$K$52,0,$K$52*$C$52)+IF($L$52*$C$52*F$6&gt;$L$52,0,$L$52*$C$52)))</f>
        <v>0.5</v>
      </c>
      <c r="N168" s="126">
        <f>IF(M110&gt;M52,0,IF(AND(M110=M52,M168=0),0,IF($E$52*$C$52*N$6&gt;$E$52,0,$E$52*$C$52)+IF($F$52*$C$52*M$6&gt;$F$52,0,$F$52*$C$52)+IF($G$52*$C$52*L$6&gt;$G$52,0,$G$52*$C$52)+IF($H$52*$C$52*K$6&gt;$H$52,0,$H$52*$C$52)+IF($I$52*$C$52*J$6&gt;$I$52,0,$I$52*$C$52)+IF($J$52*$C$52*I$6&gt;$J$52,0,$J$52*$C$52)+IF($K$52*$C$52*H$6&gt;$K$52,0,$K$52*$C$52)+IF($L$52*$C$52*G$6&gt;$L$52,0,$L$52*$C$52)+IF($M$52*$C$52*F$6&gt;$M$52,0,$M$52*$C$52)))</f>
        <v>0.5</v>
      </c>
      <c r="O168" s="126">
        <f>IF(N110&gt;N52,0,IF(AND(N110=N52,N168=0),0,IF($E$52*$C$52*O$6&gt;$E$52,0,$E$52*$C$52)+IF($F$52*$C$52*N$6&gt;$F$52,0,$F$52*$C$52)+IF($G$52*$C$52*M$6&gt;$G$52,0,$G$52*$C$52)+IF($H$52*$C$52*L$6&gt;$H$52,0,$H$52*$C$52)+IF($I$52*$C$52*K$6&gt;$I$52,0,$I$52*$C$52)+IF($J$52*$C$52*J$6&gt;$J$52,0,$J$52*$C$52)+IF($K$52*$C$52*I$6&gt;$K$52,0,$K$52*$C$52)+IF($L$52*$C$52*H$6&gt;$L$52,0,$L$52*$C$52)+IF($M$52*$C$52*G$6&gt;$M$52,0,$M$52*$C$52)+IF($N$52*$C$52*F$6&gt;$N$52,0,$N$52*$C$52)))</f>
        <v>0.5</v>
      </c>
      <c r="P168" s="126">
        <f>IF(O110&gt;O52,0,IF(AND(O110=O52,O168=0),0,IF($E$52*$C$52*P$6&gt;$E$52,0,$E$52*$C$52)+IF($F$52*$C$52*O$6&gt;$F$52,0,$F$52*$C$52)+IF($G$52*$C$52*N$6&gt;$G$52,0,$G$52*$C$52)+IF($H$52*$C$52*M$6&gt;$H$52,0,$H$52*$C$52)+IF($I$52*$C$52*L$6&gt;$I$52,0,$I$52*$C$52)+IF($J$52*$C$52*K$6&gt;$J$52,0,$J$52*$C$52)+IF($K$52*$C$52*J$6&gt;$K$52,0,$K$52*$C$52)+IF($L$52*$C$52*I$6&gt;$L$52,0,$L$52*$C$52)+IF($M$52*$C$52*H$6&gt;$M$52,0,$M$52*$C$52)+IF($N$52*$C$52*G$6&gt;$N$52,0,$N$52*$C$52)+IF($O$52*$C$52*F$6&gt;$O$52,0,$O$52*$C$52)))</f>
        <v>0.5</v>
      </c>
      <c r="Q168" s="126">
        <f>IF(P110&gt;P52,0,IF(AND(P110=P52,P168=0),0,IF($E$52*$C$52*Q$6&gt;$E$52,0,$E$52*$C$52)+IF($F$52*$C$52*P$6&gt;$F$52,0,$F$52*$C$52)+IF($G$52*$C$52*O$6&gt;$G$52,0,$G$52*$C$52)+IF($H$52*$C$52*N$6&gt;$H$52,0,$H$52*$C$52)+IF($I$52*$C$52*M$6&gt;$I$52,0,$I$52*$C$52)+IF($J$52*$C$52*L$6&gt;$J$52,0,$J$52*$C$52)+IF($K$52*$C$52*K$6&gt;$K$52,0,$K$52*$C$52)+IF($L$52*$C$52*J$6&gt;$L$52,0,$L$52*$C$52)+IF($M$52*$C$52*I$6&gt;$M$52,0,$M$52*$C$52)+IF($N$52*$C$52*H$6&gt;$N$52,0,$N$52*$C$52)+IF($O$52*$C$52*G$6&gt;$O$52,0,$O$52*$C$52)+IF($P$52*$C$52*F$6&gt;$P$52,0,$P$52*$C$52)))</f>
        <v>0.5</v>
      </c>
      <c r="R168" s="126">
        <f>IF(Q110&gt;Q52,0,IF(AND(Q110=Q52,Q168=0),0,IF($E$52*$C$52*R$6&gt;$E$52,0,$E$52*$C$52)+IF($F$52*$C$52*Q$6&gt;$F$52,0,$F$52*$C$52)+IF($G$52*$C$52*P$6&gt;$G$52,0,$G$52*$C$52)+IF($H$52*$C$52*O$6&gt;$H$52,0,$H$52*$C$52)+IF($I$52*$C$52*N$6&gt;$I$52,0,$I$52*$C$52)+IF($J$52*$C$52*M$6&gt;$J$52,0,$J$52*$C$52)+IF($K$52*$C$52*L$6&gt;$K$52,0,$K$52*$C$52)+IF($L$52*$C$52*K$6&gt;$L$52,0,$L$52*$C$52)+IF($M$52*$C$52*J$6&gt;$M$52,0,$M$52*$C$52)+IF($N$52*$C$52*I$6&gt;$N$52,0,$N$52*$C$52)+IF($O$52*$C$52*H$6&gt;$O$52,0,$O$52*$C$52)+IF($P$52*$C$52*G$6&gt;$P$52,0,$P$52*$C$52)+IF($Q$52*$C$52*F$6&gt;$Q$52,0,$Q$52*$C$52)))</f>
        <v>0.5</v>
      </c>
      <c r="S168" s="126">
        <f>IF(R110&gt;R52,0,IF(AND(R110=R52,R168=0),0,IF($E$52*$C$52*S$6&gt;$E$52,0,$E$52*$C$52)+IF($F$52*$C$52*R$6&gt;$F$52,0,$F$52*$C$52)+IF($G$52*$C$52*Q$6&gt;$G$52,0,$G$52*$C$52)+IF($H$52*$C$52*P$6&gt;$H$52,0,$H$52*$C$52)+IF($I$52*$C$52*O$6&gt;$I$52,0,$I$52*$C$52)+IF($J$52*$C$52*N$6&gt;$J$52,0,$J$52*$C$52)+IF($K$52*$C$52*M$6&gt;$K$52,0,$K$52*$C$52)+IF($L$52*$C$52*L$6&gt;$L$52,0,$L$52*$C$52)+IF($M$52*$C$52*K$6&gt;$M$52,0,$M$52*$C$52)+IF($N$52*$C$52*J$6&gt;$N$52,0,$N$52*$C$52)+IF($O$52*$C$52*I$6&gt;$O$52,0,$O$52*$C$52)+IF($P$52*$C$52*H$6&gt;$P$52,0,$P$52*$C$52)+IF($Q$52*$C$52*G$6&gt;$Q$52,0,$Q$52*$C$52)+IF($R$52*$C$52*F$6&gt;$R$52,0,$R$52*$C$52)))</f>
        <v>0.5</v>
      </c>
      <c r="T168" s="126">
        <f>IF(S110&gt;S52,0,IF(AND(S110=S52,S168=0),0,IF($E$52*$C$52*T$6&gt;$E$52,0,$E$52*$C$52)+IF($F$52*$C$52*S$6&gt;$F$52,0,$F$52*$C$52)+IF($G$52*$C$52*R$6&gt;$G$52,0,$G$52*$C$52)+IF($H$52*$C$52*Q$6&gt;$H$52,0,$H$52*$C$52)+IF($I$52*$C$52*P$6&gt;$I$52,0,$I$52*$C$52)+IF($J$52*$C$52*O$6&gt;$J$52,0,$J$52*$C$52)+IF($K$52*$C$52*N$6&gt;$K$52,0,$K$52*$C$52)+IF($L$52*$C$52*M$6&gt;$L$52,0,$L$52*$C$52)+IF($M$52*$C$52*L$6&gt;$M$52,0,$M$52*$C$52)+IF($N$52*$C$52*K$6&gt;$N$52,0,$N$52*$C$52)+IF($O$52*$C$52*J$6&gt;$O$52,0,$O$52*$C$52)+IF($P$52*$C$52*I$6&gt;$P$52,0,$P$52*$C$52)+IF($Q$52*$C$52*H$6&gt;$Q$52,0,$Q$52*$C$52)+IF($R$52*$C$52*G$6&gt;$R$52,0,$R$52*$C$52)+IF($S$52*$C$52*F$6&gt;$S$52,0,$S$52*$C$52)))</f>
        <v>0.5</v>
      </c>
      <c r="U168" s="126">
        <f>IF(T110&gt;T52,0,IF(AND(T110=T52,T168=0),0,IF($E$52*$C$52*U$6&gt;$E$52,0,$E$52*$C$52)+IF($F$52*$C$52*T$6&gt;$F$52,0,$F$52*$C$52)+IF($G$52*$C$52*S$6&gt;$G$52,0,$G$52*$C$52)+IF($H$52*$C$52*R$6&gt;$H$52,0,$H$52*$C$52)+IF($I$52*$C$52*Q$6&gt;$I$52,0,$I$52*$C$52)+IF($J$52*$C$52*P$6&gt;$J$52,0,$J$52*$C$52)+IF($K$52*$C$52*O$6&gt;$K$52,0,$K$52*$C$52)+IF($L$52*$C$52*N$6&gt;$L$52,0,$L$52*$C$52)+IF($M$52*$C$52*M$6&gt;$M$52,0,$M$52*$C$52)+IF($N$52*$C$52*L$6&gt;$N$52,0,$N$52*$C$52)+IF($O$52*$C$52*K$6&gt;$O$52,0,$O$52*$C$52)+IF($P$52*$C$52*J$6&gt;$P$52,0,$P$52*$C$52)+IF($Q$52*$C$52*I$6&gt;$Q$52,0,$Q$52*$C$52)+IF($R$52*$C$52*H$6&gt;$R$52,0,$R$52*$C$52)+IF($S$52*$C$52*G$6&gt;$S$52,0,$S$52*$C$52)+IF($T$52*$C$52*F$6&gt;$T$52,0,$T$52*$C$52)))</f>
        <v>0.5</v>
      </c>
      <c r="V168" s="126">
        <f>IF(U110&gt;U52,0,IF(AND(U110=U52,U168=0),0,IF($E$52*$C$52*V$6&gt;$E$52,0,$E$52*$C$52)+IF($F$52*$C$52*U$6&gt;$F$52,0,$F$52*$C$52)+IF($G$52*$C$52*T$6&gt;$G$52,0,$G$52*$C$52)+IF($H$52*$C$52*S$6&gt;$H$52,0,$H$52*$C$52)+IF($I$52*$C$52*R$6&gt;$I$52,0,$I$52*$C$52)+IF($J$52*$C$52*Q$6&gt;$J$52,0,$J$52*$C$52)+IF($K$52*$C$52*P$6&gt;$K$52,0,$K$52*$C$52)+IF($L$52*$C$52*O$6&gt;$L$52,0,$L$52*$C$52)+IF($M$52*$C$52*N$6&gt;$M$52,0,$M$52*$C$52)+IF($N$52*$C$52*M$6&gt;$N$52,0,$N$52*$C$52)+IF($O$52*$C$52*L$6&gt;$O$52,0,$O$52*$C$52)+IF($P$52*$C$52*K$6&gt;$P$52,0,$P$52*$C$52)+IF($Q$52*$C$52*J$6&gt;$Q$52,0,$Q$52*$C$52)+IF($R$52*$C$52*I$6&gt;$R$52,0,$R$52*$C$52)+IF($S$52*$C$52*H$6&gt;$S$52,0,$S$52*$C$52)+IF($T$52*$C$52*G$6&gt;$T$52,0,$T$52*$C$52)+IF($U$52*$C$52*F$6&gt;$U$52,0,$U$52*$C$52)))</f>
        <v>0.5</v>
      </c>
      <c r="W168" s="126">
        <f>IF(V110&gt;V52,0,IF(AND(V110=V52,V168=0),0,IF($E$52*$C$52*W$6&gt;$E$52,0,$E$52*$C$52)+IF($F$52*$C$52*V$6&gt;$F$52,0,$F$52*$C$52)+IF($G$52*$C$52*U$6&gt;$G$52,0,$G$52*$C$52)+IF($H$52*$C$52*T$6&gt;$H$52,0,$H$52*$C$52)+IF($I$52*$C$52*S$6&gt;$I$52,0,$I$52*$C$52)+IF($J$52*$C$52*R$6&gt;$J$52,0,$J$52*$C$52)+IF($K$52*$C$52*Q$6&gt;$K$52,0,$K$52*$C$52)+IF($L$52*$C$52*P$6&gt;$L$52,0,$L$52*$C$52)+IF($M$52*$C$52*O$6&gt;$M$52,0,$M$52*$C$52)+IF($N$52*$C$52*N$6&gt;$N$52,0,$N$52*$C$52)+IF($O$52*$C$52*M$6&gt;$O$52,0,$O$52*$C$52)+IF($P$52*$C$52*L$6&gt;$P$52,0,$P$52*$C$52)+IF($Q$52*$C$52*K$6&gt;$Q$52,0,$Q$52*$C$52)+IF($R$52*$C$52*J$6&gt;$R$52,0,$R$52*$C$52)+IF($S$52*$C$52*I$6&gt;$S$52,0,$S$52*$C$52)+IF($T$52*$C$52*H$6&gt;$T$52,0,$T$52*$C$52)+IF($U$52*$C$52*G$6&gt;$U$52,0,$U$52*$C$52)+IF($V$52*$C$52*F$6&gt;$V$52,0,$V$52*$C$52)))</f>
        <v>0.5</v>
      </c>
      <c r="X168" s="126">
        <f>IF(W110&gt;W52,0,IF(AND(W110=W52,W168=0),0,IF($E$52*$C$52*X$6&gt;$E$52,0,$E$52*$C$52)+IF($F$52*$C$52*W$6&gt;$F$52,0,$F$52*$C$52)+IF($G$52*$C$52*V$6&gt;$G$52,0,$G$52*$C$52)+IF($H$52*$C$52*U$6&gt;$H$52,0,$H$52*$C$52)+IF($I$52*$C$52*T$6&gt;$I$52,0,$I$52*$C$52)+IF($J$52*$C$52*S$6&gt;$J$52,0,$J$52*$C$52)+IF($K$52*$C$52*R$6&gt;$K$52,0,$K$52*$C$52)+IF($L$52*$C$52*Q$6&gt;$L$52,0,$L$52*$C$52)+IF($M$52*$C$52*P$6&gt;$M$52,0,$M$52*$C$52)+IF($N$52*$C$52*O$6&gt;$N$52,0,$N$52*$C$52)+IF($O$52*$C$52*N$6&gt;$O$52,0,$O$52*$C$52)+IF($P$52*$C$52*M$6&gt;$P$52,0,$P$52*$C$52)+IF($Q$52*$C$52*L$6&gt;$Q$52,0,$Q$52*$C$52)+IF($R$52*$C$52*K$6&gt;$R$52,0,$R$52*$C$52)+IF($S$52*$C$52*J$6&gt;$S$52,0,$S$52*$C$52)+IF($T$52*$C$52*I$6&gt;$T$52,0,$T$52*$C$52)+IF($U$52*$C$52*H$6&gt;$U$52,0,$U$52*$C$52)+IF($V$52*$C$52*G$6&gt;$V$52,0,$V$52*$C$52)+IF($W$52*$C$52*F$6&gt;$W$52,0,$W$52*$C$52)))</f>
        <v>0.5</v>
      </c>
      <c r="Y168" s="126">
        <f>IF(X110&gt;X52,0,IF(AND(X110=X52,X168=0),0,IF($E$52*$C$52*Y$6&gt;$E$52,0,$E$52*$C$52)+IF($F$52*$C$52*X$6&gt;$F$52,0,$F$52*$C$52)+IF($G$52*$C$52*W$6&gt;$G$52,0,$G$52*$C$52)+IF($H$52*$C$52*V$6&gt;$H$52,0,$H$52*$C$52)+IF($I$52*$C$52*U$6&gt;$I$52,0,$I$52*$C$52)+IF($J$52*$C$52*T$6&gt;$J$52,0,$J$52*$C$52)+IF($K$52*$C$52*S$6&gt;$K$52,0,$K$52*$C$52)+IF($L$52*$C$52*R$6&gt;$L$52,0,$L$52*$C$52)+IF($M$52*$C$52*Q$6&gt;$M$52,0,$M$52*$C$52)+IF($N$52*$C$52*P$6&gt;$N$52,0,$N$52*$C$52)+IF($O$52*$C$52*O$6&gt;$O$52,0,$O$52*$C$52)+IF($P$52*$C$52*N$6&gt;$P$52,0,$P$52*$C$52)+IF($Q$52*$C$52*M$6&gt;$Q$52,0,$Q$52*$C$52)+IF($R$52*$C$52*L$6&gt;$R$52,0,$R$52*$C$52)+IF($S$52*$C$52*K$6&gt;$S$52,0,$S$52*$C$52)+IF($T$52*$C$52*J$6&gt;$T$52,0,$T$52*$C$52)+IF($U$52*$C$52*I$6&gt;$U$52,0,$U$52*$C$52)+IF($V$52*$C$52*H$6&gt;$V$52,0,$V$52*$C$52)+IF($W$52*$C$52*G$6&gt;$W$52,0,$W$52*$C$52)+IF($X$52*$C$52*F$6&gt;$X$52,0,$X$52*$C$52)))</f>
        <v>0.5</v>
      </c>
      <c r="Z168" s="126">
        <f>IF(Y110&gt;Y52,0,IF(AND(Y110=Y52,Y168=0),0,IF($E$52*$C$52*Z$6&gt;$E$52,0,$E$52*$C$52)+IF($F$52*$C$52*Y$6&gt;$F$52,0,$F$52*$C$52)+IF($G$52*$C$52*X$6&gt;$G$52,0,$G$52*$C$52)+IF($H$52*$C$52*W$6&gt;$H$52,0,$H$52*$C$52)+IF($I$52*$C$52*V$6&gt;$I$52,0,$I$52*$C$52)+IF($J$52*$C$52*U$6&gt;$J$52,0,$J$52*$C$52)+IF($K$52*$C$52*T$6&gt;$K$52,0,$K$52*$C$52)+IF($L$52*$C$52*S$6&gt;$L$52,0,$L$52*$C$52)+IF($M$52*$C$52*R$6&gt;$M$52,0,$M$52*$C$52)+IF($N$52*$C$52*Q$6&gt;$N$52,0,$N$52*$C$52)+IF($O$52*$C$52*P$6&gt;$O$52,0,$O$52*$C$52)+IF($P$52*$C$52*O$6&gt;$P$52,0,$P$52*$C$52)+IF($Q$52*$C$52*N$6&gt;$Q$52,0,$Q$52*$C$52)+IF($R$52*$C$52*M$6&gt;$R$52,0,$R$52*$C$52)+IF($S$52*$C$52*L$6&gt;$S$52,0,$S$52*$C$52)+IF($T$52*$C$52*K$6&gt;$T$52,0,$T$52*$C$52)+IF($U$52*$C$52*J$6&gt;$U$52,0,$U$52*$C$52)+IF($V$52*$C$52*I$6&gt;$V$52,0,$V$52*$C$52)+IF($W$52*$C$52*H$6&gt;$W$52,0,$W$52*$C$52)+IF($X$52*$C$52*G$6&gt;$X$52,0,$X$52*$C$52)+IF($Y$52*$C$52*F$6&gt;$Y$52,0,$Y$52*$C$52)))</f>
        <v>0.5</v>
      </c>
      <c r="AA168" s="126">
        <f>IF(Z110&gt;Z52,0,IF(AND(Z110=Z52,Z168=0),0,IF($E$52*$C$52*AA$6&gt;$E$52,0,$E$52*$C$52)+IF($F$52*$C$52*Z$6&gt;$F$52,0,$F$52*$C$52)+IF($G$52*$C$52*Y$6&gt;$G$52,0,$G$52*$C$52)+IF($H$52*$C$52*X$6&gt;$H$52,0,$H$52*$C$52)+IF($I$52*$C$52*W$6&gt;$I$52,0,$I$52*$C$52)+IF($J$52*$C$52*V$6&gt;$J$52,0,$J$52*$C$52)+IF($K$52*$C$52*U$6&gt;$K$52,0,$K$52*$C$52)+IF($L$52*$C$52*T$6&gt;$L$52,0,$L$52*$C$52)+IF($M$52*$C$52*S$6&gt;$M$52,0,$M$52*$C$52)+IF($N$52*$C$52*R$6&gt;$N$52,0,$N$52*$C$52)+IF($O$52*$C$52*Q$6&gt;$O$52,0,$O$52*$C$52)+IF($P$52*$C$52*P$6&gt;$P$52,0,$P$52*$C$52)+IF($Q$52*$C$52*O$6&gt;$Q$52,0,$Q$52*$C$52)+IF($R$52*$C$52*N$6&gt;$R$52,0,$R$52*$C$52)+IF($S$52*$C$52*M$6&gt;$S$52,0,$S$52*$C$52)+IF($T$52*$C$52*L$6&gt;$T$52,0,$T$52*$C$52)+IF($U$52*$C$52*K$6&gt;$U$52,0,$U$52*$C$52)+IF($V$52*$C$52*J$6&gt;$V$52,0,$V$52*$C$52)+IF($W$52*$C$52*I$6&gt;$W$52,0,$W$52*$C$52)+IF($X$52*$C$52*H$6&gt;$X$52,0,$X$52*$C$52)+IF($Y$52*$C$52*G$6&gt;$Y$52,0,$Y$52*$C$52)+IF($Z$52*$C$52*F$6&gt;$Z$52,0,$Z$52*$C$52)))</f>
        <v>0.5</v>
      </c>
      <c r="AB168" s="126">
        <f>IF(AA110&gt;AA52,0,IF(AND(AA110=AA52,AA168=0),0,IF($E$52*$C$52*AB$6&gt;$E$52,0,$E$52*$C$52)+IF($F$52*$C$52*AA$6&gt;$F$52,0,$F$52*$C$52)+IF($G$52*$C$52*Z$6&gt;$G$52,0,$G$52*$C$52)+IF($H$52*$C$52*Y$6&gt;$H$52,0,$H$52*$C$52)+IF($I$52*$C$52*X$6&gt;$I$52,0,$I$52*$C$52)+IF($J$52*$C$52*W$6&gt;$J$52,0,$J$52*$C$52)+IF($K$52*$C$52*V$6&gt;$K$52,0,$K$52*$C$52)+IF($L$52*$C$52*U$6&gt;$L$52,0,$L$52*$C$52)+IF($M$52*$C$52*T$6&gt;$M$52,0,$M$52*$C$52)+IF($N$52*$C$52*S$6&gt;$N$52,0,$N$52*$C$52)+IF($O$52*$C$52*R$6&gt;$O$52,0,$O$52*$C$52)+IF($P$52*$C$52*Q$6&gt;$P$52,0,$P$52*$C$52)+IF($Q$52*$C$52*P$6&gt;$Q$52,0,$Q$52*$C$52)+IF($R$52*$C$52*O$6&gt;$R$52,0,$R$52*$C$52)+IF($S$52*$C$52*N$6&gt;$S$52,0,$S$52*$C$52)+IF($T$52*$C$52*M$6&gt;$T$52,0,$T$52*$C$52)+IF($U$52*$C$52*L$6&gt;$U$52,0,$U$52*$C$52)+IF($V$52*$C$52*K$6&gt;$V$52,0,$V$52*$C$52)+IF($W$52*$C$52*J$6&gt;$W$52,0,$W$52*$C$52)+IF($X$52*$C$52*I$6&gt;$X$52,0,$X$52*$C$52)+IF($Y$52*$C$52*H$6&gt;$Y$52,0,$Y$52*$C$52)+IF($Z$52*$C$52*G$6&gt;$Z$52,0,$Z$52*$C$52)+IF($AA$52*$C$52*F$6&gt;$AA$52,0,$AA$52*$C$52)))</f>
        <v>0.5</v>
      </c>
      <c r="AC168" s="126">
        <f>IF(AB110&gt;AB52,0,IF(AND(AB110=AB52,AB168=0),0,IF($E$52*$C$52*AC$6&gt;$E$52,0,$E$52*$C$52)+IF($F$52*$C$52*AB$6&gt;$F$52,0,$F$52*$C$52)+IF($G$52*$C$52*AA$6&gt;$G$52,0,$G$52*$C$52)+IF($H$52*$C$52*Z$6&gt;$H$52,0,$H$52*$C$52)+IF($I$52*$C$52*Y$6&gt;$I$52,0,$I$52*$C$52)+IF($J$52*$C$52*X$6&gt;$J$52,0,$J$52*$C$52)+IF($K$52*$C$52*W$6&gt;$K$52,0,$K$52*$C$52)+IF($L$52*$C$52*V$6&gt;$L$52,0,$L$52*$C$52)+IF($M$52*$C$52*U$6&gt;$M$52,0,$M$52*$C$52)+IF($N$52*$C$52*T$6&gt;$N$52,0,$N$52*$C$52)+IF($O$52*$C$52*S$6&gt;$O$52,0,$O$52*$C$52)+IF($P$52*$C$52*R$6&gt;$P$52,0,$P$52*$C$52)+IF($Q$52*$C$52*Q$6&gt;$Q$52,0,$Q$52*$C$52)+IF($R$52*$C$52*P$6&gt;$R$52,0,$R$52*$C$52)+IF($S$52*$C$52*O$6&gt;$S$52,0,$S$52*$C$52)+IF($T$52*$C$52*N$6&gt;$T$52,0,$T$52*$C$52)+IF($U$52*$C$52*M$6&gt;$U$52,0,$U$52*$C$52)+IF($V$52*$C$52*L$6&gt;$V$52,0,$V$52*$C$52)+IF($W$52*$C$52*K$6&gt;$W$52,0,$W$52*$C$52)+IF($X$52*$C$52*J$6&gt;$X$52,0,$X$52*$C$52)+IF($Y$52*$C$52*I$6&gt;$Y$52,0,$Y$52*$C$52)+IF($Z$52*$C$52*H$6&gt;$Z$52,0,$Z$52*$C$52)+IF($AA$52*$C$52*G$6&gt;$AA$52,0,$AA$52*$C$52)+IF($AB$52*$C$52*F$6&gt;$AB$52,0,$AB$52*$C$52)))</f>
        <v>0.5</v>
      </c>
      <c r="AD168" s="126">
        <f>IF(AC110&gt;AC52,0,IF(AND(AC110=AC52,AC168=0),0,IF($E$52*$C$52*AD$6&gt;$E$52,0,$E$52*$C$52)+IF($F$52*$C$52*AC$6&gt;$F$52,0,$F$52*$C$52)+IF($G$52*$C$52*AB$6&gt;$G$52,0,$G$52*$C$52)+IF($H$52*$C$52*AA$6&gt;$H$52,0,$H$52*$C$52)+IF($I$52*$C$52*Z$6&gt;$I$52,0,$I$52*$C$52)+IF($J$52*$C$52*Y$6&gt;$J$52,0,$J$52*$C$52)+IF($K$52*$C$52*X$6&gt;$K$52,0,$K$52*$C$52)+IF($L$52*$C$52*W$6&gt;$L$52,0,$L$52*$C$52)+IF($M$52*$C$52*V$6&gt;$M$52,0,$M$52*$C$52)+IF($N$52*$C$52*U$6&gt;$N$52,0,$N$52*$C$52)+IF($O$52*$C$52*T$6&gt;$O$52,0,$O$52*$C$52)+IF($P$52*$C$52*S$6&gt;$P$52,0,$P$52*$C$52)+IF($Q$52*$C$52*R$6&gt;$Q$52,0,$Q$52*$C$52)+IF($R$52*$C$52*Q$6&gt;$R$52,0,$R$52*$C$52)+IF($S$52*$C$52*P$6&gt;$S$52,0,$S$52*$C$52)+IF($T$52*$C$52*O$6&gt;$T$52,0,$T$52*$C$52)+IF($U$52*$C$52*N$6&gt;$U$52,0,$U$52*$C$52)+IF($V$52*$C$52*M$6&gt;$V$52,0,$V$52*$C$52)+IF($W$52*$C$52*L$6&gt;$W$52,0,$W$52*$C$52)+IF($X$52*$C$52*K$6&gt;$X$52,0,$X$52*$C$52)+IF($Y$52*$C$52*J$6&gt;$Y$52,0,$Y$52*$C$52)+IF($Z$52*$C$52*I$6&gt;$Z$52,0,$Z$52*$C$52)+IF($AA$52*$C$52*H$6&gt;$AA$52,0,$AA$52*$C$52)+IF($AB$52*$C$52*G$6&gt;$AB$52,0,$AB$52*$C$52)+IF($AC$52*$C$52*F$6&gt;$AC$52,0,$AC$52*$C$52)))</f>
        <v>0.5</v>
      </c>
      <c r="AE168" s="126">
        <f>IF(AD110&gt;AD52,0,IF(AND(AD110=AD52,AD168=0),0,IF($E$52*$C$52*AE$6&gt;$E$52,0,$E$52*$C$52)+IF($F$52*$C$52*AD$6&gt;$F$52,0,$F$52*$C$52)+IF($G$52*$C$52*AC$6&gt;$G$52,0,$G$52*$C$52)+IF($H$52*$C$52*AB$6&gt;$H$52,0,$H$52*$C$52)+IF($I$52*$C$52*AA$6&gt;$I$52,0,$I$52*$C$52)+IF($J$52*$C$52*Z$6&gt;$J$52,0,$J$52*$C$52)+IF($K$52*$C$52*Y$6&gt;$K$52,0,$K$52*$C$52)+IF($L$52*$C$52*X$6&gt;$L$52,0,$L$52*$C$52)+IF($M$52*$C$52*W$6&gt;$M$52,0,$M$52*$C$52)+IF($N$52*$C$52*V$6&gt;$N$52,0,$N$52*$C$52)+IF($O$52*$C$52*U$6&gt;$O$52,0,$O$52*$C$52)+IF($P$52*$C$52*T$6&gt;$P$52,0,$P$52*$C$52)+IF($Q$52*$C$52*S$6&gt;$Q$52,0,$Q$52*$C$52)+IF($R$52*$C$52*R$6&gt;$R$52,0,$R$52*$C$52)+IF($S$52*$C$52*Q$6&gt;$S$52,0,$S$52*$C$52)+IF($T$52*$C$52*P$6&gt;$T$52,0,$T$52*$C$52)+IF($U$52*$C$52*O$6&gt;$U$52,0,$U$52*$C$52)+IF($V$52*$C$52*N$6&gt;$V$52,0,$V$52*$C$52)+IF($W$52*$C$52*M$6&gt;$W$52,0,$W$52*$C$52)+IF($X$52*$C$52*L$6&gt;$X$52,0,$X$52*$C$52)+IF($Y$52*$C$52*K$6&gt;$Y$52,0,$Y$52*$C$52)+IF($Z$52*$C$52*J$6&gt;$Z$52,0,$Z$52*$C$52)+IF($AA$52*$C$52*I$6&gt;$AA$52,0,$AA$52*$C$52)+IF($AB$52*$C$52*H$6&gt;$AB$52,0,$AB$52*$C$52)+IF($AC$52*$C$52*G$6&gt;$AC$52,0,$AC$52*$C$52)+IF($AD$52*$C$52*F$6&gt;$AD$52,0,$AD$52*$C$52)))</f>
        <v>0.5</v>
      </c>
      <c r="AF168" s="126">
        <f>IF(AE110&gt;AE52,0,IF(AND(AE110=AE52,AE168=0),0,IF($E$52*$C$52*AF$6&gt;$E$52,0,$E$52*$C$52)+IF($F$52*$C$52*AE$6&gt;$F$52,0,$F$52*$C$52)+IF($G$52*$C$52*AD$6&gt;$G$52,0,$G$52*$C$52)+IF($H$52*$C$52*AC$6&gt;$H$52,0,$H$52*$C$52)+IF($I$52*$C$52*AB$6&gt;$I$52,0,$I$52*$C$52)+IF($J$52*$C$52*AA$6&gt;$J$52,0,$J$52*$C$52)+IF($K$52*$C$52*Z$6&gt;$K$52,0,$K$52*$C$52)+IF($L$52*$C$52*Y$6&gt;$L$52,0,$L$52*$C$52)+IF($M$52*$C$52*X$6&gt;$M$52,0,$M$52*$C$52)+IF($N$52*$C$52*W$6&gt;$N$52,0,$N$52*$C$52)+IF($O$52*$C$52*V$6&gt;$O$52,0,$O$52*$C$52)+IF($P$52*$C$52*U$6&gt;$P$52,0,$P$52*$C$52)+IF($Q$52*$C$52*T$6&gt;$Q$52,0,$Q$52*$C$52)+IF($R$52*$C$52*S$6&gt;$R$52,0,$R$52*$C$52)+IF($S$52*$C$52*R$6&gt;$S$52,0,$S$52*$C$52)+IF($T$52*$C$52*Q$6&gt;$T$52,0,$T$52*$C$52)+IF($U$52*$C$52*P$6&gt;$U$52,0,$U$52*$C$52)+IF($V$52*$C$52*O$6&gt;$V$52,0,$V$52*$C$52)+IF($W$52*$C$52*N$6&gt;$W$52,0,$W$52*$C$52)+IF($X$52*$C$52*M$6&gt;$X$52,0,$X$52*$C$52)+IF($Y$52*$C$52*L$6&gt;$Y$52,0,$Y$52*$C$52)+IF($Z$52*$C$52*K$6&gt;$Z$52,0,$Z$52*$C$52)+IF($AA$52*$C$52*J$6&gt;$AA$52,0,$AA$52*$C$52)+IF($AB$52*$C$52*I$6&gt;$AB$52,0,$AB$52*$C$52)+IF($AC$52*$C$52*H$6&gt;$AC$52,0,$AC$52*$C$52)+IF($AD$52*$C$52*G$6&gt;$AD$52,0,$AD$52*$C$52)+IF($AE$52*$C$52*F$6&gt;$AE$52,0,$AE$52*$C$52)))</f>
        <v>0.5</v>
      </c>
      <c r="AG168" s="126">
        <f>IF(AF110&gt;AF52,0,IF(AND(AF110=AF52,AF168=0),0,IF($E$52*$C$52*AG$6&gt;$E$52,0,$E$52*$C$52)+IF($F$52*$C$52*AF$6&gt;$F$52,0,$F$52*$C$52)+IF($G$52*$C$52*AE$6&gt;$G$52,0,$G$52*$C$52)+IF($H$52*$C$52*AD$6&gt;$H$52,0,$H$52*$C$52)+IF($I$52*$C$52*AC$6&gt;$I$52,0,$I$52*$C$52)+IF($J$52*$C$52*AB$6&gt;$J$52,0,$J$52*$C$52)+IF($K$52*$C$52*AA$6&gt;$K$52,0,$K$52*$C$52)+IF($L$52*$C$52*Z$6&gt;$L$52,0,$L$52*$C$52)+IF($M$52*$C$52*Y$6&gt;$M$52,0,$M$52*$C$52)+IF($N$52*$C$52*X$6&gt;$N$52,0,$N$52*$C$52)+IF($O$52*$C$52*W$6&gt;$O$52,0,$O$52*$C$52)+IF($P$52*$C$52*V$6&gt;$P$52,0,$P$52*$C$52)+IF($Q$52*$C$52*U$6&gt;$Q$52,0,$Q$52*$C$52)+IF($R$52*$C$52*T$6&gt;$R$52,0,$R$52*$C$52)+IF($S$52*$C$52*S$6&gt;$S$52,0,$S$52*$C$52)+IF($T$52*$C$52*R$6&gt;$T$52,0,$T$52*$C$52)+IF($U$52*$C$52*Q$6&gt;$U$52,0,$U$52*$C$52)+IF($V$52*$C$52*P$6&gt;$V$52,0,$V$52*$C$52)+IF($W$52*$C$52*O$6&gt;$W$52,0,$W$52*$C$52)+IF($X$52*$C$52*N$6&gt;$X$52,0,$X$52*$C$52)+IF($Y$52*$C$52*M$6&gt;$Y$52,0,$Y$52*$C$52)+IF($Z$52*$C$52*L$6&gt;$Z$52,0,$Z$52*$C$52)+IF($AA$52*$C$52*K$6&gt;$AA$52,0,$AA$52*$C$52)+IF($AB$52*$C$52*J$6&gt;$AB$52,0,$AB$52*$C$52)+IF($AC$52*$C$52*I$6&gt;$AC$52,0,$AC$52*$C$52)+IF($AD$52*$C$52*H$6&gt;$AD$52,0,$AD$52*$C$52)+IF($AE$52*$C$52*G$6&gt;$AE$52,0,$AE$52*$C$52)+IF($AF$52*$C$52*F$6&gt;$AF$52,0,$AF$52*$C$52)))</f>
        <v>0.5</v>
      </c>
      <c r="AH168" s="126">
        <f>IF(AG110&gt;AG52,0,IF(AND(AG110=AG52,AG168=0),0,IF($E$52*$C$52*AH$6&gt;$E$52,0,$E$52*$C$52)+IF($F$52*$C$52*AG$6&gt;$F$52,0,$F$52*$C$52)+IF($G$52*$C$52*AF$6&gt;$G$52,0,$G$52*$C$52)+IF($H$52*$C$52*AE$6&gt;$H$52,0,$H$52*$C$52)+IF($I$52*$C$52*AD$6&gt;$I$52,0,$I$52*$C$52)+IF($J$52*$C$52*AC$6&gt;$J$52,0,$J$52*$C$52)+IF($K$52*$C$52*AB$6&gt;$K$52,0,$K$52*$C$52)+IF($L$52*$C$52*AA$6&gt;$L$52,0,$L$52*$C$52)+IF($M$52*$C$52*Z$6&gt;$M$52,0,$M$52*$C$52)+IF($N$52*$C$52*Y$6&gt;$N$52,0,$N$52*$C$52)+IF($O$52*$C$52*X$6&gt;$O$52,0,$O$52*$C$52)+IF($P$52*$C$52*W$6&gt;$P$52,0,$P$52*$C$52)+IF($Q$52*$C$52*V$6&gt;$Q$52,0,$Q$52*$C$52)+IF($R$52*$C$52*U$6&gt;$R$52,0,$R$52*$C$52)+IF($S$52*$C$52*T$6&gt;$S$52,0,$S$52*$C$52)+IF($T$52*$C$52*S$6&gt;$T$52,0,$T$52*$C$52)+IF($U$52*$C$52*R$6&gt;$U$52,0,$U$52*$C$52)+IF($V$52*$C$52*Q$6&gt;$V$52,0,$V$52*$C$52)+IF($W$52*$C$52*P$6&gt;$W$52,0,$W$52*$C$52)+IF($X$52*$C$52*O$6&gt;$X$52,0,$X$52*$C$52)+IF($Y$52*$C$52*N$6&gt;$Y$52,0,$Y$52*$C$52)+IF($Z$52*$C$52*M$6&gt;$Z$52,0,$Z$52*$C$52)+IF($AA$52*$C$52*L$6&gt;$AA$52,0,$AA$52*$C$52)+IF($AB$52*$C$52*K$6&gt;$AB$52,0,$AB$52*$C$52)+IF($AC$52*$C$52*J$6&gt;$AC$52,0,$AC$52*$C$52)+IF($AD$52*$C$52*I$6&gt;$AD$52,0,$AD$52*$C$52)+IF($AE$52*$C$52*H$6&gt;$AE$52,0,$AE$52*$C$52)+IF($AF$52*$C$52*G$6&gt;$AF$52,0,$AF$52*$C$52)+IF($AG$52*$C$52*F$6&gt;$AG$52,0,$AG$52*$C$52)))</f>
        <v>0.5</v>
      </c>
      <c r="AI168" s="126">
        <f>IF(AH110&gt;AH52,0,IF(AND(AH110=AH52,AH168=0),0,IF($E$52*$C$52*AI$6&gt;$E$52,0,$E$52*$C$52)+IF($F$52*$C$52*AH$6&gt;$F$52,0,$F$52*$C$52)+IF($G$52*$C$52*AG$6&gt;$G$52,0,$G$52*$C$52)+IF($H$52*$C$52*AF$6&gt;$H$52,0,$H$52*$C$52)+IF($I$52*$C$52*AE$6&gt;$I$52,0,$I$52*$C$52)+IF($J$52*$C$52*AD$6&gt;$J$52,0,$J$52*$C$52)+IF($K$52*$C$52*AC$6&gt;$K$52,0,$K$52*$C$52)+IF($L$52*$C$52*AB$6&gt;$L$52,0,$L$52*$C$52)+IF($M$52*$C$52*AA$6&gt;$M$52,0,$M$52*$C$52)+IF($N$52*$C$52*Z$6&gt;$N$52,0,$N$52*$C$52)+IF($O$52*$C$52*Y$6&gt;$O$52,0,$O$52*$C$52)+IF($P$52*$C$52*X$6&gt;$P$52,0,$P$52*$C$52)+IF($Q$52*$C$52*W$6&gt;$Q$52,0,$Q$52*$C$52)+IF($R$52*$C$52*V$6&gt;$R$52,0,$R$52*$C$52)+IF($S$52*$C$52*U$6&gt;$S$52,0,$S$52*$C$52)+IF($T$52*$C$52*T$6&gt;$T$52,0,$T$52*$C$52)+IF($U$52*$C$52*S$6&gt;$U$52,0,$U$52*$C$52)+IF($V$52*$C$52*R$6&gt;$V$52,0,$V$52*$C$52)+IF($W$52*$C$52*Q$6&gt;$W$52,0,$W$52*$C$52)+IF($X$52*$C$52*P$6&gt;$X$52,0,$X$52*$C$52)+IF($Y$52*$C$52*O$6&gt;$Y$52,0,$Y$52*$C$52)+IF($Z$52*$C$52*N$6&gt;$Z$52,0,$Z$52*$C$52)+IF($AA$52*$C$52*M$6&gt;$AA$52,0,$AA$52*$C$52)+IF($AB$52*$C$52*L$6&gt;$AB$52,0,$AB$52*$C$52)+IF($AC$52*$C$52*K$6&gt;$AC$52,0,$AC$52*$C$52)+IF($AD$52*$C$52*J$6&gt;$AD$52,0,$AD$52*$C$52)+IF($AE$52*$C$52*I$6&gt;$AE$52,0,$AE$52*$C$52)+IF($AF$52*$C$52*H$6&gt;$AF$52,0,$AF$52*$C$52)+IF($AG$52*$C$52*G$6&gt;$AG$52,0,$AG$52*$C$52)+IF($AH$52*$C$52*F$6&gt;$AH$52,0,$AH$52*$C$52)))</f>
        <v>0.5</v>
      </c>
    </row>
    <row r="169" spans="2:35" x14ac:dyDescent="0.3">
      <c r="B169" s="6" t="str">
        <f t="shared" si="74"/>
        <v>Storage batteries</v>
      </c>
      <c r="C169" s="284"/>
      <c r="D169" s="151">
        <f t="shared" si="73"/>
        <v>15</v>
      </c>
      <c r="E169" s="126">
        <v>0</v>
      </c>
      <c r="F169" s="126">
        <f>IF(E111&gt;E53,0,IF(AND(E111=E53,E169=0),0,IF($E$53*$C$53*F$6&gt;$E$53,0,$E$53*$C$53)))</f>
        <v>0.5</v>
      </c>
      <c r="G169" s="126">
        <f>IF(F111&gt;F53,0,IF(AND(F111=F53,F169=0),0,IF($E$53*$C$53*G$6&gt;$E$53,0,$E$53*$C$53)+IF($F$53*$C$53*F$6&gt;$F$53,0,$F$53*$C$53)))</f>
        <v>0.5</v>
      </c>
      <c r="H169" s="126">
        <f>IF(G111&gt;G53,0,IF(AND(G111=G53,G169=0),0,IF($E$53*$C$53*H$6&gt;$E$53,0,$E$53*$C$53)+IF($F$53*$C$53*G$6&gt;$F$53,0,$F$53*$C$53)+IF($G$53*$C$53*F$6&gt;$G$53,0,$G$53*$C$53)))</f>
        <v>0.5</v>
      </c>
      <c r="I169" s="126">
        <f>IF(H111&gt;H53,0,IF(AND(H111=H53,H169=0),0,IF($E$53*$C$53*I$6&gt;$E$53,0,$E$53*$C$53)+IF($F$53*$C$53*H$6&gt;$F$53,0,$F$53*$C$53)+IF($G$53*$C$53*G$6&gt;$G$53,0,$G$53*$C$53)+IF($H$53*$C$53*F$6&gt;$H$53,0,$H$53*$C$53)))</f>
        <v>0.5</v>
      </c>
      <c r="J169" s="126">
        <f>IF(I111&gt;I53,0,IF(AND(I111=I53,I169=0),0,IF($E$53*$C$53*J$6&gt;$E$53,0,$E$53*$C$53)+IF($F$53*$C$53*I$6&gt;$F$53,0,$F$53*$C$53)+IF($G$53*$C$53*H$6&gt;$G$53,0,$G$53*$C$53)+IF($H$53*$C$53*G$6&gt;$H$53,0,$H$53*$C$53)+IF($I$53*$C$53*F$6&gt;$I$53,0,$I$53*$C$53)))</f>
        <v>0.5</v>
      </c>
      <c r="K169" s="126">
        <f>IF(J111&gt;J53,0,IF(AND(J111=J53,J169=0),0,IF($E$53*$C$53*K$6&gt;$E$53,0,$E$53*$C$53)+IF($F$53*$C$53*J$6&gt;$F$53,0,$F$53*$C$53)+IF($G$53*$C$53*I$6&gt;$G$53,0,$G$53*$C$53)+IF($H$53*$C$53*H$6&gt;$H$53,0,$H$53*$C$53)+IF($I$53*$C$53*G$6&gt;$I$53,0,$I$53*$C$53)+IF($J$53*$C$53*F$6&gt;$J$53,0,$J$53*$C$53)))</f>
        <v>0.5</v>
      </c>
      <c r="L169" s="126">
        <f>IF(K111&gt;K53,0,IF(AND(K111=K53,K169=0),0,IF($E$53*$C$53*L$6&gt;$E$53,0,$E$53*$C$53)+IF($F$53*$C$53*K$6&gt;$F$53,0,$F$53*$C$53)+IF($G$53*$C$53*J$6&gt;$G$53,0,$G$53*$C$53)+IF($H$53*$C$53*I$6&gt;$H$53,0,$H$53*$C$53)+IF($I$53*$C$53*H$6&gt;$I$53,0,$I$53*$C$53)+IF($J$53*$C$53*G$6&gt;$J$53,0,$J$53*$C$53)+IF($K$53*$C$53*F$6&gt;$K$53,0,$K$53*$C$53)))</f>
        <v>0.5</v>
      </c>
      <c r="M169" s="126">
        <f>IF(L111&gt;L53,0,IF(AND(L111=L53,L169=0),0,IF($E$53*$C$53*M$6&gt;$E$53,0,$E$53*$C$53)+IF($F$53*$C$53*L$6&gt;$F$53,0,$F$53*$C$53)+IF($G$53*$C$53*K$6&gt;$G$53,0,$G$53*$C$53)+IF($H$53*$C$53*J$6&gt;$H$53,0,$H$53*$C$53)+IF($I$53*$C$53*I$6&gt;$I$53,0,$I$53*$C$53)+IF($J$53*$C$53*H$6&gt;$J$53,0,$J$53*$C$53)+IF($K$53*$C$53*G$6&gt;$K$53,0,$K$53*$C$53)+IF($L$53*$C$53*F$6&gt;$L$53,0,$L$53*$C$53)))</f>
        <v>0.5</v>
      </c>
      <c r="N169" s="126">
        <f>IF(M111&gt;M53,0,IF(AND(M111=M53,M169=0),0,IF($E$53*$C$53*N$6&gt;$E$53,0,$E$53*$C$53)+IF($F$53*$C$53*M$6&gt;$F$53,0,$F$53*$C$53)+IF($G$53*$C$53*L$6&gt;$G$53,0,$G$53*$C$53)+IF($H$53*$C$53*K$6&gt;$H$53,0,$H$53*$C$53)+IF($I$53*$C$53*J$6&gt;$I$53,0,$I$53*$C$53)+IF($J$53*$C$53*I$6&gt;$J$53,0,$J$53*$C$53)+IF($K$53*$C$53*H$6&gt;$K$53,0,$K$53*$C$53)+IF($L$53*$C$53*G$6&gt;$L$53,0,$L$53*$C$53)+IF($M$53*$C$53*F$6&gt;$M$53,0,$M$53*$C$53)))</f>
        <v>0.5</v>
      </c>
      <c r="O169" s="126">
        <f>IF(N111&gt;N53,0,IF(AND(N111=N53,N169=0),0,IF($E$53*$C$53*O$6&gt;$E$53,0,$E$53*$C$53)+IF($F$53*$C$53*N$6&gt;$F$53,0,$F$53*$C$53)+IF($G$53*$C$53*M$6&gt;$G$53,0,$G$53*$C$53)+IF($H$53*$C$53*L$6&gt;$H$53,0,$H$53*$C$53)+IF($I$53*$C$53*K$6&gt;$I$53,0,$I$53*$C$53)+IF($J$53*$C$53*J$6&gt;$J$53,0,$J$53*$C$53)+IF($K$53*$C$53*I$6&gt;$K$53,0,$K$53*$C$53)+IF($L$53*$C$53*H$6&gt;$L$53,0,$L$53*$C$53)+IF($M$53*$C$53*G$6&gt;$M$53,0,$M$53*$C$53)+IF($N$53*$C$53*F$6&gt;$N$53,0,$N$53*$C$53)))</f>
        <v>0.5</v>
      </c>
      <c r="P169" s="126">
        <f>IF(O111&gt;O53,0,IF(AND(O111=O53,O169=0),0,IF($E$53*$C$53*P$6&gt;$E$53,0,$E$53*$C$53)+IF($F$53*$C$53*O$6&gt;$F$53,0,$F$53*$C$53)+IF($G$53*$C$53*N$6&gt;$G$53,0,$G$53*$C$53)+IF($H$53*$C$53*M$6&gt;$H$53,0,$H$53*$C$53)+IF($I$53*$C$53*L$6&gt;$I$53,0,$I$53*$C$53)+IF($J$53*$C$53*K$6&gt;$J$53,0,$J$53*$C$53)+IF($K$53*$C$53*J$6&gt;$K$53,0,$K$53*$C$53)+IF($L$53*$C$53*I$6&gt;$L$53,0,$L$53*$C$53)+IF($M$53*$C$53*H$6&gt;$M$53,0,$M$53*$C$53)+IF($N$53*$C$53*G$6&gt;$N$53,0,$N$53*$C$53)+IF($O$53*$C$53*F$6&gt;$O$53,0,$O$53*$C$53)))</f>
        <v>0.5</v>
      </c>
      <c r="Q169" s="126">
        <f>IF(P111&gt;P53,0,IF(AND(P111=P53,P169=0),0,IF($E$53*$C$53*Q$6&gt;$E$53,0,$E$53*$C$53)+IF($F$53*$C$53*P$6&gt;$F$53,0,$F$53*$C$53)+IF($G$53*$C$53*O$6&gt;$G$53,0,$G$53*$C$53)+IF($H$53*$C$53*N$6&gt;$H$53,0,$H$53*$C$53)+IF($I$53*$C$53*M$6&gt;$I$53,0,$I$53*$C$53)+IF($J$53*$C$53*L$6&gt;$J$53,0,$J$53*$C$53)+IF($K$53*$C$53*K$6&gt;$K$53,0,$K$53*$C$53)+IF($L$53*$C$53*J$6&gt;$L$53,0,$L$53*$C$53)+IF($M$53*$C$53*I$6&gt;$M$53,0,$M$53*$C$53)+IF($N$53*$C$53*H$6&gt;$N$53,0,$N$53*$C$53)+IF($O$53*$C$53*G$6&gt;$O$53,0,$O$53*$C$53)+IF($P$53*$C$53*F$6&gt;$P$53,0,$P$53*$C$53)))</f>
        <v>0.5</v>
      </c>
      <c r="R169" s="126">
        <f>IF(Q111&gt;Q53,0,IF(AND(Q111=Q53,Q169=0),0,IF($E$53*$C$53*R$6&gt;$E$53,0,$E$53*$C$53)+IF($F$53*$C$53*Q$6&gt;$F$53,0,$F$53*$C$53)+IF($G$53*$C$53*P$6&gt;$G$53,0,$G$53*$C$53)+IF($H$53*$C$53*O$6&gt;$H$53,0,$H$53*$C$53)+IF($I$53*$C$53*N$6&gt;$I$53,0,$I$53*$C$53)+IF($J$53*$C$53*M$6&gt;$J$53,0,$J$53*$C$53)+IF($K$53*$C$53*L$6&gt;$K$53,0,$K$53*$C$53)+IF($L$53*$C$53*K$6&gt;$L$53,0,$L$53*$C$53)+IF($M$53*$C$53*J$6&gt;$M$53,0,$M$53*$C$53)+IF($N$53*$C$53*I$6&gt;$N$53,0,$N$53*$C$53)+IF($O$53*$C$53*H$6&gt;$O$53,0,$O$53*$C$53)+IF($P$53*$C$53*G$6&gt;$P$53,0,$P$53*$C$53)+IF($Q$53*$C$53*F$6&gt;$Q$53,0,$Q$53*$C$53)))</f>
        <v>0.5</v>
      </c>
      <c r="S169" s="126">
        <f>IF(R111&gt;R53,0,IF(AND(R111=R53,R169=0),0,IF($E$53*$C$53*S$6&gt;$E$53,0,$E$53*$C$53)+IF($F$53*$C$53*R$6&gt;$F$53,0,$F$53*$C$53)+IF($G$53*$C$53*Q$6&gt;$G$53,0,$G$53*$C$53)+IF($H$53*$C$53*P$6&gt;$H$53,0,$H$53*$C$53)+IF($I$53*$C$53*O$6&gt;$I$53,0,$I$53*$C$53)+IF($J$53*$C$53*N$6&gt;$J$53,0,$J$53*$C$53)+IF($K$53*$C$53*M$6&gt;$K$53,0,$K$53*$C$53)+IF($L$53*$C$53*L$6&gt;$L$53,0,$L$53*$C$53)+IF($M$53*$C$53*K$6&gt;$M$53,0,$M$53*$C$53)+IF($N$53*$C$53*J$6&gt;$N$53,0,$N$53*$C$53)+IF($O$53*$C$53*I$6&gt;$O$53,0,$O$53*$C$53)+IF($P$53*$C$53*H$6&gt;$P$53,0,$P$53*$C$53)+IF($Q$53*$C$53*G$6&gt;$Q$53,0,$Q$53*$C$53)+IF($R$53*$C$53*F$6&gt;$R$53,0,$R$53*$C$53)))</f>
        <v>0.5</v>
      </c>
      <c r="T169" s="126">
        <f>IF(S111&gt;S53,0,IF(AND(S111=S53,S169=0),0,IF($E$53*$C$53*T$6&gt;$E$53,0,$E$53*$C$53)+IF($F$53*$C$53*S$6&gt;$F$53,0,$F$53*$C$53)+IF($G$53*$C$53*R$6&gt;$G$53,0,$G$53*$C$53)+IF($H$53*$C$53*Q$6&gt;$H$53,0,$H$53*$C$53)+IF($I$53*$C$53*P$6&gt;$I$53,0,$I$53*$C$53)+IF($J$53*$C$53*O$6&gt;$J$53,0,$J$53*$C$53)+IF($K$53*$C$53*N$6&gt;$K$53,0,$K$53*$C$53)+IF($L$53*$C$53*M$6&gt;$L$53,0,$L$53*$C$53)+IF($M$53*$C$53*L$6&gt;$M$53,0,$M$53*$C$53)+IF($N$53*$C$53*K$6&gt;$N$53,0,$N$53*$C$53)+IF($O$53*$C$53*J$6&gt;$O$53,0,$O$53*$C$53)+IF($P$53*$C$53*I$6&gt;$P$53,0,$P$53*$C$53)+IF($Q$53*$C$53*H$6&gt;$Q$53,0,$Q$53*$C$53)+IF($R$53*$C$53*G$6&gt;$R$53,0,$R$53*$C$53)+IF($S$53*$C$53*F$6&gt;$S$53,0,$S$53*$C$53)))</f>
        <v>0.5</v>
      </c>
      <c r="U169" s="126">
        <f>IF(T111&gt;T53,0,IF(AND(T111=T53,T169=0),0,IF($E$53*$C$53*U$6&gt;$E$53,0,$E$53*$C$53)+IF($F$53*$C$53*T$6&gt;$F$53,0,$F$53*$C$53)+IF($G$53*$C$53*S$6&gt;$G$53,0,$G$53*$C$53)+IF($H$53*$C$53*R$6&gt;$H$53,0,$H$53*$C$53)+IF($I$53*$C$53*Q$6&gt;$I$53,0,$I$53*$C$53)+IF($J$53*$C$53*P$6&gt;$J$53,0,$J$53*$C$53)+IF($K$53*$C$53*O$6&gt;$K$53,0,$K$53*$C$53)+IF($L$53*$C$53*N$6&gt;$L$53,0,$L$53*$C$53)+IF($M$53*$C$53*M$6&gt;$M$53,0,$M$53*$C$53)+IF($N$53*$C$53*L$6&gt;$N$53,0,$N$53*$C$53)+IF($O$53*$C$53*K$6&gt;$O$53,0,$O$53*$C$53)+IF($P$53*$C$53*J$6&gt;$P$53,0,$P$53*$C$53)+IF($Q$53*$C$53*I$6&gt;$Q$53,0,$Q$53*$C$53)+IF($R$53*$C$53*H$6&gt;$R$53,0,$R$53*$C$53)+IF($S$53*$C$53*G$6&gt;$S$53,0,$S$53*$C$53)+IF($T$53*$C$53*F$6&gt;$T$53,0,$T$53*$C$53)))</f>
        <v>0.5</v>
      </c>
      <c r="V169" s="126">
        <f>IF(U111&gt;U53,0,IF(AND(U111=U53,U169=0),0,IF($E$53*$C$53*V$6&gt;$E$53,0,$E$53*$C$53)+IF($F$53*$C$53*U$6&gt;$F$53,0,$F$53*$C$53)+IF($G$53*$C$53*T$6&gt;$G$53,0,$G$53*$C$53)+IF($H$53*$C$53*S$6&gt;$H$53,0,$H$53*$C$53)+IF($I$53*$C$53*R$6&gt;$I$53,0,$I$53*$C$53)+IF($J$53*$C$53*Q$6&gt;$J$53,0,$J$53*$C$53)+IF($K$53*$C$53*P$6&gt;$K$53,0,$K$53*$C$53)+IF($L$53*$C$53*O$6&gt;$L$53,0,$L$53*$C$53)+IF($M$53*$C$53*N$6&gt;$M$53,0,$M$53*$C$53)+IF($N$53*$C$53*M$6&gt;$N$53,0,$N$53*$C$53)+IF($O$53*$C$53*L$6&gt;$O$53,0,$O$53*$C$53)+IF($P$53*$C$53*K$6&gt;$P$53,0,$P$53*$C$53)+IF($Q$53*$C$53*J$6&gt;$Q$53,0,$Q$53*$C$53)+IF($R$53*$C$53*I$6&gt;$R$53,0,$R$53*$C$53)+IF($S$53*$C$53*H$6&gt;$S$53,0,$S$53*$C$53)+IF($T$53*$C$53*G$6&gt;$T$53,0,$T$53*$C$53)+IF($U$53*$C$53*F$6&gt;$U$53,0,$U$53*$C$53)))</f>
        <v>0.5</v>
      </c>
      <c r="W169" s="126">
        <f>IF(V111&gt;V53,0,IF(AND(V111=V53,V169=0),0,IF($E$53*$C$53*W$6&gt;$E$53,0,$E$53*$C$53)+IF($F$53*$C$53*V$6&gt;$F$53,0,$F$53*$C$53)+IF($G$53*$C$53*U$6&gt;$G$53,0,$G$53*$C$53)+IF($H$53*$C$53*T$6&gt;$H$53,0,$H$53*$C$53)+IF($I$53*$C$53*S$6&gt;$I$53,0,$I$53*$C$53)+IF($J$53*$C$53*R$6&gt;$J$53,0,$J$53*$C$53)+IF($K$53*$C$53*Q$6&gt;$K$53,0,$K$53*$C$53)+IF($L$53*$C$53*P$6&gt;$L$53,0,$L$53*$C$53)+IF($M$53*$C$53*O$6&gt;$M$53,0,$M$53*$C$53)+IF($N$53*$C$53*N$6&gt;$N$53,0,$N$53*$C$53)+IF($O$53*$C$53*M$6&gt;$O$53,0,$O$53*$C$53)+IF($P$53*$C$53*L$6&gt;$P$53,0,$P$53*$C$53)+IF($Q$53*$C$53*K$6&gt;$Q$53,0,$Q$53*$C$53)+IF($R$53*$C$53*J$6&gt;$R$53,0,$R$53*$C$53)+IF($S$53*$C$53*I$6&gt;$S$53,0,$S$53*$C$53)+IF($T$53*$C$53*H$6&gt;$T$53,0,$T$53*$C$53)+IF($U$53*$C$53*G$6&gt;$U$53,0,$U$53*$C$53)+IF($V$53*$C$53*F$6&gt;$V$53,0,$V$53*$C$53)))</f>
        <v>0.5</v>
      </c>
      <c r="X169" s="126">
        <f>IF(W111&gt;W53,0,IF(AND(W111=W53,W169=0),0,IF($E$53*$C$53*X$6&gt;$E$53,0,$E$53*$C$53)+IF($F$53*$C$53*W$6&gt;$F$53,0,$F$53*$C$53)+IF($G$53*$C$53*V$6&gt;$G$53,0,$G$53*$C$53)+IF($H$53*$C$53*U$6&gt;$H$53,0,$H$53*$C$53)+IF($I$53*$C$53*T$6&gt;$I$53,0,$I$53*$C$53)+IF($J$53*$C$53*S$6&gt;$J$53,0,$J$53*$C$53)+IF($K$53*$C$53*R$6&gt;$K$53,0,$K$53*$C$53)+IF($L$53*$C$53*Q$6&gt;$L$53,0,$L$53*$C$53)+IF($M$53*$C$53*P$6&gt;$M$53,0,$M$53*$C$53)+IF($N$53*$C$53*O$6&gt;$N$53,0,$N$53*$C$53)+IF($O$53*$C$53*N$6&gt;$O$53,0,$O$53*$C$53)+IF($P$53*$C$53*M$6&gt;$P$53,0,$P$53*$C$53)+IF($Q$53*$C$53*L$6&gt;$Q$53,0,$Q$53*$C$53)+IF($R$53*$C$53*K$6&gt;$R$53,0,$R$53*$C$53)+IF($S$53*$C$53*J$6&gt;$S$53,0,$S$53*$C$53)+IF($T$53*$C$53*I$6&gt;$T$53,0,$T$53*$C$53)+IF($U$53*$C$53*H$6&gt;$U$53,0,$U$53*$C$53)+IF($V$53*$C$53*G$6&gt;$V$53,0,$V$53*$C$53)+IF($W$53*$C$53*F$6&gt;$W$53,0,$W$53*$C$53)))</f>
        <v>0.5</v>
      </c>
      <c r="Y169" s="126">
        <f>IF(X111&gt;X53,0,IF(AND(X111=X53,X169=0),0,IF($E$53*$C$53*Y$6&gt;$E$53,0,$E$53*$C$53)+IF($F$53*$C$53*X$6&gt;$F$53,0,$F$53*$C$53)+IF($G$53*$C$53*W$6&gt;$G$53,0,$G$53*$C$53)+IF($H$53*$C$53*V$6&gt;$H$53,0,$H$53*$C$53)+IF($I$53*$C$53*U$6&gt;$I$53,0,$I$53*$C$53)+IF($J$53*$C$53*T$6&gt;$J$53,0,$J$53*$C$53)+IF($K$53*$C$53*S$6&gt;$K$53,0,$K$53*$C$53)+IF($L$53*$C$53*R$6&gt;$L$53,0,$L$53*$C$53)+IF($M$53*$C$53*Q$6&gt;$M$53,0,$M$53*$C$53)+IF($N$53*$C$53*P$6&gt;$N$53,0,$N$53*$C$53)+IF($O$53*$C$53*O$6&gt;$O$53,0,$O$53*$C$53)+IF($P$53*$C$53*N$6&gt;$P$53,0,$P$53*$C$53)+IF($Q$53*$C$53*M$6&gt;$Q$53,0,$Q$53*$C$53)+IF($R$53*$C$53*L$6&gt;$R$53,0,$R$53*$C$53)+IF($S$53*$C$53*K$6&gt;$S$53,0,$S$53*$C$53)+IF($T$53*$C$53*J$6&gt;$T$53,0,$T$53*$C$53)+IF($U$53*$C$53*I$6&gt;$U$53,0,$U$53*$C$53)+IF($V$53*$C$53*H$6&gt;$V$53,0,$V$53*$C$53)+IF($W$53*$C$53*G$6&gt;$W$53,0,$W$53*$C$53)+IF($X$53*$C$53*F$6&gt;$X$53,0,$X$53*$C$53)))</f>
        <v>0.5</v>
      </c>
      <c r="Z169" s="126">
        <f>IF(Y111&gt;Y53,0,IF(AND(Y111=Y53,Y169=0),0,IF($E$53*$C$53*Z$6&gt;$E$53,0,$E$53*$C$53)+IF($F$53*$C$53*Y$6&gt;$F$53,0,$F$53*$C$53)+IF($G$53*$C$53*X$6&gt;$G$53,0,$G$53*$C$53)+IF($H$53*$C$53*W$6&gt;$H$53,0,$H$53*$C$53)+IF($I$53*$C$53*V$6&gt;$I$53,0,$I$53*$C$53)+IF($J$53*$C$53*U$6&gt;$J$53,0,$J$53*$C$53)+IF($K$53*$C$53*T$6&gt;$K$53,0,$K$53*$C$53)+IF($L$53*$C$53*S$6&gt;$L$53,0,$L$53*$C$53)+IF($M$53*$C$53*R$6&gt;$M$53,0,$M$53*$C$53)+IF($N$53*$C$53*Q$6&gt;$N$53,0,$N$53*$C$53)+IF($O$53*$C$53*P$6&gt;$O$53,0,$O$53*$C$53)+IF($P$53*$C$53*O$6&gt;$P$53,0,$P$53*$C$53)+IF($Q$53*$C$53*N$6&gt;$Q$53,0,$Q$53*$C$53)+IF($R$53*$C$53*M$6&gt;$R$53,0,$R$53*$C$53)+IF($S$53*$C$53*L$6&gt;$S$53,0,$S$53*$C$53)+IF($T$53*$C$53*K$6&gt;$T$53,0,$T$53*$C$53)+IF($U$53*$C$53*J$6&gt;$U$53,0,$U$53*$C$53)+IF($V$53*$C$53*I$6&gt;$V$53,0,$V$53*$C$53)+IF($W$53*$C$53*H$6&gt;$W$53,0,$W$53*$C$53)+IF($X$53*$C$53*G$6&gt;$X$53,0,$X$53*$C$53)+IF($Y$53*$C$53*F$6&gt;$Y$53,0,$Y$53*$C$53)))</f>
        <v>0.5</v>
      </c>
      <c r="AA169" s="126">
        <f>IF(Z111&gt;Z53,0,IF(AND(Z111=Z53,Z169=0),0,IF($E$53*$C$53*AA$6&gt;$E$53,0,$E$53*$C$53)+IF($F$53*$C$53*Z$6&gt;$F$53,0,$F$53*$C$53)+IF($G$53*$C$53*Y$6&gt;$G$53,0,$G$53*$C$53)+IF($H$53*$C$53*X$6&gt;$H$53,0,$H$53*$C$53)+IF($I$53*$C$53*W$6&gt;$I$53,0,$I$53*$C$53)+IF($J$53*$C$53*V$6&gt;$J$53,0,$J$53*$C$53)+IF($K$53*$C$53*U$6&gt;$K$53,0,$K$53*$C$53)+IF($L$53*$C$53*T$6&gt;$L$53,0,$L$53*$C$53)+IF($M$53*$C$53*S$6&gt;$M$53,0,$M$53*$C$53)+IF($N$53*$C$53*R$6&gt;$N$53,0,$N$53*$C$53)+IF($O$53*$C$53*Q$6&gt;$O$53,0,$O$53*$C$53)+IF($P$53*$C$53*P$6&gt;$P$53,0,$P$53*$C$53)+IF($Q$53*$C$53*O$6&gt;$Q$53,0,$Q$53*$C$53)+IF($R$53*$C$53*N$6&gt;$R$53,0,$R$53*$C$53)+IF($S$53*$C$53*M$6&gt;$S$53,0,$S$53*$C$53)+IF($T$53*$C$53*L$6&gt;$T$53,0,$T$53*$C$53)+IF($U$53*$C$53*K$6&gt;$U$53,0,$U$53*$C$53)+IF($V$53*$C$53*J$6&gt;$V$53,0,$V$53*$C$53)+IF($W$53*$C$53*I$6&gt;$W$53,0,$W$53*$C$53)+IF($X$53*$C$53*H$6&gt;$X$53,0,$X$53*$C$53)+IF($Y$53*$C$53*G$6&gt;$Y$53,0,$Y$53*$C$53)+IF($Z$53*$C$53*F$6&gt;$Z$53,0,$Z$53*$C$53)))</f>
        <v>0.5</v>
      </c>
      <c r="AB169" s="126">
        <f>IF(AA111&gt;AA53,0,IF(AND(AA111=AA53,AA169=0),0,IF($E$53*$C$53*AB$6&gt;$E$53,0,$E$53*$C$53)+IF($F$53*$C$53*AA$6&gt;$F$53,0,$F$53*$C$53)+IF($G$53*$C$53*Z$6&gt;$G$53,0,$G$53*$C$53)+IF($H$53*$C$53*Y$6&gt;$H$53,0,$H$53*$C$53)+IF($I$53*$C$53*X$6&gt;$I$53,0,$I$53*$C$53)+IF($J$53*$C$53*W$6&gt;$J$53,0,$J$53*$C$53)+IF($K$53*$C$53*V$6&gt;$K$53,0,$K$53*$C$53)+IF($L$53*$C$53*U$6&gt;$L$53,0,$L$53*$C$53)+IF($M$53*$C$53*T$6&gt;$M$53,0,$M$53*$C$53)+IF($N$53*$C$53*S$6&gt;$N$53,0,$N$53*$C$53)+IF($O$53*$C$53*R$6&gt;$O$53,0,$O$53*$C$53)+IF($P$53*$C$53*Q$6&gt;$P$53,0,$P$53*$C$53)+IF($Q$53*$C$53*P$6&gt;$Q$53,0,$Q$53*$C$53)+IF($R$53*$C$53*O$6&gt;$R$53,0,$R$53*$C$53)+IF($S$53*$C$53*N$6&gt;$S$53,0,$S$53*$C$53)+IF($T$53*$C$53*M$6&gt;$T$53,0,$T$53*$C$53)+IF($U$53*$C$53*L$6&gt;$U$53,0,$U$53*$C$53)+IF($V$53*$C$53*K$6&gt;$V$53,0,$V$53*$C$53)+IF($W$53*$C$53*J$6&gt;$W$53,0,$W$53*$C$53)+IF($X$53*$C$53*I$6&gt;$X$53,0,$X$53*$C$53)+IF($Y$53*$C$53*H$6&gt;$Y$53,0,$Y$53*$C$53)+IF($Z$53*$C$53*G$6&gt;$Z$53,0,$Z$53*$C$53)+IF($AA$53*$C$53*F$6&gt;$AA$53,0,$AA$53*$C$53)))</f>
        <v>0.5</v>
      </c>
      <c r="AC169" s="126">
        <f>IF(AB111&gt;AB53,0,IF(AND(AB111=AB53,AB169=0),0,IF($E$53*$C$53*AC$6&gt;$E$53,0,$E$53*$C$53)+IF($F$53*$C$53*AB$6&gt;$F$53,0,$F$53*$C$53)+IF($G$53*$C$53*AA$6&gt;$G$53,0,$G$53*$C$53)+IF($H$53*$C$53*Z$6&gt;$H$53,0,$H$53*$C$53)+IF($I$53*$C$53*Y$6&gt;$I$53,0,$I$53*$C$53)+IF($J$53*$C$53*X$6&gt;$J$53,0,$J$53*$C$53)+IF($K$53*$C$53*W$6&gt;$K$53,0,$K$53*$C$53)+IF($L$53*$C$53*V$6&gt;$L$53,0,$L$53*$C$53)+IF($M$53*$C$53*U$6&gt;$M$53,0,$M$53*$C$53)+IF($N$53*$C$53*T$6&gt;$N$53,0,$N$53*$C$53)+IF($O$53*$C$53*S$6&gt;$O$53,0,$O$53*$C$53)+IF($P$53*$C$53*R$6&gt;$P$53,0,$P$53*$C$53)+IF($Q$53*$C$53*Q$6&gt;$Q$53,0,$Q$53*$C$53)+IF($R$53*$C$53*P$6&gt;$R$53,0,$R$53*$C$53)+IF($S$53*$C$53*O$6&gt;$S$53,0,$S$53*$C$53)+IF($T$53*$C$53*N$6&gt;$T$53,0,$T$53*$C$53)+IF($U$53*$C$53*M$6&gt;$U$53,0,$U$53*$C$53)+IF($V$53*$C$53*L$6&gt;$V$53,0,$V$53*$C$53)+IF($W$53*$C$53*K$6&gt;$W$53,0,$W$53*$C$53)+IF($X$53*$C$53*J$6&gt;$X$53,0,$X$53*$C$53)+IF($Y$53*$C$53*I$6&gt;$Y$53,0,$Y$53*$C$53)+IF($Z$53*$C$53*H$6&gt;$Z$53,0,$Z$53*$C$53)+IF($AA$53*$C$53*G$6&gt;$AA$53,0,$AA$53*$C$53)+IF($AB$53*$C$53*F$6&gt;$AB$53,0,$AB$53*$C$53)))</f>
        <v>0.5</v>
      </c>
      <c r="AD169" s="126">
        <f>IF(AC111&gt;AC53,0,IF(AND(AC111=AC53,AC169=0),0,IF($E$53*$C$53*AD$6&gt;$E$53,0,$E$53*$C$53)+IF($F$53*$C$53*AC$6&gt;$F$53,0,$F$53*$C$53)+IF($G$53*$C$53*AB$6&gt;$G$53,0,$G$53*$C$53)+IF($H$53*$C$53*AA$6&gt;$H$53,0,$H$53*$C$53)+IF($I$53*$C$53*Z$6&gt;$I$53,0,$I$53*$C$53)+IF($J$53*$C$53*Y$6&gt;$J$53,0,$J$53*$C$53)+IF($K$53*$C$53*X$6&gt;$K$53,0,$K$53*$C$53)+IF($L$53*$C$53*W$6&gt;$L$53,0,$L$53*$C$53)+IF($M$53*$C$53*V$6&gt;$M$53,0,$M$53*$C$53)+IF($N$53*$C$53*U$6&gt;$N$53,0,$N$53*$C$53)+IF($O$53*$C$53*T$6&gt;$O$53,0,$O$53*$C$53)+IF($P$53*$C$53*S$6&gt;$P$53,0,$P$53*$C$53)+IF($Q$53*$C$53*R$6&gt;$Q$53,0,$Q$53*$C$53)+IF($R$53*$C$53*Q$6&gt;$R$53,0,$R$53*$C$53)+IF($S$53*$C$53*P$6&gt;$S$53,0,$S$53*$C$53)+IF($T$53*$C$53*O$6&gt;$T$53,0,$T$53*$C$53)+IF($U$53*$C$53*N$6&gt;$U$53,0,$U$53*$C$53)+IF($V$53*$C$53*M$6&gt;$V$53,0,$V$53*$C$53)+IF($W$53*$C$53*L$6&gt;$W$53,0,$W$53*$C$53)+IF($X$53*$C$53*K$6&gt;$X$53,0,$X$53*$C$53)+IF($Y$53*$C$53*J$6&gt;$Y$53,0,$Y$53*$C$53)+IF($Z$53*$C$53*I$6&gt;$Z$53,0,$Z$53*$C$53)+IF($AA$53*$C$53*H$6&gt;$AA$53,0,$AA$53*$C$53)+IF($AB$53*$C$53*G$6&gt;$AB$53,0,$AB$53*$C$53)+IF($AC$53*$C$53*F$6&gt;$AC$53,0,$AC$53*$C$53)))</f>
        <v>0.5</v>
      </c>
      <c r="AE169" s="126">
        <f>IF(AD111&gt;AD53,0,IF(AND(AD111=AD53,AD169=0),0,IF($E$53*$C$53*AE$6&gt;$E$53,0,$E$53*$C$53)+IF($F$53*$C$53*AD$6&gt;$F$53,0,$F$53*$C$53)+IF($G$53*$C$53*AC$6&gt;$G$53,0,$G$53*$C$53)+IF($H$53*$C$53*AB$6&gt;$H$53,0,$H$53*$C$53)+IF($I$53*$C$53*AA$6&gt;$I$53,0,$I$53*$C$53)+IF($J$53*$C$53*Z$6&gt;$J$53,0,$J$53*$C$53)+IF($K$53*$C$53*Y$6&gt;$K$53,0,$K$53*$C$53)+IF($L$53*$C$53*X$6&gt;$L$53,0,$L$53*$C$53)+IF($M$53*$C$53*W$6&gt;$M$53,0,$M$53*$C$53)+IF($N$53*$C$53*V$6&gt;$N$53,0,$N$53*$C$53)+IF($O$53*$C$53*U$6&gt;$O$53,0,$O$53*$C$53)+IF($P$53*$C$53*T$6&gt;$P$53,0,$P$53*$C$53)+IF($Q$53*$C$53*S$6&gt;$Q$53,0,$Q$53*$C$53)+IF($R$53*$C$53*R$6&gt;$R$53,0,$R$53*$C$53)+IF($S$53*$C$53*Q$6&gt;$S$53,0,$S$53*$C$53)+IF($T$53*$C$53*P$6&gt;$T$53,0,$T$53*$C$53)+IF($U$53*$C$53*O$6&gt;$U$53,0,$U$53*$C$53)+IF($V$53*$C$53*N$6&gt;$V$53,0,$V$53*$C$53)+IF($W$53*$C$53*M$6&gt;$W$53,0,$W$53*$C$53)+IF($X$53*$C$53*L$6&gt;$X$53,0,$X$53*$C$53)+IF($Y$53*$C$53*K$6&gt;$Y$53,0,$Y$53*$C$53)+IF($Z$53*$C$53*J$6&gt;$Z$53,0,$Z$53*$C$53)+IF($AA$53*$C$53*I$6&gt;$AA$53,0,$AA$53*$C$53)+IF($AB$53*$C$53*H$6&gt;$AB$53,0,$AB$53*$C$53)+IF($AC$53*$C$53*G$6&gt;$AC$53,0,$AC$53*$C$53)+IF($AD$53*$C$53*F$6&gt;$AD$53,0,$AD$53*$C$53)))</f>
        <v>0.5</v>
      </c>
      <c r="AF169" s="126">
        <f>IF(AE111&gt;AE53,0,IF(AND(AE111=AE53,AE169=0),0,IF($E$53*$C$53*AF$6&gt;$E$53,0,$E$53*$C$53)+IF($F$53*$C$53*AE$6&gt;$F$53,0,$F$53*$C$53)+IF($G$53*$C$53*AD$6&gt;$G$53,0,$G$53*$C$53)+IF($H$53*$C$53*AC$6&gt;$H$53,0,$H$53*$C$53)+IF($I$53*$C$53*AB$6&gt;$I$53,0,$I$53*$C$53)+IF($J$53*$C$53*AA$6&gt;$J$53,0,$J$53*$C$53)+IF($K$53*$C$53*Z$6&gt;$K$53,0,$K$53*$C$53)+IF($L$53*$C$53*Y$6&gt;$L$53,0,$L$53*$C$53)+IF($M$53*$C$53*X$6&gt;$M$53,0,$M$53*$C$53)+IF($N$53*$C$53*W$6&gt;$N$53,0,$N$53*$C$53)+IF($O$53*$C$53*V$6&gt;$O$53,0,$O$53*$C$53)+IF($P$53*$C$53*U$6&gt;$P$53,0,$P$53*$C$53)+IF($Q$53*$C$53*T$6&gt;$Q$53,0,$Q$53*$C$53)+IF($R$53*$C$53*S$6&gt;$R$53,0,$R$53*$C$53)+IF($S$53*$C$53*R$6&gt;$S$53,0,$S$53*$C$53)+IF($T$53*$C$53*Q$6&gt;$T$53,0,$T$53*$C$53)+IF($U$53*$C$53*P$6&gt;$U$53,0,$U$53*$C$53)+IF($V$53*$C$53*O$6&gt;$V$53,0,$V$53*$C$53)+IF($W$53*$C$53*N$6&gt;$W$53,0,$W$53*$C$53)+IF($X$53*$C$53*M$6&gt;$X$53,0,$X$53*$C$53)+IF($Y$53*$C$53*L$6&gt;$Y$53,0,$Y$53*$C$53)+IF($Z$53*$C$53*K$6&gt;$Z$53,0,$Z$53*$C$53)+IF($AA$53*$C$53*J$6&gt;$AA$53,0,$AA$53*$C$53)+IF($AB$53*$C$53*I$6&gt;$AB$53,0,$AB$53*$C$53)+IF($AC$53*$C$53*H$6&gt;$AC$53,0,$AC$53*$C$53)+IF($AD$53*$C$53*G$6&gt;$AD$53,0,$AD$53*$C$53)+IF($AE$53*$C$53*F$6&gt;$AE$53,0,$AE$53*$C$53)))</f>
        <v>0.5</v>
      </c>
      <c r="AG169" s="126">
        <f>IF(AF111&gt;AF53,0,IF(AND(AF111=AF53,AF169=0),0,IF($E$53*$C$53*AG$6&gt;$E$53,0,$E$53*$C$53)+IF($F$53*$C$53*AF$6&gt;$F$53,0,$F$53*$C$53)+IF($G$53*$C$53*AE$6&gt;$G$53,0,$G$53*$C$53)+IF($H$53*$C$53*AD$6&gt;$H$53,0,$H$53*$C$53)+IF($I$53*$C$53*AC$6&gt;$I$53,0,$I$53*$C$53)+IF($J$53*$C$53*AB$6&gt;$J$53,0,$J$53*$C$53)+IF($K$53*$C$53*AA$6&gt;$K$53,0,$K$53*$C$53)+IF($L$53*$C$53*Z$6&gt;$L$53,0,$L$53*$C$53)+IF($M$53*$C$53*Y$6&gt;$M$53,0,$M$53*$C$53)+IF($N$53*$C$53*X$6&gt;$N$53,0,$N$53*$C$53)+IF($O$53*$C$53*W$6&gt;$O$53,0,$O$53*$C$53)+IF($P$53*$C$53*V$6&gt;$P$53,0,$P$53*$C$53)+IF($Q$53*$C$53*U$6&gt;$Q$53,0,$Q$53*$C$53)+IF($R$53*$C$53*T$6&gt;$R$53,0,$R$53*$C$53)+IF($S$53*$C$53*S$6&gt;$S$53,0,$S$53*$C$53)+IF($T$53*$C$53*R$6&gt;$T$53,0,$T$53*$C$53)+IF($U$53*$C$53*Q$6&gt;$U$53,0,$U$53*$C$53)+IF($V$53*$C$53*P$6&gt;$V$53,0,$V$53*$C$53)+IF($W$53*$C$53*O$6&gt;$W$53,0,$W$53*$C$53)+IF($X$53*$C$53*N$6&gt;$X$53,0,$X$53*$C$53)+IF($Y$53*$C$53*M$6&gt;$Y$53,0,$Y$53*$C$53)+IF($Z$53*$C$53*L$6&gt;$Z$53,0,$Z$53*$C$53)+IF($AA$53*$C$53*K$6&gt;$AA$53,0,$AA$53*$C$53)+IF($AB$53*$C$53*J$6&gt;$AB$53,0,$AB$53*$C$53)+IF($AC$53*$C$53*I$6&gt;$AC$53,0,$AC$53*$C$53)+IF($AD$53*$C$53*H$6&gt;$AD$53,0,$AD$53*$C$53)+IF($AE$53*$C$53*G$6&gt;$AE$53,0,$AE$53*$C$53)+IF($AF$53*$C$53*F$6&gt;$AF$53,0,$AF$53*$C$53)))</f>
        <v>0.5</v>
      </c>
      <c r="AH169" s="126">
        <f>IF(AG111&gt;AG53,0,IF(AND(AG111=AG53,AG169=0),0,IF($E$53*$C$53*AH$6&gt;$E$53,0,$E$53*$C$53)+IF($F$53*$C$53*AG$6&gt;$F$53,0,$F$53*$C$53)+IF($G$53*$C$53*AF$6&gt;$G$53,0,$G$53*$C$53)+IF($H$53*$C$53*AE$6&gt;$H$53,0,$H$53*$C$53)+IF($I$53*$C$53*AD$6&gt;$I$53,0,$I$53*$C$53)+IF($J$53*$C$53*AC$6&gt;$J$53,0,$J$53*$C$53)+IF($K$53*$C$53*AB$6&gt;$K$53,0,$K$53*$C$53)+IF($L$53*$C$53*AA$6&gt;$L$53,0,$L$53*$C$53)+IF($M$53*$C$53*Z$6&gt;$M$53,0,$M$53*$C$53)+IF($N$53*$C$53*Y$6&gt;$N$53,0,$N$53*$C$53)+IF($O$53*$C$53*X$6&gt;$O$53,0,$O$53*$C$53)+IF($P$53*$C$53*W$6&gt;$P$53,0,$P$53*$C$53)+IF($Q$53*$C$53*V$6&gt;$Q$53,0,$Q$53*$C$53)+IF($R$53*$C$53*U$6&gt;$R$53,0,$R$53*$C$53)+IF($S$53*$C$53*T$6&gt;$S$53,0,$S$53*$C$53)+IF($T$53*$C$53*S$6&gt;$T$53,0,$T$53*$C$53)+IF($U$53*$C$53*R$6&gt;$U$53,0,$U$53*$C$53)+IF($V$53*$C$53*Q$6&gt;$V$53,0,$V$53*$C$53)+IF($W$53*$C$53*P$6&gt;$W$53,0,$W$53*$C$53)+IF($X$53*$C$53*O$6&gt;$X$53,0,$X$53*$C$53)+IF($Y$53*$C$53*N$6&gt;$Y$53,0,$Y$53*$C$53)+IF($Z$53*$C$53*M$6&gt;$Z$53,0,$Z$53*$C$53)+IF($AA$53*$C$53*L$6&gt;$AA$53,0,$AA$53*$C$53)+IF($AB$53*$C$53*K$6&gt;$AB$53,0,$AB$53*$C$53)+IF($AC$53*$C$53*J$6&gt;$AC$53,0,$AC$53*$C$53)+IF($AD$53*$C$53*I$6&gt;$AD$53,0,$AD$53*$C$53)+IF($AE$53*$C$53*H$6&gt;$AE$53,0,$AE$53*$C$53)+IF($AF$53*$C$53*G$6&gt;$AF$53,0,$AF$53*$C$53)+IF($AG$53*$C$53*F$6&gt;$AG$53,0,$AG$53*$C$53)))</f>
        <v>0.5</v>
      </c>
      <c r="AI169" s="126">
        <f>IF(AH111&gt;AH53,0,IF(AND(AH111=AH53,AH169=0),0,IF($E$53*$C$53*AI$6&gt;$E$53,0,$E$53*$C$53)+IF($F$53*$C$53*AH$6&gt;$F$53,0,$F$53*$C$53)+IF($G$53*$C$53*AG$6&gt;$G$53,0,$G$53*$C$53)+IF($H$53*$C$53*AF$6&gt;$H$53,0,$H$53*$C$53)+IF($I$53*$C$53*AE$6&gt;$I$53,0,$I$53*$C$53)+IF($J$53*$C$53*AD$6&gt;$J$53,0,$J$53*$C$53)+IF($K$53*$C$53*AC$6&gt;$K$53,0,$K$53*$C$53)+IF($L$53*$C$53*AB$6&gt;$L$53,0,$L$53*$C$53)+IF($M$53*$C$53*AA$6&gt;$M$53,0,$M$53*$C$53)+IF($N$53*$C$53*Z$6&gt;$N$53,0,$N$53*$C$53)+IF($O$53*$C$53*Y$6&gt;$O$53,0,$O$53*$C$53)+IF($P$53*$C$53*X$6&gt;$P$53,0,$P$53*$C$53)+IF($Q$53*$C$53*W$6&gt;$Q$53,0,$Q$53*$C$53)+IF($R$53*$C$53*V$6&gt;$R$53,0,$R$53*$C$53)+IF($S$53*$C$53*U$6&gt;$S$53,0,$S$53*$C$53)+IF($T$53*$C$53*T$6&gt;$T$53,0,$T$53*$C$53)+IF($U$53*$C$53*S$6&gt;$U$53,0,$U$53*$C$53)+IF($V$53*$C$53*R$6&gt;$V$53,0,$V$53*$C$53)+IF($W$53*$C$53*Q$6&gt;$W$53,0,$W$53*$C$53)+IF($X$53*$C$53*P$6&gt;$X$53,0,$X$53*$C$53)+IF($Y$53*$C$53*O$6&gt;$Y$53,0,$Y$53*$C$53)+IF($Z$53*$C$53*N$6&gt;$Z$53,0,$Z$53*$C$53)+IF($AA$53*$C$53*M$6&gt;$AA$53,0,$AA$53*$C$53)+IF($AB$53*$C$53*L$6&gt;$AB$53,0,$AB$53*$C$53)+IF($AC$53*$C$53*K$6&gt;$AC$53,0,$AC$53*$C$53)+IF($AD$53*$C$53*J$6&gt;$AD$53,0,$AD$53*$C$53)+IF($AE$53*$C$53*I$6&gt;$AE$53,0,$AE$53*$C$53)+IF($AF$53*$C$53*H$6&gt;$AF$53,0,$AF$53*$C$53)+IF($AG$53*$C$53*G$6&gt;$AG$53,0,$AG$53*$C$53)+IF($AH$53*$C$53*F$6&gt;$AH$53,0,$AH$53*$C$53)))</f>
        <v>0.5</v>
      </c>
    </row>
    <row r="170" spans="2:35" x14ac:dyDescent="0.3">
      <c r="B170" s="6" t="str">
        <f t="shared" si="74"/>
        <v>Other (specify)</v>
      </c>
      <c r="C170" s="291"/>
      <c r="D170" s="151">
        <f t="shared" si="73"/>
        <v>0</v>
      </c>
      <c r="E170" s="126">
        <v>0</v>
      </c>
      <c r="F170" s="126">
        <f>IF(E112&gt;E54,0,IF(AND(E112=E54,E170=0),0,IF($E$54*$C$54*F$6&gt;$E$54,0,$E$54*$C$54)))</f>
        <v>0</v>
      </c>
      <c r="G170" s="126">
        <f>IF(F112&gt;F54,0,IF(AND(F112=F54,F170=0),0,IF($E$54*$C$54*G$6&gt;$E$54,0,$E$54*$C$54)+IF($F$54*$C$54*F$6&gt;$F$54,0,$F$54*$C$54)))</f>
        <v>0</v>
      </c>
      <c r="H170" s="126">
        <f>IF(G112&gt;G54,0,IF(AND(G112=G54,G170=0),0,IF($E$54*$C$54*H$6&gt;$E$54,0,$E$54*$C$54)+IF($F$54*$C$54*G$6&gt;$F$54,0,$F$54*$C$54)+IF($G$54*$C$54*F$6&gt;$G$54,0,$G$54*$C$54)))</f>
        <v>0</v>
      </c>
      <c r="I170" s="126">
        <f>IF(H112&gt;H54,0,IF(AND(H112=H54,H170=0),0,IF($E$54*$C$54*I$6&gt;$E$54,0,$E$54*$C$54)+IF($F$54*$C$54*H$6&gt;$F$54,0,$F$54*$C$54)+IF($G$54*$C$54*G$6&gt;$G$54,0,$G$54*$C$54)+IF($H$54*$C$54*F$6&gt;$H$54,0,$H$54*$C$54)))</f>
        <v>0</v>
      </c>
      <c r="J170" s="126">
        <f>IF(I112&gt;I54,0,IF(AND(I112=I54,I170=0),0,IF($E$54*$C$54*J$6&gt;$E$54,0,$E$54*$C$54)+IF($F$54*$C$54*I$6&gt;$F$54,0,$F$54*$C$54)+IF($G$54*$C$54*H$6&gt;$G$54,0,$G$54*$C$54)+IF($H$54*$C$54*G$6&gt;$H$54,0,$H$54*$C$54)+IF($I$54*$C$54*F$6&gt;$I$54,0,$I$54*$C$54)))</f>
        <v>0</v>
      </c>
      <c r="K170" s="126">
        <f>IF(J112&gt;J54,0,IF(AND(J112=J54,J170=0),0,IF($E$54*$C$54*K$6&gt;$E$54,0,$E$54*$C$54)+IF($F$54*$C$54*J$6&gt;$F$54,0,$F$54*$C$54)+IF($G$54*$C$54*I$6&gt;$G$54,0,$G$54*$C$54)+IF($H$54*$C$54*H$6&gt;$H$54,0,$H$54*$C$54)+IF($I$54*$C$54*G$6&gt;$I$54,0,$I$54*$C$54)+IF($J$54*$C$54*F$6&gt;$J$54,0,$J$54*$C$54)))</f>
        <v>0</v>
      </c>
      <c r="L170" s="126">
        <f>IF(K112&gt;K54,0,IF(AND(K112=K54,K170=0),0,IF($E$54*$C$54*L$6&gt;$E$54,0,$E$54*$C$54)+IF($F$54*$C$54*K$6&gt;$F$54,0,$F$54*$C$54)+IF($G$54*$C$54*J$6&gt;$G$54,0,$G$54*$C$54)+IF($H$54*$C$54*I$6&gt;$H$54,0,$H$54*$C$54)+IF($I$54*$C$54*H$6&gt;$I$54,0,$I$54*$C$54)+IF($J$54*$C$54*G$6&gt;$J$54,0,$J$54*$C$54)+IF($K$54*$C$54*F$6&gt;$K$54,0,$K$54*$C$54)))</f>
        <v>0</v>
      </c>
      <c r="M170" s="126">
        <f>IF(L112&gt;L54,0,IF(AND(L112=L54,L170=0),0,IF($E$54*$C$54*M$6&gt;$E$54,0,$E$54*$C$54)+IF($F$54*$C$54*L$6&gt;$F$54,0,$F$54*$C$54)+IF($G$54*$C$54*K$6&gt;$G$54,0,$G$54*$C$54)+IF($H$54*$C$54*J$6&gt;$H$54,0,$H$54*$C$54)+IF($I$54*$C$54*I$6&gt;$I$54,0,$I$54*$C$54)+IF($J$54*$C$54*H$6&gt;$J$54,0,$J$54*$C$54)+IF($K$54*$C$54*G$6&gt;$K$54,0,$K$54*$C$54)+IF($L$54*$C$54*F$6&gt;$L$54,0,$L$54*$C$54)))</f>
        <v>0</v>
      </c>
      <c r="N170" s="126">
        <f>IF(M112&gt;M54,0,IF(AND(M112=M54,M170=0),0,IF($E$54*$C$54*N$6&gt;$E$54,0,$E$54*$C$54)+IF($F$54*$C$54*M$6&gt;$F$54,0,$F$54*$C$54)+IF($G$54*$C$54*L$6&gt;$G$54,0,$G$54*$C$54)+IF($H$54*$C$54*K$6&gt;$H$54,0,$H$54*$C$54)+IF($I$54*$C$54*J$6&gt;$I$54,0,$I$54*$C$54)+IF($J$54*$C$54*I$6&gt;$J$54,0,$J$54*$C$54)+IF($K$54*$C$54*H$6&gt;$K$54,0,$K$54*$C$54)+IF($L$54*$C$54*G$6&gt;$L$54,0,$L$54*$C$54)+IF($M$54*$C$54*F$6&gt;$M$54,0,$M$54*$C$54)))</f>
        <v>0</v>
      </c>
      <c r="O170" s="126">
        <f>IF(N112&gt;N54,0,IF(AND(N112=N54,N170=0),0,IF($E$54*$C$54*O$6&gt;$E$54,0,$E$54*$C$54)+IF($F$54*$C$54*N$6&gt;$F$54,0,$F$54*$C$54)+IF($G$54*$C$54*M$6&gt;$G$54,0,$G$54*$C$54)+IF($H$54*$C$54*L$6&gt;$H$54,0,$H$54*$C$54)+IF($I$54*$C$54*K$6&gt;$I$54,0,$I$54*$C$54)+IF($J$54*$C$54*J$6&gt;$J$54,0,$J$54*$C$54)+IF($K$54*$C$54*I$6&gt;$K$54,0,$K$54*$C$54)+IF($L$54*$C$54*H$6&gt;$L$54,0,$L$54*$C$54)+IF($M$54*$C$54*G$6&gt;$M$54,0,$M$54*$C$54)+IF($N$54*$C$54*F$6&gt;$N$54,0,$N$54*$C$54)))</f>
        <v>0</v>
      </c>
      <c r="P170" s="126">
        <f>IF(O112&gt;O54,0,IF(AND(O112=O54,O170=0),0,IF($E$54*$C$54*P$6&gt;$E$54,0,$E$54*$C$54)+IF($F$54*$C$54*O$6&gt;$F$54,0,$F$54*$C$54)+IF($G$54*$C$54*N$6&gt;$G$54,0,$G$54*$C$54)+IF($H$54*$C$54*M$6&gt;$H$54,0,$H$54*$C$54)+IF($I$54*$C$54*L$6&gt;$I$54,0,$I$54*$C$54)+IF($J$54*$C$54*K$6&gt;$J$54,0,$J$54*$C$54)+IF($K$54*$C$54*J$6&gt;$K$54,0,$K$54*$C$54)+IF($L$54*$C$54*I$6&gt;$L$54,0,$L$54*$C$54)+IF($M$54*$C$54*H$6&gt;$M$54,0,$M$54*$C$54)+IF($N$54*$C$54*G$6&gt;$N$54,0,$N$54*$C$54)+IF($O$54*$C$54*F$6&gt;$O$54,0,$O$54*$C$54)))</f>
        <v>0</v>
      </c>
      <c r="Q170" s="126">
        <f>IF(P112&gt;P54,0,IF(AND(P112=P54,P170=0),0,IF($E$54*$C$54*Q$6&gt;$E$54,0,$E$54*$C$54)+IF($F$54*$C$54*P$6&gt;$F$54,0,$F$54*$C$54)+IF($G$54*$C$54*O$6&gt;$G$54,0,$G$54*$C$54)+IF($H$54*$C$54*N$6&gt;$H$54,0,$H$54*$C$54)+IF($I$54*$C$54*M$6&gt;$I$54,0,$I$54*$C$54)+IF($J$54*$C$54*L$6&gt;$J$54,0,$J$54*$C$54)+IF($K$54*$C$54*K$6&gt;$K$54,0,$K$54*$C$54)+IF($L$54*$C$54*J$6&gt;$L$54,0,$L$54*$C$54)+IF($M$54*$C$54*I$6&gt;$M$54,0,$M$54*$C$54)+IF($N$54*$C$54*H$6&gt;$N$54,0,$N$54*$C$54)+IF($O$54*$C$54*G$6&gt;$O$54,0,$O$54*$C$54)+IF($P$54*$C$54*F$6&gt;$P$54,0,$P$54*$C$54)))</f>
        <v>0</v>
      </c>
      <c r="R170" s="126">
        <f>IF(Q112&gt;Q54,0,IF(AND(Q112=Q54,Q170=0),0,IF($E$54*$C$54*R$6&gt;$E$54,0,$E$54*$C$54)+IF($F$54*$C$54*Q$6&gt;$F$54,0,$F$54*$C$54)+IF($G$54*$C$54*P$6&gt;$G$54,0,$G$54*$C$54)+IF($H$54*$C$54*O$6&gt;$H$54,0,$H$54*$C$54)+IF($I$54*$C$54*N$6&gt;$I$54,0,$I$54*$C$54)+IF($J$54*$C$54*M$6&gt;$J$54,0,$J$54*$C$54)+IF($K$54*$C$54*L$6&gt;$K$54,0,$K$54*$C$54)+IF($L$54*$C$54*K$6&gt;$L$54,0,$L$54*$C$54)+IF($M$54*$C$54*J$6&gt;$M$54,0,$M$54*$C$54)+IF($N$54*$C$54*I$6&gt;$N$54,0,$N$54*$C$54)+IF($O$54*$C$54*H$6&gt;$O$54,0,$O$54*$C$54)+IF($P$54*$C$54*G$6&gt;$P$54,0,$P$54*$C$54)+IF($Q$54*$C$54*F$6&gt;$Q$54,0,$Q$54*$C$54)))</f>
        <v>0</v>
      </c>
      <c r="S170" s="126">
        <f>IF(R112&gt;R54,0,IF(AND(R112=R54,R170=0),0,IF($E$54*$C$54*S$6&gt;$E$54,0,$E$54*$C$54)+IF($F$54*$C$54*R$6&gt;$F$54,0,$F$54*$C$54)+IF($G$54*$C$54*Q$6&gt;$G$54,0,$G$54*$C$54)+IF($H$54*$C$54*P$6&gt;$H$54,0,$H$54*$C$54)+IF($I$54*$C$54*O$6&gt;$I$54,0,$I$54*$C$54)+IF($J$54*$C$54*N$6&gt;$J$54,0,$J$54*$C$54)+IF($K$54*$C$54*M$6&gt;$K$54,0,$K$54*$C$54)+IF($L$54*$C$54*L$6&gt;$L$54,0,$L$54*$C$54)+IF($M$54*$C$54*K$6&gt;$M$54,0,$M$54*$C$54)+IF($N$54*$C$54*J$6&gt;$N$54,0,$N$54*$C$54)+IF($O$54*$C$54*I$6&gt;$O$54,0,$O$54*$C$54)+IF($P$54*$C$54*H$6&gt;$P$54,0,$P$54*$C$54)+IF($Q$54*$C$54*G$6&gt;$Q$54,0,$Q$54*$C$54)+IF($R$54*$C$54*F$6&gt;$R$54,0,$R$54*$C$54)))</f>
        <v>0</v>
      </c>
      <c r="T170" s="126">
        <f>IF(S112&gt;S54,0,IF(AND(S112=S54,S170=0),0,IF($E$54*$C$54*T$6&gt;$E$54,0,$E$54*$C$54)+IF($F$54*$C$54*S$6&gt;$F$54,0,$F$54*$C$54)+IF($G$54*$C$54*R$6&gt;$G$54,0,$G$54*$C$54)+IF($H$54*$C$54*Q$6&gt;$H$54,0,$H$54*$C$54)+IF($I$54*$C$54*P$6&gt;$I$54,0,$I$54*$C$54)+IF($J$54*$C$54*O$6&gt;$J$54,0,$J$54*$C$54)+IF($K$54*$C$54*N$6&gt;$K$54,0,$K$54*$C$54)+IF($L$54*$C$54*M$6&gt;$L$54,0,$L$54*$C$54)+IF($M$54*$C$54*L$6&gt;$M$54,0,$M$54*$C$54)+IF($N$54*$C$54*K$6&gt;$N$54,0,$N$54*$C$54)+IF($O$54*$C$54*J$6&gt;$O$54,0,$O$54*$C$54)+IF($P$54*$C$54*I$6&gt;$P$54,0,$P$54*$C$54)+IF($Q$54*$C$54*H$6&gt;$Q$54,0,$Q$54*$C$54)+IF($R$54*$C$54*G$6&gt;$R$54,0,$R$54*$C$54)+IF($S$54*$C$54*F$6&gt;$S$54,0,$S$54*$C$54)))</f>
        <v>0</v>
      </c>
      <c r="U170" s="126">
        <f>IF(T112&gt;T54,0,IF(AND(T112=T54,T170=0),0,IF($E$54*$C$54*U$6&gt;$E$54,0,$E$54*$C$54)+IF($F$54*$C$54*T$6&gt;$F$54,0,$F$54*$C$54)+IF($G$54*$C$54*S$6&gt;$G$54,0,$G$54*$C$54)+IF($H$54*$C$54*R$6&gt;$H$54,0,$H$54*$C$54)+IF($I$54*$C$54*Q$6&gt;$I$54,0,$I$54*$C$54)+IF($J$54*$C$54*P$6&gt;$J$54,0,$J$54*$C$54)+IF($K$54*$C$54*O$6&gt;$K$54,0,$K$54*$C$54)+IF($L$54*$C$54*N$6&gt;$L$54,0,$L$54*$C$54)+IF($M$54*$C$54*M$6&gt;$M$54,0,$M$54*$C$54)+IF($N$54*$C$54*L$6&gt;$N$54,0,$N$54*$C$54)+IF($O$54*$C$54*K$6&gt;$O$54,0,$O$54*$C$54)+IF($P$54*$C$54*J$6&gt;$P$54,0,$P$54*$C$54)+IF($Q$54*$C$54*I$6&gt;$Q$54,0,$Q$54*$C$54)+IF($R$54*$C$54*H$6&gt;$R$54,0,$R$54*$C$54)+IF($S$54*$C$54*G$6&gt;$S$54,0,$S$54*$C$54)+IF($T$54*$C$54*F$6&gt;$T$54,0,$T$54*$C$54)))</f>
        <v>0</v>
      </c>
      <c r="V170" s="126">
        <f>IF(U112&gt;U54,0,IF(AND(U112=U54,U170=0),0,IF($E$54*$C$54*V$6&gt;$E$54,0,$E$54*$C$54)+IF($F$54*$C$54*U$6&gt;$F$54,0,$F$54*$C$54)+IF($G$54*$C$54*T$6&gt;$G$54,0,$G$54*$C$54)+IF($H$54*$C$54*S$6&gt;$H$54,0,$H$54*$C$54)+IF($I$54*$C$54*R$6&gt;$I$54,0,$I$54*$C$54)+IF($J$54*$C$54*Q$6&gt;$J$54,0,$J$54*$C$54)+IF($K$54*$C$54*P$6&gt;$K$54,0,$K$54*$C$54)+IF($L$54*$C$54*O$6&gt;$L$54,0,$L$54*$C$54)+IF($M$54*$C$54*N$6&gt;$M$54,0,$M$54*$C$54)+IF($N$54*$C$54*M$6&gt;$N$54,0,$N$54*$C$54)+IF($O$54*$C$54*L$6&gt;$O$54,0,$O$54*$C$54)+IF($P$54*$C$54*K$6&gt;$P$54,0,$P$54*$C$54)+IF($Q$54*$C$54*J$6&gt;$Q$54,0,$Q$54*$C$54)+IF($R$54*$C$54*I$6&gt;$R$54,0,$R$54*$C$54)+IF($S$54*$C$54*H$6&gt;$S$54,0,$S$54*$C$54)+IF($T$54*$C$54*G$6&gt;$T$54,0,$T$54*$C$54)+IF($U$54*$C$54*F$6&gt;$U$54,0,$U$54*$C$54)))</f>
        <v>0</v>
      </c>
      <c r="W170" s="126">
        <f>IF(V112&gt;V54,0,IF(AND(V112=V54,V170=0),0,IF($E$54*$C$54*W$6&gt;$E$54,0,$E$54*$C$54)+IF($F$54*$C$54*V$6&gt;$F$54,0,$F$54*$C$54)+IF($G$54*$C$54*U$6&gt;$G$54,0,$G$54*$C$54)+IF($H$54*$C$54*T$6&gt;$H$54,0,$H$54*$C$54)+IF($I$54*$C$54*S$6&gt;$I$54,0,$I$54*$C$54)+IF($J$54*$C$54*R$6&gt;$J$54,0,$J$54*$C$54)+IF($K$54*$C$54*Q$6&gt;$K$54,0,$K$54*$C$54)+IF($L$54*$C$54*P$6&gt;$L$54,0,$L$54*$C$54)+IF($M$54*$C$54*O$6&gt;$M$54,0,$M$54*$C$54)+IF($N$54*$C$54*N$6&gt;$N$54,0,$N$54*$C$54)+IF($O$54*$C$54*M$6&gt;$O$54,0,$O$54*$C$54)+IF($P$54*$C$54*L$6&gt;$P$54,0,$P$54*$C$54)+IF($Q$54*$C$54*K$6&gt;$Q$54,0,$Q$54*$C$54)+IF($R$54*$C$54*J$6&gt;$R$54,0,$R$54*$C$54)+IF($S$54*$C$54*I$6&gt;$S$54,0,$S$54*$C$54)+IF($T$54*$C$54*H$6&gt;$T$54,0,$T$54*$C$54)+IF($U$54*$C$54*G$6&gt;$U$54,0,$U$54*$C$54)+IF($V$54*$C$54*F$6&gt;$V$54,0,$V$54*$C$54)))</f>
        <v>0</v>
      </c>
      <c r="X170" s="126">
        <f>IF(W112&gt;W54,0,IF(AND(W112=W54,W170=0),0,IF($E$54*$C$54*X$6&gt;$E$54,0,$E$54*$C$54)+IF($F$54*$C$54*W$6&gt;$F$54,0,$F$54*$C$54)+IF($G$54*$C$54*V$6&gt;$G$54,0,$G$54*$C$54)+IF($H$54*$C$54*U$6&gt;$H$54,0,$H$54*$C$54)+IF($I$54*$C$54*T$6&gt;$I$54,0,$I$54*$C$54)+IF($J$54*$C$54*S$6&gt;$J$54,0,$J$54*$C$54)+IF($K$54*$C$54*R$6&gt;$K$54,0,$K$54*$C$54)+IF($L$54*$C$54*Q$6&gt;$L$54,0,$L$54*$C$54)+IF($M$54*$C$54*P$6&gt;$M$54,0,$M$54*$C$54)+IF($N$54*$C$54*O$6&gt;$N$54,0,$N$54*$C$54)+IF($O$54*$C$54*N$6&gt;$O$54,0,$O$54*$C$54)+IF($P$54*$C$54*M$6&gt;$P$54,0,$P$54*$C$54)+IF($Q$54*$C$54*L$6&gt;$Q$54,0,$Q$54*$C$54)+IF($R$54*$C$54*K$6&gt;$R$54,0,$R$54*$C$54)+IF($S$54*$C$54*J$6&gt;$S$54,0,$S$54*$C$54)+IF($T$54*$C$54*I$6&gt;$T$54,0,$T$54*$C$54)+IF($U$54*$C$54*H$6&gt;$U$54,0,$U$54*$C$54)+IF($V$54*$C$54*G$6&gt;$V$54,0,$V$54*$C$54)+IF($W$54*$C$54*F$6&gt;$W$54,0,$W$54*$C$54)))</f>
        <v>0</v>
      </c>
      <c r="Y170" s="126">
        <f>IF(X112&gt;X54,0,IF(AND(X112=X54,X170=0),0,IF($E$54*$C$54*Y$6&gt;$E$54,0,$E$54*$C$54)+IF($F$54*$C$54*X$6&gt;$F$54,0,$F$54*$C$54)+IF($G$54*$C$54*W$6&gt;$G$54,0,$G$54*$C$54)+IF($H$54*$C$54*V$6&gt;$H$54,0,$H$54*$C$54)+IF($I$54*$C$54*U$6&gt;$I$54,0,$I$54*$C$54)+IF($J$54*$C$54*T$6&gt;$J$54,0,$J$54*$C$54)+IF($K$54*$C$54*S$6&gt;$K$54,0,$K$54*$C$54)+IF($L$54*$C$54*R$6&gt;$L$54,0,$L$54*$C$54)+IF($M$54*$C$54*Q$6&gt;$M$54,0,$M$54*$C$54)+IF($N$54*$C$54*P$6&gt;$N$54,0,$N$54*$C$54)+IF($O$54*$C$54*O$6&gt;$O$54,0,$O$54*$C$54)+IF($P$54*$C$54*N$6&gt;$P$54,0,$P$54*$C$54)+IF($Q$54*$C$54*M$6&gt;$Q$54,0,$Q$54*$C$54)+IF($R$54*$C$54*L$6&gt;$R$54,0,$R$54*$C$54)+IF($S$54*$C$54*K$6&gt;$S$54,0,$S$54*$C$54)+IF($T$54*$C$54*J$6&gt;$T$54,0,$T$54*$C$54)+IF($U$54*$C$54*I$6&gt;$U$54,0,$U$54*$C$54)+IF($V$54*$C$54*H$6&gt;$V$54,0,$V$54*$C$54)+IF($W$54*$C$54*G$6&gt;$W$54,0,$W$54*$C$54)+IF($X$54*$C$54*F$6&gt;$X$54,0,$X$54*$C$54)))</f>
        <v>0</v>
      </c>
      <c r="Z170" s="126">
        <f>IF(Y112&gt;Y54,0,IF(AND(Y112=Y54,Y170=0),0,IF($E$54*$C$54*Z$6&gt;$E$54,0,$E$54*$C$54)+IF($F$54*$C$54*Y$6&gt;$F$54,0,$F$54*$C$54)+IF($G$54*$C$54*X$6&gt;$G$54,0,$G$54*$C$54)+IF($H$54*$C$54*W$6&gt;$H$54,0,$H$54*$C$54)+IF($I$54*$C$54*V$6&gt;$I$54,0,$I$54*$C$54)+IF($J$54*$C$54*U$6&gt;$J$54,0,$J$54*$C$54)+IF($K$54*$C$54*T$6&gt;$K$54,0,$K$54*$C$54)+IF($L$54*$C$54*S$6&gt;$L$54,0,$L$54*$C$54)+IF($M$54*$C$54*R$6&gt;$M$54,0,$M$54*$C$54)+IF($N$54*$C$54*Q$6&gt;$N$54,0,$N$54*$C$54)+IF($O$54*$C$54*P$6&gt;$O$54,0,$O$54*$C$54)+IF($P$54*$C$54*O$6&gt;$P$54,0,$P$54*$C$54)+IF($Q$54*$C$54*N$6&gt;$Q$54,0,$Q$54*$C$54)+IF($R$54*$C$54*M$6&gt;$R$54,0,$R$54*$C$54)+IF($S$54*$C$54*L$6&gt;$S$54,0,$S$54*$C$54)+IF($T$54*$C$54*K$6&gt;$T$54,0,$T$54*$C$54)+IF($U$54*$C$54*J$6&gt;$U$54,0,$U$54*$C$54)+IF($V$54*$C$54*I$6&gt;$V$54,0,$V$54*$C$54)+IF($W$54*$C$54*H$6&gt;$W$54,0,$W$54*$C$54)+IF($X$54*$C$54*G$6&gt;$X$54,0,$X$54*$C$54)+IF($Y$54*$C$54*F$6&gt;$Y$54,0,$Y$54*$C$54)))</f>
        <v>0</v>
      </c>
      <c r="AA170" s="126">
        <f>IF(Z112&gt;Z54,0,IF(AND(Z112=Z54,Z170=0),0,IF($E$54*$C$54*AA$6&gt;$E$54,0,$E$54*$C$54)+IF($F$54*$C$54*Z$6&gt;$F$54,0,$F$54*$C$54)+IF($G$54*$C$54*Y$6&gt;$G$54,0,$G$54*$C$54)+IF($H$54*$C$54*X$6&gt;$H$54,0,$H$54*$C$54)+IF($I$54*$C$54*W$6&gt;$I$54,0,$I$54*$C$54)+IF($J$54*$C$54*V$6&gt;$J$54,0,$J$54*$C$54)+IF($K$54*$C$54*U$6&gt;$K$54,0,$K$54*$C$54)+IF($L$54*$C$54*T$6&gt;$L$54,0,$L$54*$C$54)+IF($M$54*$C$54*S$6&gt;$M$54,0,$M$54*$C$54)+IF($N$54*$C$54*R$6&gt;$N$54,0,$N$54*$C$54)+IF($O$54*$C$54*Q$6&gt;$O$54,0,$O$54*$C$54)+IF($P$54*$C$54*P$6&gt;$P$54,0,$P$54*$C$54)+IF($Q$54*$C$54*O$6&gt;$Q$54,0,$Q$54*$C$54)+IF($R$54*$C$54*N$6&gt;$R$54,0,$R$54*$C$54)+IF($S$54*$C$54*M$6&gt;$S$54,0,$S$54*$C$54)+IF($T$54*$C$54*L$6&gt;$T$54,0,$T$54*$C$54)+IF($U$54*$C$54*K$6&gt;$U$54,0,$U$54*$C$54)+IF($V$54*$C$54*J$6&gt;$V$54,0,$V$54*$C$54)+IF($W$54*$C$54*I$6&gt;$W$54,0,$W$54*$C$54)+IF($X$54*$C$54*H$6&gt;$X$54,0,$X$54*$C$54)+IF($Y$54*$C$54*G$6&gt;$Y$54,0,$Y$54*$C$54)+IF($Z$54*$C$54*F$6&gt;$Z$54,0,$Z$54*$C$54)))</f>
        <v>0</v>
      </c>
      <c r="AB170" s="126">
        <f>IF(AA112&gt;AA54,0,IF(AND(AA112=AA54,AA170=0),0,IF($E$54*$C$54*AB$6&gt;$E$54,0,$E$54*$C$54)+IF($F$54*$C$54*AA$6&gt;$F$54,0,$F$54*$C$54)+IF($G$54*$C$54*Z$6&gt;$G$54,0,$G$54*$C$54)+IF($H$54*$C$54*Y$6&gt;$H$54,0,$H$54*$C$54)+IF($I$54*$C$54*X$6&gt;$I$54,0,$I$54*$C$54)+IF($J$54*$C$54*W$6&gt;$J$54,0,$J$54*$C$54)+IF($K$54*$C$54*V$6&gt;$K$54,0,$K$54*$C$54)+IF($L$54*$C$54*U$6&gt;$L$54,0,$L$54*$C$54)+IF($M$54*$C$54*T$6&gt;$M$54,0,$M$54*$C$54)+IF($N$54*$C$54*S$6&gt;$N$54,0,$N$54*$C$54)+IF($O$54*$C$54*R$6&gt;$O$54,0,$O$54*$C$54)+IF($P$54*$C$54*Q$6&gt;$P$54,0,$P$54*$C$54)+IF($Q$54*$C$54*P$6&gt;$Q$54,0,$Q$54*$C$54)+IF($R$54*$C$54*O$6&gt;$R$54,0,$R$54*$C$54)+IF($S$54*$C$54*N$6&gt;$S$54,0,$S$54*$C$54)+IF($T$54*$C$54*M$6&gt;$T$54,0,$T$54*$C$54)+IF($U$54*$C$54*L$6&gt;$U$54,0,$U$54*$C$54)+IF($V$54*$C$54*K$6&gt;$V$54,0,$V$54*$C$54)+IF($W$54*$C$54*J$6&gt;$W$54,0,$W$54*$C$54)+IF($X$54*$C$54*I$6&gt;$X$54,0,$X$54*$C$54)+IF($Y$54*$C$54*H$6&gt;$Y$54,0,$Y$54*$C$54)+IF($Z$54*$C$54*G$6&gt;$Z$54,0,$Z$54*$C$54)+IF($AA$54*$C$54*F$6&gt;$AA$54,0,$AA$54*$C$54)))</f>
        <v>0</v>
      </c>
      <c r="AC170" s="126">
        <f>IF(AB112&gt;AB54,0,IF(AND(AB112=AB54,AB170=0),0,IF($E$54*$C$54*AC$6&gt;$E$54,0,$E$54*$C$54)+IF($F$54*$C$54*AB$6&gt;$F$54,0,$F$54*$C$54)+IF($G$54*$C$54*AA$6&gt;$G$54,0,$G$54*$C$54)+IF($H$54*$C$54*Z$6&gt;$H$54,0,$H$54*$C$54)+IF($I$54*$C$54*Y$6&gt;$I$54,0,$I$54*$C$54)+IF($J$54*$C$54*X$6&gt;$J$54,0,$J$54*$C$54)+IF($K$54*$C$54*W$6&gt;$K$54,0,$K$54*$C$54)+IF($L$54*$C$54*V$6&gt;$L$54,0,$L$54*$C$54)+IF($M$54*$C$54*U$6&gt;$M$54,0,$M$54*$C$54)+IF($N$54*$C$54*T$6&gt;$N$54,0,$N$54*$C$54)+IF($O$54*$C$54*S$6&gt;$O$54,0,$O$54*$C$54)+IF($P$54*$C$54*R$6&gt;$P$54,0,$P$54*$C$54)+IF($Q$54*$C$54*Q$6&gt;$Q$54,0,$Q$54*$C$54)+IF($R$54*$C$54*P$6&gt;$R$54,0,$R$54*$C$54)+IF($S$54*$C$54*O$6&gt;$S$54,0,$S$54*$C$54)+IF($T$54*$C$54*N$6&gt;$T$54,0,$T$54*$C$54)+IF($U$54*$C$54*M$6&gt;$U$54,0,$U$54*$C$54)+IF($V$54*$C$54*L$6&gt;$V$54,0,$V$54*$C$54)+IF($W$54*$C$54*K$6&gt;$W$54,0,$W$54*$C$54)+IF($X$54*$C$54*J$6&gt;$X$54,0,$X$54*$C$54)+IF($Y$54*$C$54*I$6&gt;$Y$54,0,$Y$54*$C$54)+IF($Z$54*$C$54*H$6&gt;$Z$54,0,$Z$54*$C$54)+IF($AA$54*$C$54*G$6&gt;$AA$54,0,$AA$54*$C$54)+IF($AB$54*$C$54*F$6&gt;$AB$54,0,$AB$54*$C$54)))</f>
        <v>0</v>
      </c>
      <c r="AD170" s="126">
        <f>IF(AC112&gt;AC54,0,IF(AND(AC112=AC54,AC170=0),0,IF($E$54*$C$54*AD$6&gt;$E$54,0,$E$54*$C$54)+IF($F$54*$C$54*AC$6&gt;$F$54,0,$F$54*$C$54)+IF($G$54*$C$54*AB$6&gt;$G$54,0,$G$54*$C$54)+IF($H$54*$C$54*AA$6&gt;$H$54,0,$H$54*$C$54)+IF($I$54*$C$54*Z$6&gt;$I$54,0,$I$54*$C$54)+IF($J$54*$C$54*Y$6&gt;$J$54,0,$J$54*$C$54)+IF($K$54*$C$54*X$6&gt;$K$54,0,$K$54*$C$54)+IF($L$54*$C$54*W$6&gt;$L$54,0,$L$54*$C$54)+IF($M$54*$C$54*V$6&gt;$M$54,0,$M$54*$C$54)+IF($N$54*$C$54*U$6&gt;$N$54,0,$N$54*$C$54)+IF($O$54*$C$54*T$6&gt;$O$54,0,$O$54*$C$54)+IF($P$54*$C$54*S$6&gt;$P$54,0,$P$54*$C$54)+IF($Q$54*$C$54*R$6&gt;$Q$54,0,$Q$54*$C$54)+IF($R$54*$C$54*Q$6&gt;$R$54,0,$R$54*$C$54)+IF($S$54*$C$54*P$6&gt;$S$54,0,$S$54*$C$54)+IF($T$54*$C$54*O$6&gt;$T$54,0,$T$54*$C$54)+IF($U$54*$C$54*N$6&gt;$U$54,0,$U$54*$C$54)+IF($V$54*$C$54*M$6&gt;$V$54,0,$V$54*$C$54)+IF($W$54*$C$54*L$6&gt;$W$54,0,$W$54*$C$54)+IF($X$54*$C$54*K$6&gt;$X$54,0,$X$54*$C$54)+IF($Y$54*$C$54*J$6&gt;$Y$54,0,$Y$54*$C$54)+IF($Z$54*$C$54*I$6&gt;$Z$54,0,$Z$54*$C$54)+IF($AA$54*$C$54*H$6&gt;$AA$54,0,$AA$54*$C$54)+IF($AB$54*$C$54*G$6&gt;$AB$54,0,$AB$54*$C$54)+IF($AC$54*$C$54*F$6&gt;$AC$54,0,$AC$54*$C$54)))</f>
        <v>0</v>
      </c>
      <c r="AE170" s="126">
        <f>IF(AD112&gt;AD54,0,IF(AND(AD112=AD54,AD170=0),0,IF($E$54*$C$54*AE$6&gt;$E$54,0,$E$54*$C$54)+IF($F$54*$C$54*AD$6&gt;$F$54,0,$F$54*$C$54)+IF($G$54*$C$54*AC$6&gt;$G$54,0,$G$54*$C$54)+IF($H$54*$C$54*AB$6&gt;$H$54,0,$H$54*$C$54)+IF($I$54*$C$54*AA$6&gt;$I$54,0,$I$54*$C$54)+IF($J$54*$C$54*Z$6&gt;$J$54,0,$J$54*$C$54)+IF($K$54*$C$54*Y$6&gt;$K$54,0,$K$54*$C$54)+IF($L$54*$C$54*X$6&gt;$L$54,0,$L$54*$C$54)+IF($M$54*$C$54*W$6&gt;$M$54,0,$M$54*$C$54)+IF($N$54*$C$54*V$6&gt;$N$54,0,$N$54*$C$54)+IF($O$54*$C$54*U$6&gt;$O$54,0,$O$54*$C$54)+IF($P$54*$C$54*T$6&gt;$P$54,0,$P$54*$C$54)+IF($Q$54*$C$54*S$6&gt;$Q$54,0,$Q$54*$C$54)+IF($R$54*$C$54*R$6&gt;$R$54,0,$R$54*$C$54)+IF($S$54*$C$54*Q$6&gt;$S$54,0,$S$54*$C$54)+IF($T$54*$C$54*P$6&gt;$T$54,0,$T$54*$C$54)+IF($U$54*$C$54*O$6&gt;$U$54,0,$U$54*$C$54)+IF($V$54*$C$54*N$6&gt;$V$54,0,$V$54*$C$54)+IF($W$54*$C$54*M$6&gt;$W$54,0,$W$54*$C$54)+IF($X$54*$C$54*L$6&gt;$X$54,0,$X$54*$C$54)+IF($Y$54*$C$54*K$6&gt;$Y$54,0,$Y$54*$C$54)+IF($Z$54*$C$54*J$6&gt;$Z$54,0,$Z$54*$C$54)+IF($AA$54*$C$54*I$6&gt;$AA$54,0,$AA$54*$C$54)+IF($AB$54*$C$54*H$6&gt;$AB$54,0,$AB$54*$C$54)+IF($AC$54*$C$54*G$6&gt;$AC$54,0,$AC$54*$C$54)+IF($AD$54*$C$54*F$6&gt;$AD$54,0,$AD$54*$C$54)))</f>
        <v>0</v>
      </c>
      <c r="AF170" s="126">
        <f>IF(AE112&gt;AE54,0,IF(AND(AE112=AE54,AE170=0),0,IF($E$54*$C$54*AF$6&gt;$E$54,0,$E$54*$C$54)+IF($F$54*$C$54*AE$6&gt;$F$54,0,$F$54*$C$54)+IF($G$54*$C$54*AD$6&gt;$G$54,0,$G$54*$C$54)+IF($H$54*$C$54*AC$6&gt;$H$54,0,$H$54*$C$54)+IF($I$54*$C$54*AB$6&gt;$I$54,0,$I$54*$C$54)+IF($J$54*$C$54*AA$6&gt;$J$54,0,$J$54*$C$54)+IF($K$54*$C$54*Z$6&gt;$K$54,0,$K$54*$C$54)+IF($L$54*$C$54*Y$6&gt;$L$54,0,$L$54*$C$54)+IF($M$54*$C$54*X$6&gt;$M$54,0,$M$54*$C$54)+IF($N$54*$C$54*W$6&gt;$N$54,0,$N$54*$C$54)+IF($O$54*$C$54*V$6&gt;$O$54,0,$O$54*$C$54)+IF($P$54*$C$54*U$6&gt;$P$54,0,$P$54*$C$54)+IF($Q$54*$C$54*T$6&gt;$Q$54,0,$Q$54*$C$54)+IF($R$54*$C$54*S$6&gt;$R$54,0,$R$54*$C$54)+IF($S$54*$C$54*R$6&gt;$S$54,0,$S$54*$C$54)+IF($T$54*$C$54*Q$6&gt;$T$54,0,$T$54*$C$54)+IF($U$54*$C$54*P$6&gt;$U$54,0,$U$54*$C$54)+IF($V$54*$C$54*O$6&gt;$V$54,0,$V$54*$C$54)+IF($W$54*$C$54*N$6&gt;$W$54,0,$W$54*$C$54)+IF($X$54*$C$54*M$6&gt;$X$54,0,$X$54*$C$54)+IF($Y$54*$C$54*L$6&gt;$Y$54,0,$Y$54*$C$54)+IF($Z$54*$C$54*K$6&gt;$Z$54,0,$Z$54*$C$54)+IF($AA$54*$C$54*J$6&gt;$AA$54,0,$AA$54*$C$54)+IF($AB$54*$C$54*I$6&gt;$AB$54,0,$AB$54*$C$54)+IF($AC$54*$C$54*H$6&gt;$AC$54,0,$AC$54*$C$54)+IF($AD$54*$C$54*G$6&gt;$AD$54,0,$AD$54*$C$54)+IF($AE$54*$C$54*F$6&gt;$AE$54,0,$AE$54*$C$54)))</f>
        <v>0</v>
      </c>
      <c r="AG170" s="126">
        <f>IF(AF112&gt;AF54,0,IF(AND(AF112=AF54,AF170=0),0,IF($E$54*$C$54*AG$6&gt;$E$54,0,$E$54*$C$54)+IF($F$54*$C$54*AF$6&gt;$F$54,0,$F$54*$C$54)+IF($G$54*$C$54*AE$6&gt;$G$54,0,$G$54*$C$54)+IF($H$54*$C$54*AD$6&gt;$H$54,0,$H$54*$C$54)+IF($I$54*$C$54*AC$6&gt;$I$54,0,$I$54*$C$54)+IF($J$54*$C$54*AB$6&gt;$J$54,0,$J$54*$C$54)+IF($K$54*$C$54*AA$6&gt;$K$54,0,$K$54*$C$54)+IF($L$54*$C$54*Z$6&gt;$L$54,0,$L$54*$C$54)+IF($M$54*$C$54*Y$6&gt;$M$54,0,$M$54*$C$54)+IF($N$54*$C$54*X$6&gt;$N$54,0,$N$54*$C$54)+IF($O$54*$C$54*W$6&gt;$O$54,0,$O$54*$C$54)+IF($P$54*$C$54*V$6&gt;$P$54,0,$P$54*$C$54)+IF($Q$54*$C$54*U$6&gt;$Q$54,0,$Q$54*$C$54)+IF($R$54*$C$54*T$6&gt;$R$54,0,$R$54*$C$54)+IF($S$54*$C$54*S$6&gt;$S$54,0,$S$54*$C$54)+IF($T$54*$C$54*R$6&gt;$T$54,0,$T$54*$C$54)+IF($U$54*$C$54*Q$6&gt;$U$54,0,$U$54*$C$54)+IF($V$54*$C$54*P$6&gt;$V$54,0,$V$54*$C$54)+IF($W$54*$C$54*O$6&gt;$W$54,0,$W$54*$C$54)+IF($X$54*$C$54*N$6&gt;$X$54,0,$X$54*$C$54)+IF($Y$54*$C$54*M$6&gt;$Y$54,0,$Y$54*$C$54)+IF($Z$54*$C$54*L$6&gt;$Z$54,0,$Z$54*$C$54)+IF($AA$54*$C$54*K$6&gt;$AA$54,0,$AA$54*$C$54)+IF($AB$54*$C$54*J$6&gt;$AB$54,0,$AB$54*$C$54)+IF($AC$54*$C$54*I$6&gt;$AC$54,0,$AC$54*$C$54)+IF($AD$54*$C$54*H$6&gt;$AD$54,0,$AD$54*$C$54)+IF($AE$54*$C$54*G$6&gt;$AE$54,0,$AE$54*$C$54)+IF($AF$54*$C$54*F$6&gt;$AF$54,0,$AF$54*$C$54)))</f>
        <v>0</v>
      </c>
      <c r="AH170" s="126">
        <f>IF(AG112&gt;AG54,0,IF(AND(AG112=AG54,AG170=0),0,IF($E$54*$C$54*AH$6&gt;$E$54,0,$E$54*$C$54)+IF($F$54*$C$54*AG$6&gt;$F$54,0,$F$54*$C$54)+IF($G$54*$C$54*AF$6&gt;$G$54,0,$G$54*$C$54)+IF($H$54*$C$54*AE$6&gt;$H$54,0,$H$54*$C$54)+IF($I$54*$C$54*AD$6&gt;$I$54,0,$I$54*$C$54)+IF($J$54*$C$54*AC$6&gt;$J$54,0,$J$54*$C$54)+IF($K$54*$C$54*AB$6&gt;$K$54,0,$K$54*$C$54)+IF($L$54*$C$54*AA$6&gt;$L$54,0,$L$54*$C$54)+IF($M$54*$C$54*Z$6&gt;$M$54,0,$M$54*$C$54)+IF($N$54*$C$54*Y$6&gt;$N$54,0,$N$54*$C$54)+IF($O$54*$C$54*X$6&gt;$O$54,0,$O$54*$C$54)+IF($P$54*$C$54*W$6&gt;$P$54,0,$P$54*$C$54)+IF($Q$54*$C$54*V$6&gt;$Q$54,0,$Q$54*$C$54)+IF($R$54*$C$54*U$6&gt;$R$54,0,$R$54*$C$54)+IF($S$54*$C$54*T$6&gt;$S$54,0,$S$54*$C$54)+IF($T$54*$C$54*S$6&gt;$T$54,0,$T$54*$C$54)+IF($U$54*$C$54*R$6&gt;$U$54,0,$U$54*$C$54)+IF($V$54*$C$54*Q$6&gt;$V$54,0,$V$54*$C$54)+IF($W$54*$C$54*P$6&gt;$W$54,0,$W$54*$C$54)+IF($X$54*$C$54*O$6&gt;$X$54,0,$X$54*$C$54)+IF($Y$54*$C$54*N$6&gt;$Y$54,0,$Y$54*$C$54)+IF($Z$54*$C$54*M$6&gt;$Z$54,0,$Z$54*$C$54)+IF($AA$54*$C$54*L$6&gt;$AA$54,0,$AA$54*$C$54)+IF($AB$54*$C$54*K$6&gt;$AB$54,0,$AB$54*$C$54)+IF($AC$54*$C$54*J$6&gt;$AC$54,0,$AC$54*$C$54)+IF($AD$54*$C$54*I$6&gt;$AD$54,0,$AD$54*$C$54)+IF($AE$54*$C$54*H$6&gt;$AE$54,0,$AE$54*$C$54)+IF($AF$54*$C$54*G$6&gt;$AF$54,0,$AF$54*$C$54)+IF($AG$54*$C$54*F$6&gt;$AG$54,0,$AG$54*$C$54)))</f>
        <v>0</v>
      </c>
      <c r="AI170" s="126">
        <f>IF(AH112&gt;AH54,0,IF(AND(AH112=AH54,AH170=0),0,IF($E$54*$C$54*AI$6&gt;$E$54,0,$E$54*$C$54)+IF($F$54*$C$54*AH$6&gt;$F$54,0,$F$54*$C$54)+IF($G$54*$C$54*AG$6&gt;$G$54,0,$G$54*$C$54)+IF($H$54*$C$54*AF$6&gt;$H$54,0,$H$54*$C$54)+IF($I$54*$C$54*AE$6&gt;$I$54,0,$I$54*$C$54)+IF($J$54*$C$54*AD$6&gt;$J$54,0,$J$54*$C$54)+IF($K$54*$C$54*AC$6&gt;$K$54,0,$K$54*$C$54)+IF($L$54*$C$54*AB$6&gt;$L$54,0,$L$54*$C$54)+IF($M$54*$C$54*AA$6&gt;$M$54,0,$M$54*$C$54)+IF($N$54*$C$54*Z$6&gt;$N$54,0,$N$54*$C$54)+IF($O$54*$C$54*Y$6&gt;$O$54,0,$O$54*$C$54)+IF($P$54*$C$54*X$6&gt;$P$54,0,$P$54*$C$54)+IF($Q$54*$C$54*W$6&gt;$Q$54,0,$Q$54*$C$54)+IF($R$54*$C$54*V$6&gt;$R$54,0,$R$54*$C$54)+IF($S$54*$C$54*U$6&gt;$S$54,0,$S$54*$C$54)+IF($T$54*$C$54*T$6&gt;$T$54,0,$T$54*$C$54)+IF($U$54*$C$54*S$6&gt;$U$54,0,$U$54*$C$54)+IF($V$54*$C$54*R$6&gt;$V$54,0,$V$54*$C$54)+IF($W$54*$C$54*Q$6&gt;$W$54,0,$W$54*$C$54)+IF($X$54*$C$54*P$6&gt;$X$54,0,$X$54*$C$54)+IF($Y$54*$C$54*O$6&gt;$Y$54,0,$Y$54*$C$54)+IF($Z$54*$C$54*N$6&gt;$Z$54,0,$Z$54*$C$54)+IF($AA$54*$C$54*M$6&gt;$AA$54,0,$AA$54*$C$54)+IF($AB$54*$C$54*L$6&gt;$AB$54,0,$AB$54*$C$54)+IF($AC$54*$C$54*K$6&gt;$AC$54,0,$AC$54*$C$54)+IF($AD$54*$C$54*J$6&gt;$AD$54,0,$AD$54*$C$54)+IF($AE$54*$C$54*I$6&gt;$AE$54,0,$AE$54*$C$54)+IF($AF$54*$C$54*H$6&gt;$AF$54,0,$AF$54*$C$54)+IF($AG$54*$C$54*G$6&gt;$AG$54,0,$AG$54*$C$54)+IF($AH$54*$C$54*F$6&gt;$AH$54,0,$AH$54*$C$54)))</f>
        <v>0</v>
      </c>
    </row>
    <row r="171" spans="2:35" x14ac:dyDescent="0.3">
      <c r="B171" s="289" t="str">
        <f t="shared" si="74"/>
        <v>Common CAPEX</v>
      </c>
      <c r="C171" s="290"/>
      <c r="D171" s="290"/>
      <c r="E171" s="290">
        <f t="shared" ref="E171" si="75">SUM(E166:E170)</f>
        <v>0</v>
      </c>
      <c r="F171" s="290">
        <f t="shared" ref="F171" si="76">E171</f>
        <v>0</v>
      </c>
      <c r="G171" s="290"/>
      <c r="H171" s="290"/>
      <c r="I171" s="290"/>
      <c r="J171" s="290"/>
      <c r="K171" s="290"/>
      <c r="L171" s="290"/>
      <c r="M171" s="290"/>
      <c r="N171" s="290"/>
      <c r="O171" s="290"/>
      <c r="P171" s="290"/>
      <c r="Q171" s="290"/>
      <c r="R171" s="290"/>
      <c r="S171" s="290"/>
      <c r="T171" s="290"/>
      <c r="U171" s="290"/>
      <c r="V171" s="290"/>
      <c r="W171" s="290"/>
      <c r="X171" s="290"/>
      <c r="Y171" s="290"/>
      <c r="Z171" s="290"/>
      <c r="AA171" s="290"/>
      <c r="AB171" s="290"/>
      <c r="AC171" s="290"/>
      <c r="AD171" s="290"/>
      <c r="AE171" s="290"/>
      <c r="AF171" s="290"/>
      <c r="AG171" s="290"/>
      <c r="AH171" s="290"/>
      <c r="AI171" s="290"/>
    </row>
    <row r="172" spans="2:35" x14ac:dyDescent="0.3">
      <c r="B172" s="6" t="str">
        <f t="shared" si="74"/>
        <v>Buildings</v>
      </c>
      <c r="C172" s="283" t="s">
        <v>2</v>
      </c>
      <c r="D172" s="151">
        <f>SUM(E172:AI172)</f>
        <v>11.999999999999995</v>
      </c>
      <c r="E172" s="126">
        <v>0</v>
      </c>
      <c r="F172" s="126">
        <f>IF(E114&gt;E56,0,IF(AND(E114=E56,E172=0),0,IF($E$56*$C$56*F$6&gt;$E$56,0,$E$56*$C$56)))</f>
        <v>0.3</v>
      </c>
      <c r="G172" s="126">
        <f>IF(F114&gt;F56,0,IF(AND(F114=F56,F172=0),0,IF($E$56*$C$56*G$6&gt;$E$56,0,$E$56*$C$56)+IF($F$56*$C$56*F$6&gt;$F$56,0,$F$56*$C$56)))</f>
        <v>0.3</v>
      </c>
      <c r="H172" s="126">
        <f>IF(G114&gt;G56,0,IF(AND(G114=G56,G172=0),0,IF($E$56*$C$56*H$6&gt;$E$56,0,$E$56*$C$56)+IF($F$56*$C$56*G$6&gt;$F$56,0,$F$56*$C$56)+IF($G$56*$C$56*F$6&gt;$G$56,0,$G$56*$C$56)))</f>
        <v>0.3</v>
      </c>
      <c r="I172" s="126">
        <f>IF(H114&gt;H56,0,IF(AND(H114=H56,H172=0),0,IF($E$56*$C$56*I$6&gt;$E$56,0,$E$56*$C$56)+IF($F$56*$C$56*H$6&gt;$F$56,0,$F$56*$C$56)+IF($G$56*$C$56*G$6&gt;$G$56,0,$G$56*$C$56)+IF($H$56*$C$56*F$6&gt;$H$56,0,$H$56*$C$56)))</f>
        <v>0.3</v>
      </c>
      <c r="J172" s="126">
        <f>IF(I114&gt;I56,0,IF(AND(I114=I56,I172=0),0,IF($E$56*$C$56*J$6&gt;$E$56,0,$E$56*$C$56)+IF($F$56*$C$56*I$6&gt;$F$56,0,$F$56*$C$56)+IF($G$56*$C$56*H$6&gt;$G$56,0,$G$56*$C$56)+IF($H$56*$C$56*G$6&gt;$H$56,0,$H$56*$C$56)+IF($I$56*$C$56*F$6&gt;$I$56,0,$I$56*$C$56)))</f>
        <v>0.3</v>
      </c>
      <c r="K172" s="126">
        <f>IF(J114&gt;J56,0,IF(AND(J114=J56,J172=0),0,IF($E$56*$C$56*K$6&gt;$E$56,0,$E$56*$C$56)+IF($F$56*$C$56*J$6&gt;$F$56,0,$F$56*$C$56)+IF($G$56*$C$56*I$6&gt;$G$56,0,$G$56*$C$56)+IF($H$56*$C$56*H$6&gt;$H$56,0,$H$56*$C$56)+IF($I$56*$C$56*G$6&gt;$I$56,0,$I$56*$C$56)+IF($J$56*$C$56*F$6&gt;$J$56,0,$J$56*$C$56)))</f>
        <v>0.3</v>
      </c>
      <c r="L172" s="126">
        <f>IF(K114&gt;K56,0,IF(AND(K114=K56,K172=0),0,IF($E$56*$C$56*L$6&gt;$E$56,0,$E$56*$C$56)+IF($F$56*$C$56*K$6&gt;$F$56,0,$F$56*$C$56)+IF($G$56*$C$56*J$6&gt;$G$56,0,$G$56*$C$56)+IF($H$56*$C$56*I$6&gt;$H$56,0,$H$56*$C$56)+IF($I$56*$C$56*H$6&gt;$I$56,0,$I$56*$C$56)+IF($J$56*$C$56*G$6&gt;$J$56,0,$J$56*$C$56)+IF($K$56*$C$56*F$6&gt;$K$56,0,$K$56*$C$56)))</f>
        <v>0.3</v>
      </c>
      <c r="M172" s="126">
        <f>IF(L114&gt;L56,0,IF(AND(L114=L56,L172=0),0,IF($E$56*$C$56*M$6&gt;$E$56,0,$E$56*$C$56)+IF($F$56*$C$56*L$6&gt;$F$56,0,$F$56*$C$56)+IF($G$56*$C$56*K$6&gt;$G$56,0,$G$56*$C$56)+IF($H$56*$C$56*J$6&gt;$H$56,0,$H$56*$C$56)+IF($I$56*$C$56*I$6&gt;$I$56,0,$I$56*$C$56)+IF($J$56*$C$56*H$6&gt;$J$56,0,$J$56*$C$56)+IF($K$56*$C$56*G$6&gt;$K$56,0,$K$56*$C$56)+IF($L$56*$C$56*F$6&gt;$L$56,0,$L$56*$C$56)))</f>
        <v>0.3</v>
      </c>
      <c r="N172" s="126">
        <f>IF(M114&gt;M56,0,IF(AND(M114=M56,M172=0),0,IF($E$56*$C$56*N$6&gt;$E$56,0,$E$56*$C$56)+IF($F$56*$C$56*M$6&gt;$F$56,0,$F$56*$C$56)+IF($G$56*$C$56*L$6&gt;$G$56,0,$G$56*$C$56)+IF($H$56*$C$56*K$6&gt;$H$56,0,$H$56*$C$56)+IF($I$56*$C$56*J$6&gt;$I$56,0,$I$56*$C$56)+IF($J$56*$C$56*I$6&gt;$J$56,0,$J$56*$C$56)+IF($K$56*$C$56*H$6&gt;$K$56,0,$K$56*$C$56)+IF($L$56*$C$56*G$6&gt;$L$56,0,$L$56*$C$56)+IF($M$56*$C$56*F$6&gt;$M$56,0,$M$56*$C$56)))</f>
        <v>0.3</v>
      </c>
      <c r="O172" s="126">
        <f>IF(N114&gt;N56,0,IF(AND(N114=N56,N172=0),0,IF($E$56*$C$56*O$6&gt;$E$56,0,$E$56*$C$56)+IF($F$56*$C$56*N$6&gt;$F$56,0,$F$56*$C$56)+IF($G$56*$C$56*M$6&gt;$G$56,0,$G$56*$C$56)+IF($H$56*$C$56*L$6&gt;$H$56,0,$H$56*$C$56)+IF($I$56*$C$56*K$6&gt;$I$56,0,$I$56*$C$56)+IF($J$56*$C$56*J$6&gt;$J$56,0,$J$56*$C$56)+IF($K$56*$C$56*I$6&gt;$K$56,0,$K$56*$C$56)+IF($L$56*$C$56*H$6&gt;$L$56,0,$L$56*$C$56)+IF($M$56*$C$56*G$6&gt;$M$56,0,$M$56*$C$56)+IF($N$56*$C$56*F$6&gt;$N$56,0,$N$56*$C$56)))</f>
        <v>0.3</v>
      </c>
      <c r="P172" s="126">
        <f>IF(O114&gt;O56,0,IF(AND(O114=O56,O172=0),0,IF($E$56*$C$56*P$6&gt;$E$56,0,$E$56*$C$56)+IF($F$56*$C$56*O$6&gt;$F$56,0,$F$56*$C$56)+IF($G$56*$C$56*N$6&gt;$G$56,0,$G$56*$C$56)+IF($H$56*$C$56*M$6&gt;$H$56,0,$H$56*$C$56)+IF($I$56*$C$56*L$6&gt;$I$56,0,$I$56*$C$56)+IF($J$56*$C$56*K$6&gt;$J$56,0,$J$56*$C$56)+IF($K$56*$C$56*J$6&gt;$K$56,0,$K$56*$C$56)+IF($L$56*$C$56*I$6&gt;$L$56,0,$L$56*$C$56)+IF($M$56*$C$56*H$6&gt;$M$56,0,$M$56*$C$56)+IF($N$56*$C$56*G$6&gt;$N$56,0,$N$56*$C$56)+IF($O$56*$C$56*F$6&gt;$O$56,0,$O$56*$C$56)))</f>
        <v>0.3</v>
      </c>
      <c r="Q172" s="126">
        <f>IF(P114&gt;P56,0,IF(AND(P114=P56,P172=0),0,IF($E$56*$C$56*Q$6&gt;$E$56,0,$E$56*$C$56)+IF($F$56*$C$56*P$6&gt;$F$56,0,$F$56*$C$56)+IF($G$56*$C$56*O$6&gt;$G$56,0,$G$56*$C$56)+IF($H$56*$C$56*N$6&gt;$H$56,0,$H$56*$C$56)+IF($I$56*$C$56*M$6&gt;$I$56,0,$I$56*$C$56)+IF($J$56*$C$56*L$6&gt;$J$56,0,$J$56*$C$56)+IF($K$56*$C$56*K$6&gt;$K$56,0,$K$56*$C$56)+IF($L$56*$C$56*J$6&gt;$L$56,0,$L$56*$C$56)+IF($M$56*$C$56*I$6&gt;$M$56,0,$M$56*$C$56)+IF($N$56*$C$56*H$6&gt;$N$56,0,$N$56*$C$56)+IF($O$56*$C$56*G$6&gt;$O$56,0,$O$56*$C$56)+IF($P$56*$C$56*F$6&gt;$P$56,0,$P$56*$C$56)))</f>
        <v>0.3</v>
      </c>
      <c r="R172" s="126">
        <f>IF(Q114&gt;Q56,0,IF(AND(Q114=Q56,Q172=0),0,IF($E$56*$C$56*R$6&gt;$E$56,0,$E$56*$C$56)+IF($F$56*$C$56*Q$6&gt;$F$56,0,$F$56*$C$56)+IF($G$56*$C$56*P$6&gt;$G$56,0,$G$56*$C$56)+IF($H$56*$C$56*O$6&gt;$H$56,0,$H$56*$C$56)+IF($I$56*$C$56*N$6&gt;$I$56,0,$I$56*$C$56)+IF($J$56*$C$56*M$6&gt;$J$56,0,$J$56*$C$56)+IF($K$56*$C$56*L$6&gt;$K$56,0,$K$56*$C$56)+IF($L$56*$C$56*K$6&gt;$L$56,0,$L$56*$C$56)+IF($M$56*$C$56*J$6&gt;$M$56,0,$M$56*$C$56)+IF($N$56*$C$56*I$6&gt;$N$56,0,$N$56*$C$56)+IF($O$56*$C$56*H$6&gt;$O$56,0,$O$56*$C$56)+IF($P$56*$C$56*G$6&gt;$P$56,0,$P$56*$C$56)+IF($Q$56*$C$56*F$6&gt;$Q$56,0,$Q$56*$C$56)))</f>
        <v>0.3</v>
      </c>
      <c r="S172" s="126">
        <f>IF(R114&gt;R56,0,IF(AND(R114=R56,R172=0),0,IF($E$56*$C$56*S$6&gt;$E$56,0,$E$56*$C$56)+IF($F$56*$C$56*R$6&gt;$F$56,0,$F$56*$C$56)+IF($G$56*$C$56*Q$6&gt;$G$56,0,$G$56*$C$56)+IF($H$56*$C$56*P$6&gt;$H$56,0,$H$56*$C$56)+IF($I$56*$C$56*O$6&gt;$I$56,0,$I$56*$C$56)+IF($J$56*$C$56*N$6&gt;$J$56,0,$J$56*$C$56)+IF($K$56*$C$56*M$6&gt;$K$56,0,$K$56*$C$56)+IF($L$56*$C$56*L$6&gt;$L$56,0,$L$56*$C$56)+IF($M$56*$C$56*K$6&gt;$M$56,0,$M$56*$C$56)+IF($N$56*$C$56*J$6&gt;$N$56,0,$N$56*$C$56)+IF($O$56*$C$56*I$6&gt;$O$56,0,$O$56*$C$56)+IF($P$56*$C$56*H$6&gt;$P$56,0,$P$56*$C$56)+IF($Q$56*$C$56*G$6&gt;$Q$56,0,$Q$56*$C$56)+IF($R$56*$C$56*F$6&gt;$R$56,0,$R$56*$C$56)))</f>
        <v>0.3</v>
      </c>
      <c r="T172" s="126">
        <f>IF(S114&gt;S56,0,IF(AND(S114=S56,S172=0),0,IF($E$56*$C$56*T$6&gt;$E$56,0,$E$56*$C$56)+IF($F$56*$C$56*S$6&gt;$F$56,0,$F$56*$C$56)+IF($G$56*$C$56*R$6&gt;$G$56,0,$G$56*$C$56)+IF($H$56*$C$56*Q$6&gt;$H$56,0,$H$56*$C$56)+IF($I$56*$C$56*P$6&gt;$I$56,0,$I$56*$C$56)+IF($J$56*$C$56*O$6&gt;$J$56,0,$J$56*$C$56)+IF($K$56*$C$56*N$6&gt;$K$56,0,$K$56*$C$56)+IF($L$56*$C$56*M$6&gt;$L$56,0,$L$56*$C$56)+IF($M$56*$C$56*L$6&gt;$M$56,0,$M$56*$C$56)+IF($N$56*$C$56*K$6&gt;$N$56,0,$N$56*$C$56)+IF($O$56*$C$56*J$6&gt;$O$56,0,$O$56*$C$56)+IF($P$56*$C$56*I$6&gt;$P$56,0,$P$56*$C$56)+IF($Q$56*$C$56*H$6&gt;$Q$56,0,$Q$56*$C$56)+IF($R$56*$C$56*G$6&gt;$R$56,0,$R$56*$C$56)+IF($S$56*$C$56*F$6&gt;$S$56,0,$S$56*$C$56)))</f>
        <v>0.3</v>
      </c>
      <c r="U172" s="126">
        <f>IF(T114&gt;T56,0,IF(AND(T114=T56,T172=0),0,IF($E$56*$C$56*U$6&gt;$E$56,0,$E$56*$C$56)+IF($F$56*$C$56*T$6&gt;$F$56,0,$F$56*$C$56)+IF($G$56*$C$56*S$6&gt;$G$56,0,$G$56*$C$56)+IF($H$56*$C$56*R$6&gt;$H$56,0,$H$56*$C$56)+IF($I$56*$C$56*Q$6&gt;$I$56,0,$I$56*$C$56)+IF($J$56*$C$56*P$6&gt;$J$56,0,$J$56*$C$56)+IF($K$56*$C$56*O$6&gt;$K$56,0,$K$56*$C$56)+IF($L$56*$C$56*N$6&gt;$L$56,0,$L$56*$C$56)+IF($M$56*$C$56*M$6&gt;$M$56,0,$M$56*$C$56)+IF($N$56*$C$56*L$6&gt;$N$56,0,$N$56*$C$56)+IF($O$56*$C$56*K$6&gt;$O$56,0,$O$56*$C$56)+IF($P$56*$C$56*J$6&gt;$P$56,0,$P$56*$C$56)+IF($Q$56*$C$56*I$6&gt;$Q$56,0,$Q$56*$C$56)+IF($R$56*$C$56*H$6&gt;$R$56,0,$R$56*$C$56)+IF($S$56*$C$56*G$6&gt;$S$56,0,$S$56*$C$56)+IF($T$56*$C$56*F$6&gt;$T$56,0,$T$56*$C$56)))</f>
        <v>0.3</v>
      </c>
      <c r="V172" s="126">
        <f>IF(U114&gt;U56,0,IF(AND(U114=U56,U172=0),0,IF($E$56*$C$56*V$6&gt;$E$56,0,$E$56*$C$56)+IF($F$56*$C$56*U$6&gt;$F$56,0,$F$56*$C$56)+IF($G$56*$C$56*T$6&gt;$G$56,0,$G$56*$C$56)+IF($H$56*$C$56*S$6&gt;$H$56,0,$H$56*$C$56)+IF($I$56*$C$56*R$6&gt;$I$56,0,$I$56*$C$56)+IF($J$56*$C$56*Q$6&gt;$J$56,0,$J$56*$C$56)+IF($K$56*$C$56*P$6&gt;$K$56,0,$K$56*$C$56)+IF($L$56*$C$56*O$6&gt;$L$56,0,$L$56*$C$56)+IF($M$56*$C$56*N$6&gt;$M$56,0,$M$56*$C$56)+IF($N$56*$C$56*M$6&gt;$N$56,0,$N$56*$C$56)+IF($O$56*$C$56*L$6&gt;$O$56,0,$O$56*$C$56)+IF($P$56*$C$56*K$6&gt;$P$56,0,$P$56*$C$56)+IF($Q$56*$C$56*J$6&gt;$Q$56,0,$Q$56*$C$56)+IF($R$56*$C$56*I$6&gt;$R$56,0,$R$56*$C$56)+IF($S$56*$C$56*H$6&gt;$S$56,0,$S$56*$C$56)+IF($T$56*$C$56*G$6&gt;$T$56,0,$T$56*$C$56)+IF($U$56*$C$56*F$6&gt;$U$56,0,$U$56*$C$56)))</f>
        <v>0.3</v>
      </c>
      <c r="W172" s="126">
        <f>IF(V114&gt;V56,0,IF(AND(V114=V56,V172=0),0,IF($E$56*$C$56*W$6&gt;$E$56,0,$E$56*$C$56)+IF($F$56*$C$56*V$6&gt;$F$56,0,$F$56*$C$56)+IF($G$56*$C$56*U$6&gt;$G$56,0,$G$56*$C$56)+IF($H$56*$C$56*T$6&gt;$H$56,0,$H$56*$C$56)+IF($I$56*$C$56*S$6&gt;$I$56,0,$I$56*$C$56)+IF($J$56*$C$56*R$6&gt;$J$56,0,$J$56*$C$56)+IF($K$56*$C$56*Q$6&gt;$K$56,0,$K$56*$C$56)+IF($L$56*$C$56*P$6&gt;$L$56,0,$L$56*$C$56)+IF($M$56*$C$56*O$6&gt;$M$56,0,$M$56*$C$56)+IF($N$56*$C$56*N$6&gt;$N$56,0,$N$56*$C$56)+IF($O$56*$C$56*M$6&gt;$O$56,0,$O$56*$C$56)+IF($P$56*$C$56*L$6&gt;$P$56,0,$P$56*$C$56)+IF($Q$56*$C$56*K$6&gt;$Q$56,0,$Q$56*$C$56)+IF($R$56*$C$56*J$6&gt;$R$56,0,$R$56*$C$56)+IF($S$56*$C$56*I$6&gt;$S$56,0,$S$56*$C$56)+IF($T$56*$C$56*H$6&gt;$T$56,0,$T$56*$C$56)+IF($U$56*$C$56*G$6&gt;$U$56,0,$U$56*$C$56)+IF($V$56*$C$56*F$6&gt;$V$56,0,$V$56*$C$56)))</f>
        <v>0.3</v>
      </c>
      <c r="X172" s="126">
        <f>IF(W114&gt;W56,0,IF(AND(W114=W56,W172=0),0,IF($E$56*$C$56*X$6&gt;$E$56,0,$E$56*$C$56)+IF($F$56*$C$56*W$6&gt;$F$56,0,$F$56*$C$56)+IF($G$56*$C$56*V$6&gt;$G$56,0,$G$56*$C$56)+IF($H$56*$C$56*U$6&gt;$H$56,0,$H$56*$C$56)+IF($I$56*$C$56*T$6&gt;$I$56,0,$I$56*$C$56)+IF($J$56*$C$56*S$6&gt;$J$56,0,$J$56*$C$56)+IF($K$56*$C$56*R$6&gt;$K$56,0,$K$56*$C$56)+IF($L$56*$C$56*Q$6&gt;$L$56,0,$L$56*$C$56)+IF($M$56*$C$56*P$6&gt;$M$56,0,$M$56*$C$56)+IF($N$56*$C$56*O$6&gt;$N$56,0,$N$56*$C$56)+IF($O$56*$C$56*N$6&gt;$O$56,0,$O$56*$C$56)+IF($P$56*$C$56*M$6&gt;$P$56,0,$P$56*$C$56)+IF($Q$56*$C$56*L$6&gt;$Q$56,0,$Q$56*$C$56)+IF($R$56*$C$56*K$6&gt;$R$56,0,$R$56*$C$56)+IF($S$56*$C$56*J$6&gt;$S$56,0,$S$56*$C$56)+IF($T$56*$C$56*I$6&gt;$T$56,0,$T$56*$C$56)+IF($U$56*$C$56*H$6&gt;$U$56,0,$U$56*$C$56)+IF($V$56*$C$56*G$6&gt;$V$56,0,$V$56*$C$56)+IF($W$56*$C$56*F$6&gt;$W$56,0,$W$56*$C$56)))</f>
        <v>0.3</v>
      </c>
      <c r="Y172" s="126">
        <f>IF(X114&gt;X56,0,IF(AND(X114=X56,X172=0),0,IF($E$56*$C$56*Y$6&gt;$E$56,0,$E$56*$C$56)+IF($F$56*$C$56*X$6&gt;$F$56,0,$F$56*$C$56)+IF($G$56*$C$56*W$6&gt;$G$56,0,$G$56*$C$56)+IF($H$56*$C$56*V$6&gt;$H$56,0,$H$56*$C$56)+IF($I$56*$C$56*U$6&gt;$I$56,0,$I$56*$C$56)+IF($J$56*$C$56*T$6&gt;$J$56,0,$J$56*$C$56)+IF($K$56*$C$56*S$6&gt;$K$56,0,$K$56*$C$56)+IF($L$56*$C$56*R$6&gt;$L$56,0,$L$56*$C$56)+IF($M$56*$C$56*Q$6&gt;$M$56,0,$M$56*$C$56)+IF($N$56*$C$56*P$6&gt;$N$56,0,$N$56*$C$56)+IF($O$56*$C$56*O$6&gt;$O$56,0,$O$56*$C$56)+IF($P$56*$C$56*N$6&gt;$P$56,0,$P$56*$C$56)+IF($Q$56*$C$56*M$6&gt;$Q$56,0,$Q$56*$C$56)+IF($R$56*$C$56*L$6&gt;$R$56,0,$R$56*$C$56)+IF($S$56*$C$56*K$6&gt;$S$56,0,$S$56*$C$56)+IF($T$56*$C$56*J$6&gt;$T$56,0,$T$56*$C$56)+IF($U$56*$C$56*I$6&gt;$U$56,0,$U$56*$C$56)+IF($V$56*$C$56*H$6&gt;$V$56,0,$V$56*$C$56)+IF($W$56*$C$56*G$6&gt;$W$56,0,$W$56*$C$56)+IF($X$56*$C$56*F$6&gt;$X$56,0,$X$56*$C$56)))</f>
        <v>0.3</v>
      </c>
      <c r="Z172" s="126">
        <f>IF(Y114&gt;Y56,0,IF(AND(Y114=Y56,Y172=0),0,IF($E$56*$C$56*Z$6&gt;$E$56,0,$E$56*$C$56)+IF($F$56*$C$56*Y$6&gt;$F$56,0,$F$56*$C$56)+IF($G$56*$C$56*X$6&gt;$G$56,0,$G$56*$C$56)+IF($H$56*$C$56*W$6&gt;$H$56,0,$H$56*$C$56)+IF($I$56*$C$56*V$6&gt;$I$56,0,$I$56*$C$56)+IF($J$56*$C$56*U$6&gt;$J$56,0,$J$56*$C$56)+IF($K$56*$C$56*T$6&gt;$K$56,0,$K$56*$C$56)+IF($L$56*$C$56*S$6&gt;$L$56,0,$L$56*$C$56)+IF($M$56*$C$56*R$6&gt;$M$56,0,$M$56*$C$56)+IF($N$56*$C$56*Q$6&gt;$N$56,0,$N$56*$C$56)+IF($O$56*$C$56*P$6&gt;$O$56,0,$O$56*$C$56)+IF($P$56*$C$56*O$6&gt;$P$56,0,$P$56*$C$56)+IF($Q$56*$C$56*N$6&gt;$Q$56,0,$Q$56*$C$56)+IF($R$56*$C$56*M$6&gt;$R$56,0,$R$56*$C$56)+IF($S$56*$C$56*L$6&gt;$S$56,0,$S$56*$C$56)+IF($T$56*$C$56*K$6&gt;$T$56,0,$T$56*$C$56)+IF($U$56*$C$56*J$6&gt;$U$56,0,$U$56*$C$56)+IF($V$56*$C$56*I$6&gt;$V$56,0,$V$56*$C$56)+IF($W$56*$C$56*H$6&gt;$W$56,0,$W$56*$C$56)+IF($X$56*$C$56*G$6&gt;$X$56,0,$X$56*$C$56)+IF($Y$56*$C$56*F$6&gt;$Y$56,0,$Y$56*$C$56)))</f>
        <v>0.6</v>
      </c>
      <c r="AA172" s="126">
        <f>IF(Z114&gt;Z56,0,IF(AND(Z114=Z56,Z172=0),0,IF($E$56*$C$56*AA$6&gt;$E$56,0,$E$56*$C$56)+IF($F$56*$C$56*Z$6&gt;$F$56,0,$F$56*$C$56)+IF($G$56*$C$56*Y$6&gt;$G$56,0,$G$56*$C$56)+IF($H$56*$C$56*X$6&gt;$H$56,0,$H$56*$C$56)+IF($I$56*$C$56*W$6&gt;$I$56,0,$I$56*$C$56)+IF($J$56*$C$56*V$6&gt;$J$56,0,$J$56*$C$56)+IF($K$56*$C$56*U$6&gt;$K$56,0,$K$56*$C$56)+IF($L$56*$C$56*T$6&gt;$L$56,0,$L$56*$C$56)+IF($M$56*$C$56*S$6&gt;$M$56,0,$M$56*$C$56)+IF($N$56*$C$56*R$6&gt;$N$56,0,$N$56*$C$56)+IF($O$56*$C$56*Q$6&gt;$O$56,0,$O$56*$C$56)+IF($P$56*$C$56*P$6&gt;$P$56,0,$P$56*$C$56)+IF($Q$56*$C$56*O$6&gt;$Q$56,0,$Q$56*$C$56)+IF($R$56*$C$56*N$6&gt;$R$56,0,$R$56*$C$56)+IF($S$56*$C$56*M$6&gt;$S$56,0,$S$56*$C$56)+IF($T$56*$C$56*L$6&gt;$T$56,0,$T$56*$C$56)+IF($U$56*$C$56*K$6&gt;$U$56,0,$U$56*$C$56)+IF($V$56*$C$56*J$6&gt;$V$56,0,$V$56*$C$56)+IF($W$56*$C$56*I$6&gt;$W$56,0,$W$56*$C$56)+IF($X$56*$C$56*H$6&gt;$X$56,0,$X$56*$C$56)+IF($Y$56*$C$56*G$6&gt;$Y$56,0,$Y$56*$C$56)+IF($Z$56*$C$56*F$6&gt;$Z$56,0,$Z$56*$C$56)))</f>
        <v>0.6</v>
      </c>
      <c r="AB172" s="126">
        <f>IF(AA114&gt;AA56,0,IF(AND(AA114=AA56,AA172=0),0,IF($E$56*$C$56*AB$6&gt;$E$56,0,$E$56*$C$56)+IF($F$56*$C$56*AA$6&gt;$F$56,0,$F$56*$C$56)+IF($G$56*$C$56*Z$6&gt;$G$56,0,$G$56*$C$56)+IF($H$56*$C$56*Y$6&gt;$H$56,0,$H$56*$C$56)+IF($I$56*$C$56*X$6&gt;$I$56,0,$I$56*$C$56)+IF($J$56*$C$56*W$6&gt;$J$56,0,$J$56*$C$56)+IF($K$56*$C$56*V$6&gt;$K$56,0,$K$56*$C$56)+IF($L$56*$C$56*U$6&gt;$L$56,0,$L$56*$C$56)+IF($M$56*$C$56*T$6&gt;$M$56,0,$M$56*$C$56)+IF($N$56*$C$56*S$6&gt;$N$56,0,$N$56*$C$56)+IF($O$56*$C$56*R$6&gt;$O$56,0,$O$56*$C$56)+IF($P$56*$C$56*Q$6&gt;$P$56,0,$P$56*$C$56)+IF($Q$56*$C$56*P$6&gt;$Q$56,0,$Q$56*$C$56)+IF($R$56*$C$56*O$6&gt;$R$56,0,$R$56*$C$56)+IF($S$56*$C$56*N$6&gt;$S$56,0,$S$56*$C$56)+IF($T$56*$C$56*M$6&gt;$T$56,0,$T$56*$C$56)+IF($U$56*$C$56*L$6&gt;$U$56,0,$U$56*$C$56)+IF($V$56*$C$56*K$6&gt;$V$56,0,$V$56*$C$56)+IF($W$56*$C$56*J$6&gt;$W$56,0,$W$56*$C$56)+IF($X$56*$C$56*I$6&gt;$X$56,0,$X$56*$C$56)+IF($Y$56*$C$56*H$6&gt;$Y$56,0,$Y$56*$C$56)+IF($Z$56*$C$56*G$6&gt;$Z$56,0,$Z$56*$C$56)+IF($AA$56*$C$56*F$6&gt;$AA$56,0,$AA$56*$C$56)))</f>
        <v>0.6</v>
      </c>
      <c r="AC172" s="126">
        <f>IF(AB114&gt;AB56,0,IF(AND(AB114=AB56,AB172=0),0,IF($E$56*$C$56*AC$6&gt;$E$56,0,$E$56*$C$56)+IF($F$56*$C$56*AB$6&gt;$F$56,0,$F$56*$C$56)+IF($G$56*$C$56*AA$6&gt;$G$56,0,$G$56*$C$56)+IF($H$56*$C$56*Z$6&gt;$H$56,0,$H$56*$C$56)+IF($I$56*$C$56*Y$6&gt;$I$56,0,$I$56*$C$56)+IF($J$56*$C$56*X$6&gt;$J$56,0,$J$56*$C$56)+IF($K$56*$C$56*W$6&gt;$K$56,0,$K$56*$C$56)+IF($L$56*$C$56*V$6&gt;$L$56,0,$L$56*$C$56)+IF($M$56*$C$56*U$6&gt;$M$56,0,$M$56*$C$56)+IF($N$56*$C$56*T$6&gt;$N$56,0,$N$56*$C$56)+IF($O$56*$C$56*S$6&gt;$O$56,0,$O$56*$C$56)+IF($P$56*$C$56*R$6&gt;$P$56,0,$P$56*$C$56)+IF($Q$56*$C$56*Q$6&gt;$Q$56,0,$Q$56*$C$56)+IF($R$56*$C$56*P$6&gt;$R$56,0,$R$56*$C$56)+IF($S$56*$C$56*O$6&gt;$S$56,0,$S$56*$C$56)+IF($T$56*$C$56*N$6&gt;$T$56,0,$T$56*$C$56)+IF($U$56*$C$56*M$6&gt;$U$56,0,$U$56*$C$56)+IF($V$56*$C$56*L$6&gt;$V$56,0,$V$56*$C$56)+IF($W$56*$C$56*K$6&gt;$W$56,0,$W$56*$C$56)+IF($X$56*$C$56*J$6&gt;$X$56,0,$X$56*$C$56)+IF($Y$56*$C$56*I$6&gt;$Y$56,0,$Y$56*$C$56)+IF($Z$56*$C$56*H$6&gt;$Z$56,0,$Z$56*$C$56)+IF($AA$56*$C$56*G$6&gt;$AA$56,0,$AA$56*$C$56)+IF($AB$56*$C$56*F$6&gt;$AB$56,0,$AB$56*$C$56)))</f>
        <v>0.6</v>
      </c>
      <c r="AD172" s="126">
        <f>IF(AC114&gt;AC56,0,IF(AND(AC114=AC56,AC172=0),0,IF($E$56*$C$56*AD$6&gt;$E$56,0,$E$56*$C$56)+IF($F$56*$C$56*AC$6&gt;$F$56,0,$F$56*$C$56)+IF($G$56*$C$56*AB$6&gt;$G$56,0,$G$56*$C$56)+IF($H$56*$C$56*AA$6&gt;$H$56,0,$H$56*$C$56)+IF($I$56*$C$56*Z$6&gt;$I$56,0,$I$56*$C$56)+IF($J$56*$C$56*Y$6&gt;$J$56,0,$J$56*$C$56)+IF($K$56*$C$56*X$6&gt;$K$56,0,$K$56*$C$56)+IF($L$56*$C$56*W$6&gt;$L$56,0,$L$56*$C$56)+IF($M$56*$C$56*V$6&gt;$M$56,0,$M$56*$C$56)+IF($N$56*$C$56*U$6&gt;$N$56,0,$N$56*$C$56)+IF($O$56*$C$56*T$6&gt;$O$56,0,$O$56*$C$56)+IF($P$56*$C$56*S$6&gt;$P$56,0,$P$56*$C$56)+IF($Q$56*$C$56*R$6&gt;$Q$56,0,$Q$56*$C$56)+IF($R$56*$C$56*Q$6&gt;$R$56,0,$R$56*$C$56)+IF($S$56*$C$56*P$6&gt;$S$56,0,$S$56*$C$56)+IF($T$56*$C$56*O$6&gt;$T$56,0,$T$56*$C$56)+IF($U$56*$C$56*N$6&gt;$U$56,0,$U$56*$C$56)+IF($V$56*$C$56*M$6&gt;$V$56,0,$V$56*$C$56)+IF($W$56*$C$56*L$6&gt;$W$56,0,$W$56*$C$56)+IF($X$56*$C$56*K$6&gt;$X$56,0,$X$56*$C$56)+IF($Y$56*$C$56*J$6&gt;$Y$56,0,$Y$56*$C$56)+IF($Z$56*$C$56*I$6&gt;$Z$56,0,$Z$56*$C$56)+IF($AA$56*$C$56*H$6&gt;$AA$56,0,$AA$56*$C$56)+IF($AB$56*$C$56*G$6&gt;$AB$56,0,$AB$56*$C$56)+IF($AC$56*$C$56*F$6&gt;$AC$56,0,$AC$56*$C$56)))</f>
        <v>0.6</v>
      </c>
      <c r="AE172" s="126">
        <f>IF(AD114&gt;AD56,0,IF(AND(AD114=AD56,AD172=0),0,IF($E$56*$C$56*AE$6&gt;$E$56,0,$E$56*$C$56)+IF($F$56*$C$56*AD$6&gt;$F$56,0,$F$56*$C$56)+IF($G$56*$C$56*AC$6&gt;$G$56,0,$G$56*$C$56)+IF($H$56*$C$56*AB$6&gt;$H$56,0,$H$56*$C$56)+IF($I$56*$C$56*AA$6&gt;$I$56,0,$I$56*$C$56)+IF($J$56*$C$56*Z$6&gt;$J$56,0,$J$56*$C$56)+IF($K$56*$C$56*Y$6&gt;$K$56,0,$K$56*$C$56)+IF($L$56*$C$56*X$6&gt;$L$56,0,$L$56*$C$56)+IF($M$56*$C$56*W$6&gt;$M$56,0,$M$56*$C$56)+IF($N$56*$C$56*V$6&gt;$N$56,0,$N$56*$C$56)+IF($O$56*$C$56*U$6&gt;$O$56,0,$O$56*$C$56)+IF($P$56*$C$56*T$6&gt;$P$56,0,$P$56*$C$56)+IF($Q$56*$C$56*S$6&gt;$Q$56,0,$Q$56*$C$56)+IF($R$56*$C$56*R$6&gt;$R$56,0,$R$56*$C$56)+IF($S$56*$C$56*Q$6&gt;$S$56,0,$S$56*$C$56)+IF($T$56*$C$56*P$6&gt;$T$56,0,$T$56*$C$56)+IF($U$56*$C$56*O$6&gt;$U$56,0,$U$56*$C$56)+IF($V$56*$C$56*N$6&gt;$V$56,0,$V$56*$C$56)+IF($W$56*$C$56*M$6&gt;$W$56,0,$W$56*$C$56)+IF($X$56*$C$56*L$6&gt;$X$56,0,$X$56*$C$56)+IF($Y$56*$C$56*K$6&gt;$Y$56,0,$Y$56*$C$56)+IF($Z$56*$C$56*J$6&gt;$Z$56,0,$Z$56*$C$56)+IF($AA$56*$C$56*I$6&gt;$AA$56,0,$AA$56*$C$56)+IF($AB$56*$C$56*H$6&gt;$AB$56,0,$AB$56*$C$56)+IF($AC$56*$C$56*G$6&gt;$AC$56,0,$AC$56*$C$56)+IF($AD$56*$C$56*F$6&gt;$AD$56,0,$AD$56*$C$56)))</f>
        <v>0.6</v>
      </c>
      <c r="AF172" s="126">
        <f>IF(AE114&gt;AE56,0,IF(AND(AE114=AE56,AE172=0),0,IF($E$56*$C$56*AF$6&gt;$E$56,0,$E$56*$C$56)+IF($F$56*$C$56*AE$6&gt;$F$56,0,$F$56*$C$56)+IF($G$56*$C$56*AD$6&gt;$G$56,0,$G$56*$C$56)+IF($H$56*$C$56*AC$6&gt;$H$56,0,$H$56*$C$56)+IF($I$56*$C$56*AB$6&gt;$I$56,0,$I$56*$C$56)+IF($J$56*$C$56*AA$6&gt;$J$56,0,$J$56*$C$56)+IF($K$56*$C$56*Z$6&gt;$K$56,0,$K$56*$C$56)+IF($L$56*$C$56*Y$6&gt;$L$56,0,$L$56*$C$56)+IF($M$56*$C$56*X$6&gt;$M$56,0,$M$56*$C$56)+IF($N$56*$C$56*W$6&gt;$N$56,0,$N$56*$C$56)+IF($O$56*$C$56*V$6&gt;$O$56,0,$O$56*$C$56)+IF($P$56*$C$56*U$6&gt;$P$56,0,$P$56*$C$56)+IF($Q$56*$C$56*T$6&gt;$Q$56,0,$Q$56*$C$56)+IF($R$56*$C$56*S$6&gt;$R$56,0,$R$56*$C$56)+IF($S$56*$C$56*R$6&gt;$S$56,0,$S$56*$C$56)+IF($T$56*$C$56*Q$6&gt;$T$56,0,$T$56*$C$56)+IF($U$56*$C$56*P$6&gt;$U$56,0,$U$56*$C$56)+IF($V$56*$C$56*O$6&gt;$V$56,0,$V$56*$C$56)+IF($W$56*$C$56*N$6&gt;$W$56,0,$W$56*$C$56)+IF($X$56*$C$56*M$6&gt;$X$56,0,$X$56*$C$56)+IF($Y$56*$C$56*L$6&gt;$Y$56,0,$Y$56*$C$56)+IF($Z$56*$C$56*K$6&gt;$Z$56,0,$Z$56*$C$56)+IF($AA$56*$C$56*J$6&gt;$AA$56,0,$AA$56*$C$56)+IF($AB$56*$C$56*I$6&gt;$AB$56,0,$AB$56*$C$56)+IF($AC$56*$C$56*H$6&gt;$AC$56,0,$AC$56*$C$56)+IF($AD$56*$C$56*G$6&gt;$AD$56,0,$AD$56*$C$56)+IF($AE$56*$C$56*F$6&gt;$AE$56,0,$AE$56*$C$56)))</f>
        <v>0.6</v>
      </c>
      <c r="AG172" s="126">
        <f>IF(AF114&gt;AF56,0,IF(AND(AF114=AF56,AF172=0),0,IF($E$56*$C$56*AG$6&gt;$E$56,0,$E$56*$C$56)+IF($F$56*$C$56*AF$6&gt;$F$56,0,$F$56*$C$56)+IF($G$56*$C$56*AE$6&gt;$G$56,0,$G$56*$C$56)+IF($H$56*$C$56*AD$6&gt;$H$56,0,$H$56*$C$56)+IF($I$56*$C$56*AC$6&gt;$I$56,0,$I$56*$C$56)+IF($J$56*$C$56*AB$6&gt;$J$56,0,$J$56*$C$56)+IF($K$56*$C$56*AA$6&gt;$K$56,0,$K$56*$C$56)+IF($L$56*$C$56*Z$6&gt;$L$56,0,$L$56*$C$56)+IF($M$56*$C$56*Y$6&gt;$M$56,0,$M$56*$C$56)+IF($N$56*$C$56*X$6&gt;$N$56,0,$N$56*$C$56)+IF($O$56*$C$56*W$6&gt;$O$56,0,$O$56*$C$56)+IF($P$56*$C$56*V$6&gt;$P$56,0,$P$56*$C$56)+IF($Q$56*$C$56*U$6&gt;$Q$56,0,$Q$56*$C$56)+IF($R$56*$C$56*T$6&gt;$R$56,0,$R$56*$C$56)+IF($S$56*$C$56*S$6&gt;$S$56,0,$S$56*$C$56)+IF($T$56*$C$56*R$6&gt;$T$56,0,$T$56*$C$56)+IF($U$56*$C$56*Q$6&gt;$U$56,0,$U$56*$C$56)+IF($V$56*$C$56*P$6&gt;$V$56,0,$V$56*$C$56)+IF($W$56*$C$56*O$6&gt;$W$56,0,$W$56*$C$56)+IF($X$56*$C$56*N$6&gt;$X$56,0,$X$56*$C$56)+IF($Y$56*$C$56*M$6&gt;$Y$56,0,$Y$56*$C$56)+IF($Z$56*$C$56*L$6&gt;$Z$56,0,$Z$56*$C$56)+IF($AA$56*$C$56*K$6&gt;$AA$56,0,$AA$56*$C$56)+IF($AB$56*$C$56*J$6&gt;$AB$56,0,$AB$56*$C$56)+IF($AC$56*$C$56*I$6&gt;$AC$56,0,$AC$56*$C$56)+IF($AD$56*$C$56*H$6&gt;$AD$56,0,$AD$56*$C$56)+IF($AE$56*$C$56*G$6&gt;$AE$56,0,$AE$56*$C$56)+IF($AF$56*$C$56*F$6&gt;$AF$56,0,$AF$56*$C$56)))</f>
        <v>0.6</v>
      </c>
      <c r="AH172" s="126">
        <f>IF(AG114&gt;AG56,0,IF(AND(AG114=AG56,AG172=0),0,IF($E$56*$C$56*AH$6&gt;$E$56,0,$E$56*$C$56)+IF($F$56*$C$56*AG$6&gt;$F$56,0,$F$56*$C$56)+IF($G$56*$C$56*AF$6&gt;$G$56,0,$G$56*$C$56)+IF($H$56*$C$56*AE$6&gt;$H$56,0,$H$56*$C$56)+IF($I$56*$C$56*AD$6&gt;$I$56,0,$I$56*$C$56)+IF($J$56*$C$56*AC$6&gt;$J$56,0,$J$56*$C$56)+IF($K$56*$C$56*AB$6&gt;$K$56,0,$K$56*$C$56)+IF($L$56*$C$56*AA$6&gt;$L$56,0,$L$56*$C$56)+IF($M$56*$C$56*Z$6&gt;$M$56,0,$M$56*$C$56)+IF($N$56*$C$56*Y$6&gt;$N$56,0,$N$56*$C$56)+IF($O$56*$C$56*X$6&gt;$O$56,0,$O$56*$C$56)+IF($P$56*$C$56*W$6&gt;$P$56,0,$P$56*$C$56)+IF($Q$56*$C$56*V$6&gt;$Q$56,0,$Q$56*$C$56)+IF($R$56*$C$56*U$6&gt;$R$56,0,$R$56*$C$56)+IF($S$56*$C$56*T$6&gt;$S$56,0,$S$56*$C$56)+IF($T$56*$C$56*S$6&gt;$T$56,0,$T$56*$C$56)+IF($U$56*$C$56*R$6&gt;$U$56,0,$U$56*$C$56)+IF($V$56*$C$56*Q$6&gt;$V$56,0,$V$56*$C$56)+IF($W$56*$C$56*P$6&gt;$W$56,0,$W$56*$C$56)+IF($X$56*$C$56*O$6&gt;$X$56,0,$X$56*$C$56)+IF($Y$56*$C$56*N$6&gt;$Y$56,0,$Y$56*$C$56)+IF($Z$56*$C$56*M$6&gt;$Z$56,0,$Z$56*$C$56)+IF($AA$56*$C$56*L$6&gt;$AA$56,0,$AA$56*$C$56)+IF($AB$56*$C$56*K$6&gt;$AB$56,0,$AB$56*$C$56)+IF($AC$56*$C$56*J$6&gt;$AC$56,0,$AC$56*$C$56)+IF($AD$56*$C$56*I$6&gt;$AD$56,0,$AD$56*$C$56)+IF($AE$56*$C$56*H$6&gt;$AE$56,0,$AE$56*$C$56)+IF($AF$56*$C$56*G$6&gt;$AF$56,0,$AF$56*$C$56)+IF($AG$56*$C$56*F$6&gt;$AG$56,0,$AG$56*$C$56)))</f>
        <v>0.6</v>
      </c>
      <c r="AI172" s="126">
        <f>IF(AH114&gt;AH56,0,IF(AND(AH114=AH56,AH172=0),0,IF($E$56*$C$56*AI$6&gt;$E$56,0,$E$56*$C$56)+IF($F$56*$C$56*AH$6&gt;$F$56,0,$F$56*$C$56)+IF($G$56*$C$56*AG$6&gt;$G$56,0,$G$56*$C$56)+IF($H$56*$C$56*AF$6&gt;$H$56,0,$H$56*$C$56)+IF($I$56*$C$56*AE$6&gt;$I$56,0,$I$56*$C$56)+IF($J$56*$C$56*AD$6&gt;$J$56,0,$J$56*$C$56)+IF($K$56*$C$56*AC$6&gt;$K$56,0,$K$56*$C$56)+IF($L$56*$C$56*AB$6&gt;$L$56,0,$L$56*$C$56)+IF($M$56*$C$56*AA$6&gt;$M$56,0,$M$56*$C$56)+IF($N$56*$C$56*Z$6&gt;$N$56,0,$N$56*$C$56)+IF($O$56*$C$56*Y$6&gt;$O$56,0,$O$56*$C$56)+IF($P$56*$C$56*X$6&gt;$P$56,0,$P$56*$C$56)+IF($Q$56*$C$56*W$6&gt;$Q$56,0,$Q$56*$C$56)+IF($R$56*$C$56*V$6&gt;$R$56,0,$R$56*$C$56)+IF($S$56*$C$56*U$6&gt;$S$56,0,$S$56*$C$56)+IF($T$56*$C$56*T$6&gt;$T$56,0,$T$56*$C$56)+IF($U$56*$C$56*S$6&gt;$U$56,0,$U$56*$C$56)+IF($V$56*$C$56*R$6&gt;$V$56,0,$V$56*$C$56)+IF($W$56*$C$56*Q$6&gt;$W$56,0,$W$56*$C$56)+IF($X$56*$C$56*P$6&gt;$X$56,0,$X$56*$C$56)+IF($Y$56*$C$56*O$6&gt;$Y$56,0,$Y$56*$C$56)+IF($Z$56*$C$56*N$6&gt;$Z$56,0,$Z$56*$C$56)+IF($AA$56*$C$56*M$6&gt;$AA$56,0,$AA$56*$C$56)+IF($AB$56*$C$56*L$6&gt;$AB$56,0,$AB$56*$C$56)+IF($AC$56*$C$56*K$6&gt;$AC$56,0,$AC$56*$C$56)+IF($AD$56*$C$56*J$6&gt;$AD$56,0,$AD$56*$C$56)+IF($AE$56*$C$56*I$6&gt;$AE$56,0,$AE$56*$C$56)+IF($AF$56*$C$56*H$6&gt;$AF$56,0,$AF$56*$C$56)+IF($AG$56*$C$56*G$6&gt;$AG$56,0,$AG$56*$C$56)+IF($AH$56*$C$56*F$6&gt;$AH$56,0,$AH$56*$C$56)))</f>
        <v>0.6</v>
      </c>
    </row>
    <row r="173" spans="2:35" x14ac:dyDescent="0.3">
      <c r="B173" s="6" t="str">
        <f t="shared" si="74"/>
        <v>IT</v>
      </c>
      <c r="C173" s="284"/>
      <c r="D173" s="151">
        <f t="shared" si="73"/>
        <v>1.5000000000000007</v>
      </c>
      <c r="E173" s="126">
        <v>0</v>
      </c>
      <c r="F173" s="126">
        <f>IF(E115&gt;E57,0,IF(AND(E115=E57,E173=0),0,IF($E$57*$C$57*F$6&gt;$E$57,0,$E$57*$C$57)))</f>
        <v>0.05</v>
      </c>
      <c r="G173" s="126">
        <f>IF(F115&gt;F57,0,IF(AND(F115=F57,F173=0),0,IF($E$57*$C$57*G$6&gt;$E$57,0,$E$57*$C$57)+IF($F$57*$C$57*F$6&gt;$F$57,0,$F$57*$C$57)))</f>
        <v>0.05</v>
      </c>
      <c r="H173" s="126">
        <f>IF(G115&gt;G57,0,IF(AND(G115=G57,G173=0),0,IF($E$57*$C$57*H$6&gt;$E$57,0,$E$57*$C$57)+IF($F$57*$C$57*G$6&gt;$F$57,0,$F$57*$C$57)+IF($G$57*$C$57*F$6&gt;$G$57,0,$G$57*$C$57)))</f>
        <v>0.05</v>
      </c>
      <c r="I173" s="126">
        <f>IF(H115&gt;H57,0,IF(AND(H115=H57,H173=0),0,IF($E$57*$C$57*I$6&gt;$E$57,0,$E$57*$C$57)+IF($F$57*$C$57*H$6&gt;$F$57,0,$F$57*$C$57)+IF($G$57*$C$57*G$6&gt;$G$57,0,$G$57*$C$57)+IF($H$57*$C$57*F$6&gt;$H$57,0,$H$57*$C$57)))</f>
        <v>0.05</v>
      </c>
      <c r="J173" s="126">
        <f>IF(I115&gt;I57,0,IF(AND(I115=I57,I173=0),0,IF($E$57*$C$57*J$6&gt;$E$57,0,$E$57*$C$57)+IF($F$57*$C$57*I$6&gt;$F$57,0,$F$57*$C$57)+IF($G$57*$C$57*H$6&gt;$G$57,0,$G$57*$C$57)+IF($H$57*$C$57*G$6&gt;$H$57,0,$H$57*$C$57)+IF($I$57*$C$57*F$6&gt;$I$57,0,$I$57*$C$57)))</f>
        <v>0.05</v>
      </c>
      <c r="K173" s="126">
        <f>IF(J115&gt;J57,0,IF(AND(J115=J57,J173=0),0,IF($E$57*$C$57*K$6&gt;$E$57,0,$E$57*$C$57)+IF($F$57*$C$57*J$6&gt;$F$57,0,$F$57*$C$57)+IF($G$57*$C$57*I$6&gt;$G$57,0,$G$57*$C$57)+IF($H$57*$C$57*H$6&gt;$H$57,0,$H$57*$C$57)+IF($I$57*$C$57*G$6&gt;$I$57,0,$I$57*$C$57)+IF($J$57*$C$57*F$6&gt;$J$57,0,$J$57*$C$57)))</f>
        <v>0.05</v>
      </c>
      <c r="L173" s="126">
        <f>IF(K115&gt;K57,0,IF(AND(K115=K57,K173=0),0,IF($E$57*$C$57*L$6&gt;$E$57,0,$E$57*$C$57)+IF($F$57*$C$57*K$6&gt;$F$57,0,$F$57*$C$57)+IF($G$57*$C$57*J$6&gt;$G$57,0,$G$57*$C$57)+IF($H$57*$C$57*I$6&gt;$H$57,0,$H$57*$C$57)+IF($I$57*$C$57*H$6&gt;$I$57,0,$I$57*$C$57)+IF($J$57*$C$57*G$6&gt;$J$57,0,$J$57*$C$57)+IF($K$57*$C$57*F$6&gt;$K$57,0,$K$57*$C$57)))</f>
        <v>0.05</v>
      </c>
      <c r="M173" s="126">
        <f>IF(L115&gt;L57,0,IF(AND(L115=L57,L173=0),0,IF($E$57*$C$57*M$6&gt;$E$57,0,$E$57*$C$57)+IF($F$57*$C$57*L$6&gt;$F$57,0,$F$57*$C$57)+IF($G$57*$C$57*K$6&gt;$G$57,0,$G$57*$C$57)+IF($H$57*$C$57*J$6&gt;$H$57,0,$H$57*$C$57)+IF($I$57*$C$57*I$6&gt;$I$57,0,$I$57*$C$57)+IF($J$57*$C$57*H$6&gt;$J$57,0,$J$57*$C$57)+IF($K$57*$C$57*G$6&gt;$K$57,0,$K$57*$C$57)+IF($L$57*$C$57*F$6&gt;$L$57,0,$L$57*$C$57)))</f>
        <v>0.05</v>
      </c>
      <c r="N173" s="126">
        <f>IF(M115&gt;M57,0,IF(AND(M115=M57,M173=0),0,IF($E$57*$C$57*N$6&gt;$E$57,0,$E$57*$C$57)+IF($F$57*$C$57*M$6&gt;$F$57,0,$F$57*$C$57)+IF($G$57*$C$57*L$6&gt;$G$57,0,$G$57*$C$57)+IF($H$57*$C$57*K$6&gt;$H$57,0,$H$57*$C$57)+IF($I$57*$C$57*J$6&gt;$I$57,0,$I$57*$C$57)+IF($J$57*$C$57*I$6&gt;$J$57,0,$J$57*$C$57)+IF($K$57*$C$57*H$6&gt;$K$57,0,$K$57*$C$57)+IF($L$57*$C$57*G$6&gt;$L$57,0,$L$57*$C$57)+IF($M$57*$C$57*F$6&gt;$M$57,0,$M$57*$C$57)))</f>
        <v>0.05</v>
      </c>
      <c r="O173" s="126">
        <f>IF(N115&gt;N57,0,IF(AND(N115=N57,N173=0),0,IF($E$57*$C$57*O$6&gt;$E$57,0,$E$57*$C$57)+IF($F$57*$C$57*N$6&gt;$F$57,0,$F$57*$C$57)+IF($G$57*$C$57*M$6&gt;$G$57,0,$G$57*$C$57)+IF($H$57*$C$57*L$6&gt;$H$57,0,$H$57*$C$57)+IF($I$57*$C$57*K$6&gt;$I$57,0,$I$57*$C$57)+IF($J$57*$C$57*J$6&gt;$J$57,0,$J$57*$C$57)+IF($K$57*$C$57*I$6&gt;$K$57,0,$K$57*$C$57)+IF($L$57*$C$57*H$6&gt;$L$57,0,$L$57*$C$57)+IF($M$57*$C$57*G$6&gt;$M$57,0,$M$57*$C$57)+IF($N$57*$C$57*F$6&gt;$N$57,0,$N$57*$C$57)))</f>
        <v>0.05</v>
      </c>
      <c r="P173" s="126">
        <f>IF(O115&gt;O57,0,IF(AND(O115=O57,O173=0),0,IF($E$57*$C$57*P$6&gt;$E$57,0,$E$57*$C$57)+IF($F$57*$C$57*O$6&gt;$F$57,0,$F$57*$C$57)+IF($G$57*$C$57*N$6&gt;$G$57,0,$G$57*$C$57)+IF($H$57*$C$57*M$6&gt;$H$57,0,$H$57*$C$57)+IF($I$57*$C$57*L$6&gt;$I$57,0,$I$57*$C$57)+IF($J$57*$C$57*K$6&gt;$J$57,0,$J$57*$C$57)+IF($K$57*$C$57*J$6&gt;$K$57,0,$K$57*$C$57)+IF($L$57*$C$57*I$6&gt;$L$57,0,$L$57*$C$57)+IF($M$57*$C$57*H$6&gt;$M$57,0,$M$57*$C$57)+IF($N$57*$C$57*G$6&gt;$N$57,0,$N$57*$C$57)+IF($O$57*$C$57*F$6&gt;$O$57,0,$O$57*$C$57)))</f>
        <v>0.05</v>
      </c>
      <c r="Q173" s="126">
        <f>IF(P115&gt;P57,0,IF(AND(P115=P57,P173=0),0,IF($E$57*$C$57*Q$6&gt;$E$57,0,$E$57*$C$57)+IF($F$57*$C$57*P$6&gt;$F$57,0,$F$57*$C$57)+IF($G$57*$C$57*O$6&gt;$G$57,0,$G$57*$C$57)+IF($H$57*$C$57*N$6&gt;$H$57,0,$H$57*$C$57)+IF($I$57*$C$57*M$6&gt;$I$57,0,$I$57*$C$57)+IF($J$57*$C$57*L$6&gt;$J$57,0,$J$57*$C$57)+IF($K$57*$C$57*K$6&gt;$K$57,0,$K$57*$C$57)+IF($L$57*$C$57*J$6&gt;$L$57,0,$L$57*$C$57)+IF($M$57*$C$57*I$6&gt;$M$57,0,$M$57*$C$57)+IF($N$57*$C$57*H$6&gt;$N$57,0,$N$57*$C$57)+IF($O$57*$C$57*G$6&gt;$O$57,0,$O$57*$C$57)+IF($P$57*$C$57*F$6&gt;$P$57,0,$P$57*$C$57)))</f>
        <v>0.05</v>
      </c>
      <c r="R173" s="126">
        <f>IF(Q115&gt;Q57,0,IF(AND(Q115=Q57,Q173=0),0,IF($E$57*$C$57*R$6&gt;$E$57,0,$E$57*$C$57)+IF($F$57*$C$57*Q$6&gt;$F$57,0,$F$57*$C$57)+IF($G$57*$C$57*P$6&gt;$G$57,0,$G$57*$C$57)+IF($H$57*$C$57*O$6&gt;$H$57,0,$H$57*$C$57)+IF($I$57*$C$57*N$6&gt;$I$57,0,$I$57*$C$57)+IF($J$57*$C$57*M$6&gt;$J$57,0,$J$57*$C$57)+IF($K$57*$C$57*L$6&gt;$K$57,0,$K$57*$C$57)+IF($L$57*$C$57*K$6&gt;$L$57,0,$L$57*$C$57)+IF($M$57*$C$57*J$6&gt;$M$57,0,$M$57*$C$57)+IF($N$57*$C$57*I$6&gt;$N$57,0,$N$57*$C$57)+IF($O$57*$C$57*H$6&gt;$O$57,0,$O$57*$C$57)+IF($P$57*$C$57*G$6&gt;$P$57,0,$P$57*$C$57)+IF($Q$57*$C$57*F$6&gt;$Q$57,0,$Q$57*$C$57)))</f>
        <v>0.05</v>
      </c>
      <c r="S173" s="126">
        <f>IF(R115&gt;R57,0,IF(AND(R115=R57,R173=0),0,IF($E$57*$C$57*S$6&gt;$E$57,0,$E$57*$C$57)+IF($F$57*$C$57*R$6&gt;$F$57,0,$F$57*$C$57)+IF($G$57*$C$57*Q$6&gt;$G$57,0,$G$57*$C$57)+IF($H$57*$C$57*P$6&gt;$H$57,0,$H$57*$C$57)+IF($I$57*$C$57*O$6&gt;$I$57,0,$I$57*$C$57)+IF($J$57*$C$57*N$6&gt;$J$57,0,$J$57*$C$57)+IF($K$57*$C$57*M$6&gt;$K$57,0,$K$57*$C$57)+IF($L$57*$C$57*L$6&gt;$L$57,0,$L$57*$C$57)+IF($M$57*$C$57*K$6&gt;$M$57,0,$M$57*$C$57)+IF($N$57*$C$57*J$6&gt;$N$57,0,$N$57*$C$57)+IF($O$57*$C$57*I$6&gt;$O$57,0,$O$57*$C$57)+IF($P$57*$C$57*H$6&gt;$P$57,0,$P$57*$C$57)+IF($Q$57*$C$57*G$6&gt;$Q$57,0,$Q$57*$C$57)+IF($R$57*$C$57*F$6&gt;$R$57,0,$R$57*$C$57)))</f>
        <v>0.05</v>
      </c>
      <c r="T173" s="126">
        <f>IF(S115&gt;S57,0,IF(AND(S115=S57,S173=0),0,IF($E$57*$C$57*T$6&gt;$E$57,0,$E$57*$C$57)+IF($F$57*$C$57*S$6&gt;$F$57,0,$F$57*$C$57)+IF($G$57*$C$57*R$6&gt;$G$57,0,$G$57*$C$57)+IF($H$57*$C$57*Q$6&gt;$H$57,0,$H$57*$C$57)+IF($I$57*$C$57*P$6&gt;$I$57,0,$I$57*$C$57)+IF($J$57*$C$57*O$6&gt;$J$57,0,$J$57*$C$57)+IF($K$57*$C$57*N$6&gt;$K$57,0,$K$57*$C$57)+IF($L$57*$C$57*M$6&gt;$L$57,0,$L$57*$C$57)+IF($M$57*$C$57*L$6&gt;$M$57,0,$M$57*$C$57)+IF($N$57*$C$57*K$6&gt;$N$57,0,$N$57*$C$57)+IF($O$57*$C$57*J$6&gt;$O$57,0,$O$57*$C$57)+IF($P$57*$C$57*I$6&gt;$P$57,0,$P$57*$C$57)+IF($Q$57*$C$57*H$6&gt;$Q$57,0,$Q$57*$C$57)+IF($R$57*$C$57*G$6&gt;$R$57,0,$R$57*$C$57)+IF($S$57*$C$57*F$6&gt;$S$57,0,$S$57*$C$57)))</f>
        <v>0.05</v>
      </c>
      <c r="U173" s="126">
        <f>IF(T115&gt;T57,0,IF(AND(T115=T57,T173=0),0,IF($E$57*$C$57*U$6&gt;$E$57,0,$E$57*$C$57)+IF($F$57*$C$57*T$6&gt;$F$57,0,$F$57*$C$57)+IF($G$57*$C$57*S$6&gt;$G$57,0,$G$57*$C$57)+IF($H$57*$C$57*R$6&gt;$H$57,0,$H$57*$C$57)+IF($I$57*$C$57*Q$6&gt;$I$57,0,$I$57*$C$57)+IF($J$57*$C$57*P$6&gt;$J$57,0,$J$57*$C$57)+IF($K$57*$C$57*O$6&gt;$K$57,0,$K$57*$C$57)+IF($L$57*$C$57*N$6&gt;$L$57,0,$L$57*$C$57)+IF($M$57*$C$57*M$6&gt;$M$57,0,$M$57*$C$57)+IF($N$57*$C$57*L$6&gt;$N$57,0,$N$57*$C$57)+IF($O$57*$C$57*K$6&gt;$O$57,0,$O$57*$C$57)+IF($P$57*$C$57*J$6&gt;$P$57,0,$P$57*$C$57)+IF($Q$57*$C$57*I$6&gt;$Q$57,0,$Q$57*$C$57)+IF($R$57*$C$57*H$6&gt;$R$57,0,$R$57*$C$57)+IF($S$57*$C$57*G$6&gt;$S$57,0,$S$57*$C$57)+IF($T$57*$C$57*F$6&gt;$T$57,0,$T$57*$C$57)))</f>
        <v>0.05</v>
      </c>
      <c r="V173" s="126">
        <f>IF(U115&gt;U57,0,IF(AND(U115=U57,U173=0),0,IF($E$57*$C$57*V$6&gt;$E$57,0,$E$57*$C$57)+IF($F$57*$C$57*U$6&gt;$F$57,0,$F$57*$C$57)+IF($G$57*$C$57*T$6&gt;$G$57,0,$G$57*$C$57)+IF($H$57*$C$57*S$6&gt;$H$57,0,$H$57*$C$57)+IF($I$57*$C$57*R$6&gt;$I$57,0,$I$57*$C$57)+IF($J$57*$C$57*Q$6&gt;$J$57,0,$J$57*$C$57)+IF($K$57*$C$57*P$6&gt;$K$57,0,$K$57*$C$57)+IF($L$57*$C$57*O$6&gt;$L$57,0,$L$57*$C$57)+IF($M$57*$C$57*N$6&gt;$M$57,0,$M$57*$C$57)+IF($N$57*$C$57*M$6&gt;$N$57,0,$N$57*$C$57)+IF($O$57*$C$57*L$6&gt;$O$57,0,$O$57*$C$57)+IF($P$57*$C$57*K$6&gt;$P$57,0,$P$57*$C$57)+IF($Q$57*$C$57*J$6&gt;$Q$57,0,$Q$57*$C$57)+IF($R$57*$C$57*I$6&gt;$R$57,0,$R$57*$C$57)+IF($S$57*$C$57*H$6&gt;$S$57,0,$S$57*$C$57)+IF($T$57*$C$57*G$6&gt;$T$57,0,$T$57*$C$57)+IF($U$57*$C$57*F$6&gt;$U$57,0,$U$57*$C$57)))</f>
        <v>0.05</v>
      </c>
      <c r="W173" s="126">
        <f>IF(V115&gt;V57,0,IF(AND(V115=V57,V173=0),0,IF($E$57*$C$57*W$6&gt;$E$57,0,$E$57*$C$57)+IF($F$57*$C$57*V$6&gt;$F$57,0,$F$57*$C$57)+IF($G$57*$C$57*U$6&gt;$G$57,0,$G$57*$C$57)+IF($H$57*$C$57*T$6&gt;$H$57,0,$H$57*$C$57)+IF($I$57*$C$57*S$6&gt;$I$57,0,$I$57*$C$57)+IF($J$57*$C$57*R$6&gt;$J$57,0,$J$57*$C$57)+IF($K$57*$C$57*Q$6&gt;$K$57,0,$K$57*$C$57)+IF($L$57*$C$57*P$6&gt;$L$57,0,$L$57*$C$57)+IF($M$57*$C$57*O$6&gt;$M$57,0,$M$57*$C$57)+IF($N$57*$C$57*N$6&gt;$N$57,0,$N$57*$C$57)+IF($O$57*$C$57*M$6&gt;$O$57,0,$O$57*$C$57)+IF($P$57*$C$57*L$6&gt;$P$57,0,$P$57*$C$57)+IF($Q$57*$C$57*K$6&gt;$Q$57,0,$Q$57*$C$57)+IF($R$57*$C$57*J$6&gt;$R$57,0,$R$57*$C$57)+IF($S$57*$C$57*I$6&gt;$S$57,0,$S$57*$C$57)+IF($T$57*$C$57*H$6&gt;$T$57,0,$T$57*$C$57)+IF($U$57*$C$57*G$6&gt;$U$57,0,$U$57*$C$57)+IF($V$57*$C$57*F$6&gt;$V$57,0,$V$57*$C$57)))</f>
        <v>0.05</v>
      </c>
      <c r="X173" s="126">
        <f>IF(W115&gt;W57,0,IF(AND(W115=W57,W173=0),0,IF($E$57*$C$57*X$6&gt;$E$57,0,$E$57*$C$57)+IF($F$57*$C$57*W$6&gt;$F$57,0,$F$57*$C$57)+IF($G$57*$C$57*V$6&gt;$G$57,0,$G$57*$C$57)+IF($H$57*$C$57*U$6&gt;$H$57,0,$H$57*$C$57)+IF($I$57*$C$57*T$6&gt;$I$57,0,$I$57*$C$57)+IF($J$57*$C$57*S$6&gt;$J$57,0,$J$57*$C$57)+IF($K$57*$C$57*R$6&gt;$K$57,0,$K$57*$C$57)+IF($L$57*$C$57*Q$6&gt;$L$57,0,$L$57*$C$57)+IF($M$57*$C$57*P$6&gt;$M$57,0,$M$57*$C$57)+IF($N$57*$C$57*O$6&gt;$N$57,0,$N$57*$C$57)+IF($O$57*$C$57*N$6&gt;$O$57,0,$O$57*$C$57)+IF($P$57*$C$57*M$6&gt;$P$57,0,$P$57*$C$57)+IF($Q$57*$C$57*L$6&gt;$Q$57,0,$Q$57*$C$57)+IF($R$57*$C$57*K$6&gt;$R$57,0,$R$57*$C$57)+IF($S$57*$C$57*J$6&gt;$S$57,0,$S$57*$C$57)+IF($T$57*$C$57*I$6&gt;$T$57,0,$T$57*$C$57)+IF($U$57*$C$57*H$6&gt;$U$57,0,$U$57*$C$57)+IF($V$57*$C$57*G$6&gt;$V$57,0,$V$57*$C$57)+IF($W$57*$C$57*F$6&gt;$W$57,0,$W$57*$C$57)))</f>
        <v>0.05</v>
      </c>
      <c r="Y173" s="126">
        <f>IF(X115&gt;X57,0,IF(AND(X115=X57,X173=0),0,IF($E$57*$C$57*Y$6&gt;$E$57,0,$E$57*$C$57)+IF($F$57*$C$57*X$6&gt;$F$57,0,$F$57*$C$57)+IF($G$57*$C$57*W$6&gt;$G$57,0,$G$57*$C$57)+IF($H$57*$C$57*V$6&gt;$H$57,0,$H$57*$C$57)+IF($I$57*$C$57*U$6&gt;$I$57,0,$I$57*$C$57)+IF($J$57*$C$57*T$6&gt;$J$57,0,$J$57*$C$57)+IF($K$57*$C$57*S$6&gt;$K$57,0,$K$57*$C$57)+IF($L$57*$C$57*R$6&gt;$L$57,0,$L$57*$C$57)+IF($M$57*$C$57*Q$6&gt;$M$57,0,$M$57*$C$57)+IF($N$57*$C$57*P$6&gt;$N$57,0,$N$57*$C$57)+IF($O$57*$C$57*O$6&gt;$O$57,0,$O$57*$C$57)+IF($P$57*$C$57*N$6&gt;$P$57,0,$P$57*$C$57)+IF($Q$57*$C$57*M$6&gt;$Q$57,0,$Q$57*$C$57)+IF($R$57*$C$57*L$6&gt;$R$57,0,$R$57*$C$57)+IF($S$57*$C$57*K$6&gt;$S$57,0,$S$57*$C$57)+IF($T$57*$C$57*J$6&gt;$T$57,0,$T$57*$C$57)+IF($U$57*$C$57*I$6&gt;$U$57,0,$U$57*$C$57)+IF($V$57*$C$57*H$6&gt;$V$57,0,$V$57*$C$57)+IF($W$57*$C$57*G$6&gt;$W$57,0,$W$57*$C$57)+IF($X$57*$C$57*F$6&gt;$X$57,0,$X$57*$C$57)))</f>
        <v>0.05</v>
      </c>
      <c r="Z173" s="126">
        <f>IF(Y115&gt;Y57,0,IF(AND(Y115=Y57,Y173=0),0,IF($E$57*$C$57*Z$6&gt;$E$57,0,$E$57*$C$57)+IF($F$57*$C$57*Y$6&gt;$F$57,0,$F$57*$C$57)+IF($G$57*$C$57*X$6&gt;$G$57,0,$G$57*$C$57)+IF($H$57*$C$57*W$6&gt;$H$57,0,$H$57*$C$57)+IF($I$57*$C$57*V$6&gt;$I$57,0,$I$57*$C$57)+IF($J$57*$C$57*U$6&gt;$J$57,0,$J$57*$C$57)+IF($K$57*$C$57*T$6&gt;$K$57,0,$K$57*$C$57)+IF($L$57*$C$57*S$6&gt;$L$57,0,$L$57*$C$57)+IF($M$57*$C$57*R$6&gt;$M$57,0,$M$57*$C$57)+IF($N$57*$C$57*Q$6&gt;$N$57,0,$N$57*$C$57)+IF($O$57*$C$57*P$6&gt;$O$57,0,$O$57*$C$57)+IF($P$57*$C$57*O$6&gt;$P$57,0,$P$57*$C$57)+IF($Q$57*$C$57*N$6&gt;$Q$57,0,$Q$57*$C$57)+IF($R$57*$C$57*M$6&gt;$R$57,0,$R$57*$C$57)+IF($S$57*$C$57*L$6&gt;$S$57,0,$S$57*$C$57)+IF($T$57*$C$57*K$6&gt;$T$57,0,$T$57*$C$57)+IF($U$57*$C$57*J$6&gt;$U$57,0,$U$57*$C$57)+IF($V$57*$C$57*I$6&gt;$V$57,0,$V$57*$C$57)+IF($W$57*$C$57*H$6&gt;$W$57,0,$W$57*$C$57)+IF($X$57*$C$57*G$6&gt;$X$57,0,$X$57*$C$57)+IF($Y$57*$C$57*F$6&gt;$Y$57,0,$Y$57*$C$57)))</f>
        <v>0.05</v>
      </c>
      <c r="AA173" s="126">
        <f>IF(Z115&gt;Z57,0,IF(AND(Z115=Z57,Z173=0),0,IF($E$57*$C$57*AA$6&gt;$E$57,0,$E$57*$C$57)+IF($F$57*$C$57*Z$6&gt;$F$57,0,$F$57*$C$57)+IF($G$57*$C$57*Y$6&gt;$G$57,0,$G$57*$C$57)+IF($H$57*$C$57*X$6&gt;$H$57,0,$H$57*$C$57)+IF($I$57*$C$57*W$6&gt;$I$57,0,$I$57*$C$57)+IF($J$57*$C$57*V$6&gt;$J$57,0,$J$57*$C$57)+IF($K$57*$C$57*U$6&gt;$K$57,0,$K$57*$C$57)+IF($L$57*$C$57*T$6&gt;$L$57,0,$L$57*$C$57)+IF($M$57*$C$57*S$6&gt;$M$57,0,$M$57*$C$57)+IF($N$57*$C$57*R$6&gt;$N$57,0,$N$57*$C$57)+IF($O$57*$C$57*Q$6&gt;$O$57,0,$O$57*$C$57)+IF($P$57*$C$57*P$6&gt;$P$57,0,$P$57*$C$57)+IF($Q$57*$C$57*O$6&gt;$Q$57,0,$Q$57*$C$57)+IF($R$57*$C$57*N$6&gt;$R$57,0,$R$57*$C$57)+IF($S$57*$C$57*M$6&gt;$S$57,0,$S$57*$C$57)+IF($T$57*$C$57*L$6&gt;$T$57,0,$T$57*$C$57)+IF($U$57*$C$57*K$6&gt;$U$57,0,$U$57*$C$57)+IF($V$57*$C$57*J$6&gt;$V$57,0,$V$57*$C$57)+IF($W$57*$C$57*I$6&gt;$W$57,0,$W$57*$C$57)+IF($X$57*$C$57*H$6&gt;$X$57,0,$X$57*$C$57)+IF($Y$57*$C$57*G$6&gt;$Y$57,0,$Y$57*$C$57)+IF($Z$57*$C$57*F$6&gt;$Z$57,0,$Z$57*$C$57)))</f>
        <v>0.05</v>
      </c>
      <c r="AB173" s="126">
        <f>IF(AA115&gt;AA57,0,IF(AND(AA115=AA57,AA173=0),0,IF($E$57*$C$57*AB$6&gt;$E$57,0,$E$57*$C$57)+IF($F$57*$C$57*AA$6&gt;$F$57,0,$F$57*$C$57)+IF($G$57*$C$57*Z$6&gt;$G$57,0,$G$57*$C$57)+IF($H$57*$C$57*Y$6&gt;$H$57,0,$H$57*$C$57)+IF($I$57*$C$57*X$6&gt;$I$57,0,$I$57*$C$57)+IF($J$57*$C$57*W$6&gt;$J$57,0,$J$57*$C$57)+IF($K$57*$C$57*V$6&gt;$K$57,0,$K$57*$C$57)+IF($L$57*$C$57*U$6&gt;$L$57,0,$L$57*$C$57)+IF($M$57*$C$57*T$6&gt;$M$57,0,$M$57*$C$57)+IF($N$57*$C$57*S$6&gt;$N$57,0,$N$57*$C$57)+IF($O$57*$C$57*R$6&gt;$O$57,0,$O$57*$C$57)+IF($P$57*$C$57*Q$6&gt;$P$57,0,$P$57*$C$57)+IF($Q$57*$C$57*P$6&gt;$Q$57,0,$Q$57*$C$57)+IF($R$57*$C$57*O$6&gt;$R$57,0,$R$57*$C$57)+IF($S$57*$C$57*N$6&gt;$S$57,0,$S$57*$C$57)+IF($T$57*$C$57*M$6&gt;$T$57,0,$T$57*$C$57)+IF($U$57*$C$57*L$6&gt;$U$57,0,$U$57*$C$57)+IF($V$57*$C$57*K$6&gt;$V$57,0,$V$57*$C$57)+IF($W$57*$C$57*J$6&gt;$W$57,0,$W$57*$C$57)+IF($X$57*$C$57*I$6&gt;$X$57,0,$X$57*$C$57)+IF($Y$57*$C$57*H$6&gt;$Y$57,0,$Y$57*$C$57)+IF($Z$57*$C$57*G$6&gt;$Z$57,0,$Z$57*$C$57)+IF($AA$57*$C$57*F$6&gt;$AA$57,0,$AA$57*$C$57)))</f>
        <v>0.05</v>
      </c>
      <c r="AC173" s="126">
        <f>IF(AB115&gt;AB57,0,IF(AND(AB115=AB57,AB173=0),0,IF($E$57*$C$57*AC$6&gt;$E$57,0,$E$57*$C$57)+IF($F$57*$C$57*AB$6&gt;$F$57,0,$F$57*$C$57)+IF($G$57*$C$57*AA$6&gt;$G$57,0,$G$57*$C$57)+IF($H$57*$C$57*Z$6&gt;$H$57,0,$H$57*$C$57)+IF($I$57*$C$57*Y$6&gt;$I$57,0,$I$57*$C$57)+IF($J$57*$C$57*X$6&gt;$J$57,0,$J$57*$C$57)+IF($K$57*$C$57*W$6&gt;$K$57,0,$K$57*$C$57)+IF($L$57*$C$57*V$6&gt;$L$57,0,$L$57*$C$57)+IF($M$57*$C$57*U$6&gt;$M$57,0,$M$57*$C$57)+IF($N$57*$C$57*T$6&gt;$N$57,0,$N$57*$C$57)+IF($O$57*$C$57*S$6&gt;$O$57,0,$O$57*$C$57)+IF($P$57*$C$57*R$6&gt;$P$57,0,$P$57*$C$57)+IF($Q$57*$C$57*Q$6&gt;$Q$57,0,$Q$57*$C$57)+IF($R$57*$C$57*P$6&gt;$R$57,0,$R$57*$C$57)+IF($S$57*$C$57*O$6&gt;$S$57,0,$S$57*$C$57)+IF($T$57*$C$57*N$6&gt;$T$57,0,$T$57*$C$57)+IF($U$57*$C$57*M$6&gt;$U$57,0,$U$57*$C$57)+IF($V$57*$C$57*L$6&gt;$V$57,0,$V$57*$C$57)+IF($W$57*$C$57*K$6&gt;$W$57,0,$W$57*$C$57)+IF($X$57*$C$57*J$6&gt;$X$57,0,$X$57*$C$57)+IF($Y$57*$C$57*I$6&gt;$Y$57,0,$Y$57*$C$57)+IF($Z$57*$C$57*H$6&gt;$Z$57,0,$Z$57*$C$57)+IF($AA$57*$C$57*G$6&gt;$AA$57,0,$AA$57*$C$57)+IF($AB$57*$C$57*F$6&gt;$AB$57,0,$AB$57*$C$57)))</f>
        <v>0.05</v>
      </c>
      <c r="AD173" s="126">
        <f>IF(AC115&gt;AC57,0,IF(AND(AC115=AC57,AC173=0),0,IF($E$57*$C$57*AD$6&gt;$E$57,0,$E$57*$C$57)+IF($F$57*$C$57*AC$6&gt;$F$57,0,$F$57*$C$57)+IF($G$57*$C$57*AB$6&gt;$G$57,0,$G$57*$C$57)+IF($H$57*$C$57*AA$6&gt;$H$57,0,$H$57*$C$57)+IF($I$57*$C$57*Z$6&gt;$I$57,0,$I$57*$C$57)+IF($J$57*$C$57*Y$6&gt;$J$57,0,$J$57*$C$57)+IF($K$57*$C$57*X$6&gt;$K$57,0,$K$57*$C$57)+IF($L$57*$C$57*W$6&gt;$L$57,0,$L$57*$C$57)+IF($M$57*$C$57*V$6&gt;$M$57,0,$M$57*$C$57)+IF($N$57*$C$57*U$6&gt;$N$57,0,$N$57*$C$57)+IF($O$57*$C$57*T$6&gt;$O$57,0,$O$57*$C$57)+IF($P$57*$C$57*S$6&gt;$P$57,0,$P$57*$C$57)+IF($Q$57*$C$57*R$6&gt;$Q$57,0,$Q$57*$C$57)+IF($R$57*$C$57*Q$6&gt;$R$57,0,$R$57*$C$57)+IF($S$57*$C$57*P$6&gt;$S$57,0,$S$57*$C$57)+IF($T$57*$C$57*O$6&gt;$T$57,0,$T$57*$C$57)+IF($U$57*$C$57*N$6&gt;$U$57,0,$U$57*$C$57)+IF($V$57*$C$57*M$6&gt;$V$57,0,$V$57*$C$57)+IF($W$57*$C$57*L$6&gt;$W$57,0,$W$57*$C$57)+IF($X$57*$C$57*K$6&gt;$X$57,0,$X$57*$C$57)+IF($Y$57*$C$57*J$6&gt;$Y$57,0,$Y$57*$C$57)+IF($Z$57*$C$57*I$6&gt;$Z$57,0,$Z$57*$C$57)+IF($AA$57*$C$57*H$6&gt;$AA$57,0,$AA$57*$C$57)+IF($AB$57*$C$57*G$6&gt;$AB$57,0,$AB$57*$C$57)+IF($AC$57*$C$57*F$6&gt;$AC$57,0,$AC$57*$C$57)))</f>
        <v>0.05</v>
      </c>
      <c r="AE173" s="126">
        <f>IF(AD115&gt;AD57,0,IF(AND(AD115=AD57,AD173=0),0,IF($E$57*$C$57*AE$6&gt;$E$57,0,$E$57*$C$57)+IF($F$57*$C$57*AD$6&gt;$F$57,0,$F$57*$C$57)+IF($G$57*$C$57*AC$6&gt;$G$57,0,$G$57*$C$57)+IF($H$57*$C$57*AB$6&gt;$H$57,0,$H$57*$C$57)+IF($I$57*$C$57*AA$6&gt;$I$57,0,$I$57*$C$57)+IF($J$57*$C$57*Z$6&gt;$J$57,0,$J$57*$C$57)+IF($K$57*$C$57*Y$6&gt;$K$57,0,$K$57*$C$57)+IF($L$57*$C$57*X$6&gt;$L$57,0,$L$57*$C$57)+IF($M$57*$C$57*W$6&gt;$M$57,0,$M$57*$C$57)+IF($N$57*$C$57*V$6&gt;$N$57,0,$N$57*$C$57)+IF($O$57*$C$57*U$6&gt;$O$57,0,$O$57*$C$57)+IF($P$57*$C$57*T$6&gt;$P$57,0,$P$57*$C$57)+IF($Q$57*$C$57*S$6&gt;$Q$57,0,$Q$57*$C$57)+IF($R$57*$C$57*R$6&gt;$R$57,0,$R$57*$C$57)+IF($S$57*$C$57*Q$6&gt;$S$57,0,$S$57*$C$57)+IF($T$57*$C$57*P$6&gt;$T$57,0,$T$57*$C$57)+IF($U$57*$C$57*O$6&gt;$U$57,0,$U$57*$C$57)+IF($V$57*$C$57*N$6&gt;$V$57,0,$V$57*$C$57)+IF($W$57*$C$57*M$6&gt;$W$57,0,$W$57*$C$57)+IF($X$57*$C$57*L$6&gt;$X$57,0,$X$57*$C$57)+IF($Y$57*$C$57*K$6&gt;$Y$57,0,$Y$57*$C$57)+IF($Z$57*$C$57*J$6&gt;$Z$57,0,$Z$57*$C$57)+IF($AA$57*$C$57*I$6&gt;$AA$57,0,$AA$57*$C$57)+IF($AB$57*$C$57*H$6&gt;$AB$57,0,$AB$57*$C$57)+IF($AC$57*$C$57*G$6&gt;$AC$57,0,$AC$57*$C$57)+IF($AD$57*$C$57*F$6&gt;$AD$57,0,$AD$57*$C$57)))</f>
        <v>0.05</v>
      </c>
      <c r="AF173" s="126">
        <f>IF(AE115&gt;AE57,0,IF(AND(AE115=AE57,AE173=0),0,IF($E$57*$C$57*AF$6&gt;$E$57,0,$E$57*$C$57)+IF($F$57*$C$57*AE$6&gt;$F$57,0,$F$57*$C$57)+IF($G$57*$C$57*AD$6&gt;$G$57,0,$G$57*$C$57)+IF($H$57*$C$57*AC$6&gt;$H$57,0,$H$57*$C$57)+IF($I$57*$C$57*AB$6&gt;$I$57,0,$I$57*$C$57)+IF($J$57*$C$57*AA$6&gt;$J$57,0,$J$57*$C$57)+IF($K$57*$C$57*Z$6&gt;$K$57,0,$K$57*$C$57)+IF($L$57*$C$57*Y$6&gt;$L$57,0,$L$57*$C$57)+IF($M$57*$C$57*X$6&gt;$M$57,0,$M$57*$C$57)+IF($N$57*$C$57*W$6&gt;$N$57,0,$N$57*$C$57)+IF($O$57*$C$57*V$6&gt;$O$57,0,$O$57*$C$57)+IF($P$57*$C$57*U$6&gt;$P$57,0,$P$57*$C$57)+IF($Q$57*$C$57*T$6&gt;$Q$57,0,$Q$57*$C$57)+IF($R$57*$C$57*S$6&gt;$R$57,0,$R$57*$C$57)+IF($S$57*$C$57*R$6&gt;$S$57,0,$S$57*$C$57)+IF($T$57*$C$57*Q$6&gt;$T$57,0,$T$57*$C$57)+IF($U$57*$C$57*P$6&gt;$U$57,0,$U$57*$C$57)+IF($V$57*$C$57*O$6&gt;$V$57,0,$V$57*$C$57)+IF($W$57*$C$57*N$6&gt;$W$57,0,$W$57*$C$57)+IF($X$57*$C$57*M$6&gt;$X$57,0,$X$57*$C$57)+IF($Y$57*$C$57*L$6&gt;$Y$57,0,$Y$57*$C$57)+IF($Z$57*$C$57*K$6&gt;$Z$57,0,$Z$57*$C$57)+IF($AA$57*$C$57*J$6&gt;$AA$57,0,$AA$57*$C$57)+IF($AB$57*$C$57*I$6&gt;$AB$57,0,$AB$57*$C$57)+IF($AC$57*$C$57*H$6&gt;$AC$57,0,$AC$57*$C$57)+IF($AD$57*$C$57*G$6&gt;$AD$57,0,$AD$57*$C$57)+IF($AE$57*$C$57*F$6&gt;$AE$57,0,$AE$57*$C$57)))</f>
        <v>0.05</v>
      </c>
      <c r="AG173" s="126">
        <f>IF(AF115&gt;AF57,0,IF(AND(AF115=AF57,AF173=0),0,IF($E$57*$C$57*AG$6&gt;$E$57,0,$E$57*$C$57)+IF($F$57*$C$57*AF$6&gt;$F$57,0,$F$57*$C$57)+IF($G$57*$C$57*AE$6&gt;$G$57,0,$G$57*$C$57)+IF($H$57*$C$57*AD$6&gt;$H$57,0,$H$57*$C$57)+IF($I$57*$C$57*AC$6&gt;$I$57,0,$I$57*$C$57)+IF($J$57*$C$57*AB$6&gt;$J$57,0,$J$57*$C$57)+IF($K$57*$C$57*AA$6&gt;$K$57,0,$K$57*$C$57)+IF($L$57*$C$57*Z$6&gt;$L$57,0,$L$57*$C$57)+IF($M$57*$C$57*Y$6&gt;$M$57,0,$M$57*$C$57)+IF($N$57*$C$57*X$6&gt;$N$57,0,$N$57*$C$57)+IF($O$57*$C$57*W$6&gt;$O$57,0,$O$57*$C$57)+IF($P$57*$C$57*V$6&gt;$P$57,0,$P$57*$C$57)+IF($Q$57*$C$57*U$6&gt;$Q$57,0,$Q$57*$C$57)+IF($R$57*$C$57*T$6&gt;$R$57,0,$R$57*$C$57)+IF($S$57*$C$57*S$6&gt;$S$57,0,$S$57*$C$57)+IF($T$57*$C$57*R$6&gt;$T$57,0,$T$57*$C$57)+IF($U$57*$C$57*Q$6&gt;$U$57,0,$U$57*$C$57)+IF($V$57*$C$57*P$6&gt;$V$57,0,$V$57*$C$57)+IF($W$57*$C$57*O$6&gt;$W$57,0,$W$57*$C$57)+IF($X$57*$C$57*N$6&gt;$X$57,0,$X$57*$C$57)+IF($Y$57*$C$57*M$6&gt;$Y$57,0,$Y$57*$C$57)+IF($Z$57*$C$57*L$6&gt;$Z$57,0,$Z$57*$C$57)+IF($AA$57*$C$57*K$6&gt;$AA$57,0,$AA$57*$C$57)+IF($AB$57*$C$57*J$6&gt;$AB$57,0,$AB$57*$C$57)+IF($AC$57*$C$57*I$6&gt;$AC$57,0,$AC$57*$C$57)+IF($AD$57*$C$57*H$6&gt;$AD$57,0,$AD$57*$C$57)+IF($AE$57*$C$57*G$6&gt;$AE$57,0,$AE$57*$C$57)+IF($AF$57*$C$57*F$6&gt;$AF$57,0,$AF$57*$C$57)))</f>
        <v>0.05</v>
      </c>
      <c r="AH173" s="126">
        <f>IF(AG115&gt;AG57,0,IF(AND(AG115=AG57,AG173=0),0,IF($E$57*$C$57*AH$6&gt;$E$57,0,$E$57*$C$57)+IF($F$57*$C$57*AG$6&gt;$F$57,0,$F$57*$C$57)+IF($G$57*$C$57*AF$6&gt;$G$57,0,$G$57*$C$57)+IF($H$57*$C$57*AE$6&gt;$H$57,0,$H$57*$C$57)+IF($I$57*$C$57*AD$6&gt;$I$57,0,$I$57*$C$57)+IF($J$57*$C$57*AC$6&gt;$J$57,0,$J$57*$C$57)+IF($K$57*$C$57*AB$6&gt;$K$57,0,$K$57*$C$57)+IF($L$57*$C$57*AA$6&gt;$L$57,0,$L$57*$C$57)+IF($M$57*$C$57*Z$6&gt;$M$57,0,$M$57*$C$57)+IF($N$57*$C$57*Y$6&gt;$N$57,0,$N$57*$C$57)+IF($O$57*$C$57*X$6&gt;$O$57,0,$O$57*$C$57)+IF($P$57*$C$57*W$6&gt;$P$57,0,$P$57*$C$57)+IF($Q$57*$C$57*V$6&gt;$Q$57,0,$Q$57*$C$57)+IF($R$57*$C$57*U$6&gt;$R$57,0,$R$57*$C$57)+IF($S$57*$C$57*T$6&gt;$S$57,0,$S$57*$C$57)+IF($T$57*$C$57*S$6&gt;$T$57,0,$T$57*$C$57)+IF($U$57*$C$57*R$6&gt;$U$57,0,$U$57*$C$57)+IF($V$57*$C$57*Q$6&gt;$V$57,0,$V$57*$C$57)+IF($W$57*$C$57*P$6&gt;$W$57,0,$W$57*$C$57)+IF($X$57*$C$57*O$6&gt;$X$57,0,$X$57*$C$57)+IF($Y$57*$C$57*N$6&gt;$Y$57,0,$Y$57*$C$57)+IF($Z$57*$C$57*M$6&gt;$Z$57,0,$Z$57*$C$57)+IF($AA$57*$C$57*L$6&gt;$AA$57,0,$AA$57*$C$57)+IF($AB$57*$C$57*K$6&gt;$AB$57,0,$AB$57*$C$57)+IF($AC$57*$C$57*J$6&gt;$AC$57,0,$AC$57*$C$57)+IF($AD$57*$C$57*I$6&gt;$AD$57,0,$AD$57*$C$57)+IF($AE$57*$C$57*H$6&gt;$AE$57,0,$AE$57*$C$57)+IF($AF$57*$C$57*G$6&gt;$AF$57,0,$AF$57*$C$57)+IF($AG$57*$C$57*F$6&gt;$AG$57,0,$AG$57*$C$57)))</f>
        <v>0.05</v>
      </c>
      <c r="AI173" s="126">
        <f>IF(AH115&gt;AH57,0,IF(AND(AH115=AH57,AH173=0),0,IF($E$57*$C$57*AI$6&gt;$E$57,0,$E$57*$C$57)+IF($F$57*$C$57*AH$6&gt;$F$57,0,$F$57*$C$57)+IF($G$57*$C$57*AG$6&gt;$G$57,0,$G$57*$C$57)+IF($H$57*$C$57*AF$6&gt;$H$57,0,$H$57*$C$57)+IF($I$57*$C$57*AE$6&gt;$I$57,0,$I$57*$C$57)+IF($J$57*$C$57*AD$6&gt;$J$57,0,$J$57*$C$57)+IF($K$57*$C$57*AC$6&gt;$K$57,0,$K$57*$C$57)+IF($L$57*$C$57*AB$6&gt;$L$57,0,$L$57*$C$57)+IF($M$57*$C$57*AA$6&gt;$M$57,0,$M$57*$C$57)+IF($N$57*$C$57*Z$6&gt;$N$57,0,$N$57*$C$57)+IF($O$57*$C$57*Y$6&gt;$O$57,0,$O$57*$C$57)+IF($P$57*$C$57*X$6&gt;$P$57,0,$P$57*$C$57)+IF($Q$57*$C$57*W$6&gt;$Q$57,0,$Q$57*$C$57)+IF($R$57*$C$57*V$6&gt;$R$57,0,$R$57*$C$57)+IF($S$57*$C$57*U$6&gt;$S$57,0,$S$57*$C$57)+IF($T$57*$C$57*T$6&gt;$T$57,0,$T$57*$C$57)+IF($U$57*$C$57*S$6&gt;$U$57,0,$U$57*$C$57)+IF($V$57*$C$57*R$6&gt;$V$57,0,$V$57*$C$57)+IF($W$57*$C$57*Q$6&gt;$W$57,0,$W$57*$C$57)+IF($X$57*$C$57*P$6&gt;$X$57,0,$X$57*$C$57)+IF($Y$57*$C$57*O$6&gt;$Y$57,0,$Y$57*$C$57)+IF($Z$57*$C$57*N$6&gt;$Z$57,0,$Z$57*$C$57)+IF($AA$57*$C$57*M$6&gt;$AA$57,0,$AA$57*$C$57)+IF($AB$57*$C$57*L$6&gt;$AB$57,0,$AB$57*$C$57)+IF($AC$57*$C$57*K$6&gt;$AC$57,0,$AC$57*$C$57)+IF($AD$57*$C$57*J$6&gt;$AD$57,0,$AD$57*$C$57)+IF($AE$57*$C$57*I$6&gt;$AE$57,0,$AE$57*$C$57)+IF($AF$57*$C$57*H$6&gt;$AF$57,0,$AF$57*$C$57)+IF($AG$57*$C$57*G$6&gt;$AG$57,0,$AG$57*$C$57)+IF($AH$57*$C$57*F$6&gt;$AH$57,0,$AH$57*$C$57)))</f>
        <v>0.05</v>
      </c>
    </row>
    <row r="174" spans="2:35" ht="28.8" x14ac:dyDescent="0.3">
      <c r="B174" s="6" t="str">
        <f t="shared" si="74"/>
        <v>Vehicles and other transportation equipment</v>
      </c>
      <c r="C174" s="284"/>
      <c r="D174" s="151">
        <f t="shared" si="73"/>
        <v>1.5000000000000007</v>
      </c>
      <c r="E174" s="126">
        <v>0</v>
      </c>
      <c r="F174" s="126">
        <f>IF(E116&gt;E58,0,IF(AND(E116=E58,E174=0),0,IF($E$58*$C$58*F$6&gt;$E$58,0,$E$58*$C$58)))</f>
        <v>0.05</v>
      </c>
      <c r="G174" s="126">
        <f>IF(F116&gt;F58,0,IF(AND(F116=F58,F174=0),0,IF($E$58*$C$58*G$6&gt;$E$58,0,$E$58*$C$58)+IF($F$58*$C$58*F$6&gt;$F$58,0,$F$58*$C$58)))</f>
        <v>0.05</v>
      </c>
      <c r="H174" s="126">
        <f>IF(G116&gt;G58,0,IF(AND(G116=G58,G174=0),0,IF($E$58*$C$58*H$6&gt;$E$58,0,$E$58*$C$58)+IF($F$58*$C$58*G$6&gt;$F$58,0,$F$58*$C$58)+IF($G$58*$C$58*F$6&gt;$G$58,0,$G$58*$C$58)))</f>
        <v>0.05</v>
      </c>
      <c r="I174" s="126">
        <f>IF(H116&gt;H58,0,IF(AND(H116=H58,H174=0),0,IF($E$58*$C$58*I$6&gt;$E$58,0,$E$58*$C$58)+IF($F$58*$C$58*H$6&gt;$F$58,0,$F$58*$C$58)+IF($G$58*$C$58*G$6&gt;$G$58,0,$G$58*$C$58)+IF($H$58*$C$58*F$6&gt;$H$58,0,$H$58*$C$58)))</f>
        <v>0.05</v>
      </c>
      <c r="J174" s="126">
        <f>IF(I116&gt;I58,0,IF(AND(I116=I58,I174=0),0,IF($E$58*$C$58*J$6&gt;$E$58,0,$E$58*$C$58)+IF($F$58*$C$58*I$6&gt;$F$58,0,$F$58*$C$58)+IF($G$58*$C$58*H$6&gt;$G$58,0,$G$58*$C$58)+IF($H$58*$C$58*G$6&gt;$H$58,0,$H$58*$C$58)+IF($I$58*$C$58*F$6&gt;$I$58,0,$I$58*$C$58)))</f>
        <v>0.05</v>
      </c>
      <c r="K174" s="126">
        <f>IF(J116&gt;J58,0,IF(AND(J116=J58,J174=0),0,IF($E$58*$C$58*K$6&gt;$E$58,0,$E$58*$C$58)+IF($F$58*$C$58*J$6&gt;$F$58,0,$F$58*$C$58)+IF($G$58*$C$58*I$6&gt;$G$58,0,$G$58*$C$58)+IF($H$58*$C$58*H$6&gt;$H$58,0,$H$58*$C$58)+IF($I$58*$C$58*G$6&gt;$I$58,0,$I$58*$C$58)+IF($J$58*$C$58*F$6&gt;$J$58,0,$J$58*$C$58)))</f>
        <v>0.05</v>
      </c>
      <c r="L174" s="126">
        <f>IF(K116&gt;K58,0,IF(AND(K116=K58,K174=0),0,IF($E$58*$C$58*L$6&gt;$E$58,0,$E$58*$C$58)+IF($F$58*$C$58*K$6&gt;$F$58,0,$F$58*$C$58)+IF($G$58*$C$58*J$6&gt;$G$58,0,$G$58*$C$58)+IF($H$58*$C$58*I$6&gt;$H$58,0,$H$58*$C$58)+IF($I$58*$C$58*H$6&gt;$I$58,0,$I$58*$C$58)+IF($J$58*$C$58*G$6&gt;$J$58,0,$J$58*$C$58)+IF($K$58*$C$58*F$6&gt;$K$58,0,$K$58*$C$58)))</f>
        <v>0.05</v>
      </c>
      <c r="M174" s="126">
        <f>IF(L116&gt;L58,0,IF(AND(L116=L58,L174=0),0,IF($E$58*$C$58*M$6&gt;$E$58,0,$E$58*$C$58)+IF($F$58*$C$58*L$6&gt;$F$58,0,$F$58*$C$58)+IF($G$58*$C$58*K$6&gt;$G$58,0,$G$58*$C$58)+IF($H$58*$C$58*J$6&gt;$H$58,0,$H$58*$C$58)+IF($I$58*$C$58*I$6&gt;$I$58,0,$I$58*$C$58)+IF($J$58*$C$58*H$6&gt;$J$58,0,$J$58*$C$58)+IF($K$58*$C$58*G$6&gt;$K$58,0,$K$58*$C$58)+IF($L$58*$C$58*F$6&gt;$L$58,0,$L$58*$C$58)))</f>
        <v>0.05</v>
      </c>
      <c r="N174" s="126">
        <f>IF(M116&gt;M58,0,IF(AND(M116=M58,M174=0),0,IF($E$58*$C$58*N$6&gt;$E$58,0,$E$58*$C$58)+IF($F$58*$C$58*M$6&gt;$F$58,0,$F$58*$C$58)+IF($G$58*$C$58*L$6&gt;$G$58,0,$G$58*$C$58)+IF($H$58*$C$58*K$6&gt;$H$58,0,$H$58*$C$58)+IF($I$58*$C$58*J$6&gt;$I$58,0,$I$58*$C$58)+IF($J$58*$C$58*I$6&gt;$J$58,0,$J$58*$C$58)+IF($K$58*$C$58*H$6&gt;$K$58,0,$K$58*$C$58)+IF($L$58*$C$58*G$6&gt;$L$58,0,$L$58*$C$58)+IF($M$58*$C$58*F$6&gt;$M$58,0,$M$58*$C$58)))</f>
        <v>0.05</v>
      </c>
      <c r="O174" s="126">
        <f>IF(N116&gt;N58,0,IF(AND(N116=N58,N174=0),0,IF($E$58*$C$58*O$6&gt;$E$58,0,$E$58*$C$58)+IF($F$58*$C$58*N$6&gt;$F$58,0,$F$58*$C$58)+IF($G$58*$C$58*M$6&gt;$G$58,0,$G$58*$C$58)+IF($H$58*$C$58*L$6&gt;$H$58,0,$H$58*$C$58)+IF($I$58*$C$58*K$6&gt;$I$58,0,$I$58*$C$58)+IF($J$58*$C$58*J$6&gt;$J$58,0,$J$58*$C$58)+IF($K$58*$C$58*I$6&gt;$K$58,0,$K$58*$C$58)+IF($L$58*$C$58*H$6&gt;$L$58,0,$L$58*$C$58)+IF($M$58*$C$58*G$6&gt;$M$58,0,$M$58*$C$58)+IF($N$58*$C$58*F$6&gt;$N$58,0,$N$58*$C$58)))</f>
        <v>0.05</v>
      </c>
      <c r="P174" s="126">
        <f>IF(O116&gt;O58,0,IF(AND(O116=O58,O174=0),0,IF($E$58*$C$58*P$6&gt;$E$58,0,$E$58*$C$58)+IF($F$58*$C$58*O$6&gt;$F$58,0,$F$58*$C$58)+IF($G$58*$C$58*N$6&gt;$G$58,0,$G$58*$C$58)+IF($H$58*$C$58*M$6&gt;$H$58,0,$H$58*$C$58)+IF($I$58*$C$58*L$6&gt;$I$58,0,$I$58*$C$58)+IF($J$58*$C$58*K$6&gt;$J$58,0,$J$58*$C$58)+IF($K$58*$C$58*J$6&gt;$K$58,0,$K$58*$C$58)+IF($L$58*$C$58*I$6&gt;$L$58,0,$L$58*$C$58)+IF($M$58*$C$58*H$6&gt;$M$58,0,$M$58*$C$58)+IF($N$58*$C$58*G$6&gt;$N$58,0,$N$58*$C$58)+IF($O$58*$C$58*F$6&gt;$O$58,0,$O$58*$C$58)))</f>
        <v>0.05</v>
      </c>
      <c r="Q174" s="126">
        <f>IF(P116&gt;P58,0,IF(AND(P116=P58,P174=0),0,IF($E$58*$C$58*Q$6&gt;$E$58,0,$E$58*$C$58)+IF($F$58*$C$58*P$6&gt;$F$58,0,$F$58*$C$58)+IF($G$58*$C$58*O$6&gt;$G$58,0,$G$58*$C$58)+IF($H$58*$C$58*N$6&gt;$H$58,0,$H$58*$C$58)+IF($I$58*$C$58*M$6&gt;$I$58,0,$I$58*$C$58)+IF($J$58*$C$58*L$6&gt;$J$58,0,$J$58*$C$58)+IF($K$58*$C$58*K$6&gt;$K$58,0,$K$58*$C$58)+IF($L$58*$C$58*J$6&gt;$L$58,0,$L$58*$C$58)+IF($M$58*$C$58*I$6&gt;$M$58,0,$M$58*$C$58)+IF($N$58*$C$58*H$6&gt;$N$58,0,$N$58*$C$58)+IF($O$58*$C$58*G$6&gt;$O$58,0,$O$58*$C$58)+IF($P$58*$C$58*F$6&gt;$P$58,0,$P$58*$C$58)))</f>
        <v>0.05</v>
      </c>
      <c r="R174" s="126">
        <f>IF(Q116&gt;Q58,0,IF(AND(Q116=Q58,Q174=0),0,IF($E$58*$C$58*R$6&gt;$E$58,0,$E$58*$C$58)+IF($F$58*$C$58*Q$6&gt;$F$58,0,$F$58*$C$58)+IF($G$58*$C$58*P$6&gt;$G$58,0,$G$58*$C$58)+IF($H$58*$C$58*O$6&gt;$H$58,0,$H$58*$C$58)+IF($I$58*$C$58*N$6&gt;$I$58,0,$I$58*$C$58)+IF($J$58*$C$58*M$6&gt;$J$58,0,$J$58*$C$58)+IF($K$58*$C$58*L$6&gt;$K$58,0,$K$58*$C$58)+IF($L$58*$C$58*K$6&gt;$L$58,0,$L$58*$C$58)+IF($M$58*$C$58*J$6&gt;$M$58,0,$M$58*$C$58)+IF($N$58*$C$58*I$6&gt;$N$58,0,$N$58*$C$58)+IF($O$58*$C$58*H$6&gt;$O$58,0,$O$58*$C$58)+IF($P$58*$C$58*G$6&gt;$P$58,0,$P$58*$C$58)+IF($Q$58*$C$58*F$6&gt;$Q$58,0,$Q$58*$C$58)))</f>
        <v>0.05</v>
      </c>
      <c r="S174" s="126">
        <f>IF(R116&gt;R58,0,IF(AND(R116=R58,R174=0),0,IF($E$58*$C$58*S$6&gt;$E$58,0,$E$58*$C$58)+IF($F$58*$C$58*R$6&gt;$F$58,0,$F$58*$C$58)+IF($G$58*$C$58*Q$6&gt;$G$58,0,$G$58*$C$58)+IF($H$58*$C$58*P$6&gt;$H$58,0,$H$58*$C$58)+IF($I$58*$C$58*O$6&gt;$I$58,0,$I$58*$C$58)+IF($J$58*$C$58*N$6&gt;$J$58,0,$J$58*$C$58)+IF($K$58*$C$58*M$6&gt;$K$58,0,$K$58*$C$58)+IF($L$58*$C$58*L$6&gt;$L$58,0,$L$58*$C$58)+IF($M$58*$C$58*K$6&gt;$M$58,0,$M$58*$C$58)+IF($N$58*$C$58*J$6&gt;$N$58,0,$N$58*$C$58)+IF($O$58*$C$58*I$6&gt;$O$58,0,$O$58*$C$58)+IF($P$58*$C$58*H$6&gt;$P$58,0,$P$58*$C$58)+IF($Q$58*$C$58*G$6&gt;$Q$58,0,$Q$58*$C$58)+IF($R$58*$C$58*F$6&gt;$R$58,0,$R$58*$C$58)))</f>
        <v>0.05</v>
      </c>
      <c r="T174" s="126">
        <f>IF(S116&gt;S58,0,IF(AND(S116=S58,S174=0),0,IF($E$58*$C$58*T$6&gt;$E$58,0,$E$58*$C$58)+IF($F$58*$C$58*S$6&gt;$F$58,0,$F$58*$C$58)+IF($G$58*$C$58*R$6&gt;$G$58,0,$G$58*$C$58)+IF($H$58*$C$58*Q$6&gt;$H$58,0,$H$58*$C$58)+IF($I$58*$C$58*P$6&gt;$I$58,0,$I$58*$C$58)+IF($J$58*$C$58*O$6&gt;$J$58,0,$J$58*$C$58)+IF($K$58*$C$58*N$6&gt;$K$58,0,$K$58*$C$58)+IF($L$58*$C$58*M$6&gt;$L$58,0,$L$58*$C$58)+IF($M$58*$C$58*L$6&gt;$M$58,0,$M$58*$C$58)+IF($N$58*$C$58*K$6&gt;$N$58,0,$N$58*$C$58)+IF($O$58*$C$58*J$6&gt;$O$58,0,$O$58*$C$58)+IF($P$58*$C$58*I$6&gt;$P$58,0,$P$58*$C$58)+IF($Q$58*$C$58*H$6&gt;$Q$58,0,$Q$58*$C$58)+IF($R$58*$C$58*G$6&gt;$R$58,0,$R$58*$C$58)+IF($S$58*$C$58*F$6&gt;$S$58,0,$S$58*$C$58)))</f>
        <v>0.05</v>
      </c>
      <c r="U174" s="126">
        <f>IF(T116&gt;T58,0,IF(AND(T116=T58,T174=0),0,IF($E$58*$C$58*U$6&gt;$E$58,0,$E$58*$C$58)+IF($F$58*$C$58*T$6&gt;$F$58,0,$F$58*$C$58)+IF($G$58*$C$58*S$6&gt;$G$58,0,$G$58*$C$58)+IF($H$58*$C$58*R$6&gt;$H$58,0,$H$58*$C$58)+IF($I$58*$C$58*Q$6&gt;$I$58,0,$I$58*$C$58)+IF($J$58*$C$58*P$6&gt;$J$58,0,$J$58*$C$58)+IF($K$58*$C$58*O$6&gt;$K$58,0,$K$58*$C$58)+IF($L$58*$C$58*N$6&gt;$L$58,0,$L$58*$C$58)+IF($M$58*$C$58*M$6&gt;$M$58,0,$M$58*$C$58)+IF($N$58*$C$58*L$6&gt;$N$58,0,$N$58*$C$58)+IF($O$58*$C$58*K$6&gt;$O$58,0,$O$58*$C$58)+IF($P$58*$C$58*J$6&gt;$P$58,0,$P$58*$C$58)+IF($Q$58*$C$58*I$6&gt;$Q$58,0,$Q$58*$C$58)+IF($R$58*$C$58*H$6&gt;$R$58,0,$R$58*$C$58)+IF($S$58*$C$58*G$6&gt;$S$58,0,$S$58*$C$58)+IF($T$58*$C$58*F$6&gt;$T$58,0,$T$58*$C$58)))</f>
        <v>0.05</v>
      </c>
      <c r="V174" s="126">
        <f>IF(U116&gt;U58,0,IF(AND(U116=U58,U174=0),0,IF($E$58*$C$58*V$6&gt;$E$58,0,$E$58*$C$58)+IF($F$58*$C$58*U$6&gt;$F$58,0,$F$58*$C$58)+IF($G$58*$C$58*T$6&gt;$G$58,0,$G$58*$C$58)+IF($H$58*$C$58*S$6&gt;$H$58,0,$H$58*$C$58)+IF($I$58*$C$58*R$6&gt;$I$58,0,$I$58*$C$58)+IF($J$58*$C$58*Q$6&gt;$J$58,0,$J$58*$C$58)+IF($K$58*$C$58*P$6&gt;$K$58,0,$K$58*$C$58)+IF($L$58*$C$58*O$6&gt;$L$58,0,$L$58*$C$58)+IF($M$58*$C$58*N$6&gt;$M$58,0,$M$58*$C$58)+IF($N$58*$C$58*M$6&gt;$N$58,0,$N$58*$C$58)+IF($O$58*$C$58*L$6&gt;$O$58,0,$O$58*$C$58)+IF($P$58*$C$58*K$6&gt;$P$58,0,$P$58*$C$58)+IF($Q$58*$C$58*J$6&gt;$Q$58,0,$Q$58*$C$58)+IF($R$58*$C$58*I$6&gt;$R$58,0,$R$58*$C$58)+IF($S$58*$C$58*H$6&gt;$S$58,0,$S$58*$C$58)+IF($T$58*$C$58*G$6&gt;$T$58,0,$T$58*$C$58)+IF($U$58*$C$58*F$6&gt;$U$58,0,$U$58*$C$58)))</f>
        <v>0.05</v>
      </c>
      <c r="W174" s="126">
        <f>IF(V116&gt;V58,0,IF(AND(V116=V58,V174=0),0,IF($E$58*$C$58*W$6&gt;$E$58,0,$E$58*$C$58)+IF($F$58*$C$58*V$6&gt;$F$58,0,$F$58*$C$58)+IF($G$58*$C$58*U$6&gt;$G$58,0,$G$58*$C$58)+IF($H$58*$C$58*T$6&gt;$H$58,0,$H$58*$C$58)+IF($I$58*$C$58*S$6&gt;$I$58,0,$I$58*$C$58)+IF($J$58*$C$58*R$6&gt;$J$58,0,$J$58*$C$58)+IF($K$58*$C$58*Q$6&gt;$K$58,0,$K$58*$C$58)+IF($L$58*$C$58*P$6&gt;$L$58,0,$L$58*$C$58)+IF($M$58*$C$58*O$6&gt;$M$58,0,$M$58*$C$58)+IF($N$58*$C$58*N$6&gt;$N$58,0,$N$58*$C$58)+IF($O$58*$C$58*M$6&gt;$O$58,0,$O$58*$C$58)+IF($P$58*$C$58*L$6&gt;$P$58,0,$P$58*$C$58)+IF($Q$58*$C$58*K$6&gt;$Q$58,0,$Q$58*$C$58)+IF($R$58*$C$58*J$6&gt;$R$58,0,$R$58*$C$58)+IF($S$58*$C$58*I$6&gt;$S$58,0,$S$58*$C$58)+IF($T$58*$C$58*H$6&gt;$T$58,0,$T$58*$C$58)+IF($U$58*$C$58*G$6&gt;$U$58,0,$U$58*$C$58)+IF($V$58*$C$58*F$6&gt;$V$58,0,$V$58*$C$58)))</f>
        <v>0.05</v>
      </c>
      <c r="X174" s="126">
        <f>IF(W116&gt;W58,0,IF(AND(W116=W58,W174=0),0,IF($E$58*$C$58*X$6&gt;$E$58,0,$E$58*$C$58)+IF($F$58*$C$58*W$6&gt;$F$58,0,$F$58*$C$58)+IF($G$58*$C$58*V$6&gt;$G$58,0,$G$58*$C$58)+IF($H$58*$C$58*U$6&gt;$H$58,0,$H$58*$C$58)+IF($I$58*$C$58*T$6&gt;$I$58,0,$I$58*$C$58)+IF($J$58*$C$58*S$6&gt;$J$58,0,$J$58*$C$58)+IF($K$58*$C$58*R$6&gt;$K$58,0,$K$58*$C$58)+IF($L$58*$C$58*Q$6&gt;$L$58,0,$L$58*$C$58)+IF($M$58*$C$58*P$6&gt;$M$58,0,$M$58*$C$58)+IF($N$58*$C$58*O$6&gt;$N$58,0,$N$58*$C$58)+IF($O$58*$C$58*N$6&gt;$O$58,0,$O$58*$C$58)+IF($P$58*$C$58*M$6&gt;$P$58,0,$P$58*$C$58)+IF($Q$58*$C$58*L$6&gt;$Q$58,0,$Q$58*$C$58)+IF($R$58*$C$58*K$6&gt;$R$58,0,$R$58*$C$58)+IF($S$58*$C$58*J$6&gt;$S$58,0,$S$58*$C$58)+IF($T$58*$C$58*I$6&gt;$T$58,0,$T$58*$C$58)+IF($U$58*$C$58*H$6&gt;$U$58,0,$U$58*$C$58)+IF($V$58*$C$58*G$6&gt;$V$58,0,$V$58*$C$58)+IF($W$58*$C$58*F$6&gt;$W$58,0,$W$58*$C$58)))</f>
        <v>0.05</v>
      </c>
      <c r="Y174" s="126">
        <f>IF(X116&gt;X58,0,IF(AND(X116=X58,X174=0),0,IF($E$58*$C$58*Y$6&gt;$E$58,0,$E$58*$C$58)+IF($F$58*$C$58*X$6&gt;$F$58,0,$F$58*$C$58)+IF($G$58*$C$58*W$6&gt;$G$58,0,$G$58*$C$58)+IF($H$58*$C$58*V$6&gt;$H$58,0,$H$58*$C$58)+IF($I$58*$C$58*U$6&gt;$I$58,0,$I$58*$C$58)+IF($J$58*$C$58*T$6&gt;$J$58,0,$J$58*$C$58)+IF($K$58*$C$58*S$6&gt;$K$58,0,$K$58*$C$58)+IF($L$58*$C$58*R$6&gt;$L$58,0,$L$58*$C$58)+IF($M$58*$C$58*Q$6&gt;$M$58,0,$M$58*$C$58)+IF($N$58*$C$58*P$6&gt;$N$58,0,$N$58*$C$58)+IF($O$58*$C$58*O$6&gt;$O$58,0,$O$58*$C$58)+IF($P$58*$C$58*N$6&gt;$P$58,0,$P$58*$C$58)+IF($Q$58*$C$58*M$6&gt;$Q$58,0,$Q$58*$C$58)+IF($R$58*$C$58*L$6&gt;$R$58,0,$R$58*$C$58)+IF($S$58*$C$58*K$6&gt;$S$58,0,$S$58*$C$58)+IF($T$58*$C$58*J$6&gt;$T$58,0,$T$58*$C$58)+IF($U$58*$C$58*I$6&gt;$U$58,0,$U$58*$C$58)+IF($V$58*$C$58*H$6&gt;$V$58,0,$V$58*$C$58)+IF($W$58*$C$58*G$6&gt;$W$58,0,$W$58*$C$58)+IF($X$58*$C$58*F$6&gt;$X$58,0,$X$58*$C$58)))</f>
        <v>0.05</v>
      </c>
      <c r="Z174" s="126">
        <f>IF(Y116&gt;Y58,0,IF(AND(Y116=Y58,Y174=0),0,IF($E$58*$C$58*Z$6&gt;$E$58,0,$E$58*$C$58)+IF($F$58*$C$58*Y$6&gt;$F$58,0,$F$58*$C$58)+IF($G$58*$C$58*X$6&gt;$G$58,0,$G$58*$C$58)+IF($H$58*$C$58*W$6&gt;$H$58,0,$H$58*$C$58)+IF($I$58*$C$58*V$6&gt;$I$58,0,$I$58*$C$58)+IF($J$58*$C$58*U$6&gt;$J$58,0,$J$58*$C$58)+IF($K$58*$C$58*T$6&gt;$K$58,0,$K$58*$C$58)+IF($L$58*$C$58*S$6&gt;$L$58,0,$L$58*$C$58)+IF($M$58*$C$58*R$6&gt;$M$58,0,$M$58*$C$58)+IF($N$58*$C$58*Q$6&gt;$N$58,0,$N$58*$C$58)+IF($O$58*$C$58*P$6&gt;$O$58,0,$O$58*$C$58)+IF($P$58*$C$58*O$6&gt;$P$58,0,$P$58*$C$58)+IF($Q$58*$C$58*N$6&gt;$Q$58,0,$Q$58*$C$58)+IF($R$58*$C$58*M$6&gt;$R$58,0,$R$58*$C$58)+IF($S$58*$C$58*L$6&gt;$S$58,0,$S$58*$C$58)+IF($T$58*$C$58*K$6&gt;$T$58,0,$T$58*$C$58)+IF($U$58*$C$58*J$6&gt;$U$58,0,$U$58*$C$58)+IF($V$58*$C$58*I$6&gt;$V$58,0,$V$58*$C$58)+IF($W$58*$C$58*H$6&gt;$W$58,0,$W$58*$C$58)+IF($X$58*$C$58*G$6&gt;$X$58,0,$X$58*$C$58)+IF($Y$58*$C$58*F$6&gt;$Y$58,0,$Y$58*$C$58)))</f>
        <v>0.05</v>
      </c>
      <c r="AA174" s="126">
        <f>IF(Z116&gt;Z58,0,IF(AND(Z116=Z58,Z174=0),0,IF($E$58*$C$58*AA$6&gt;$E$58,0,$E$58*$C$58)+IF($F$58*$C$58*Z$6&gt;$F$58,0,$F$58*$C$58)+IF($G$58*$C$58*Y$6&gt;$G$58,0,$G$58*$C$58)+IF($H$58*$C$58*X$6&gt;$H$58,0,$H$58*$C$58)+IF($I$58*$C$58*W$6&gt;$I$58,0,$I$58*$C$58)+IF($J$58*$C$58*V$6&gt;$J$58,0,$J$58*$C$58)+IF($K$58*$C$58*U$6&gt;$K$58,0,$K$58*$C$58)+IF($L$58*$C$58*T$6&gt;$L$58,0,$L$58*$C$58)+IF($M$58*$C$58*S$6&gt;$M$58,0,$M$58*$C$58)+IF($N$58*$C$58*R$6&gt;$N$58,0,$N$58*$C$58)+IF($O$58*$C$58*Q$6&gt;$O$58,0,$O$58*$C$58)+IF($P$58*$C$58*P$6&gt;$P$58,0,$P$58*$C$58)+IF($Q$58*$C$58*O$6&gt;$Q$58,0,$Q$58*$C$58)+IF($R$58*$C$58*N$6&gt;$R$58,0,$R$58*$C$58)+IF($S$58*$C$58*M$6&gt;$S$58,0,$S$58*$C$58)+IF($T$58*$C$58*L$6&gt;$T$58,0,$T$58*$C$58)+IF($U$58*$C$58*K$6&gt;$U$58,0,$U$58*$C$58)+IF($V$58*$C$58*J$6&gt;$V$58,0,$V$58*$C$58)+IF($W$58*$C$58*I$6&gt;$W$58,0,$W$58*$C$58)+IF($X$58*$C$58*H$6&gt;$X$58,0,$X$58*$C$58)+IF($Y$58*$C$58*G$6&gt;$Y$58,0,$Y$58*$C$58)+IF($Z$58*$C$58*F$6&gt;$Z$58,0,$Z$58*$C$58)))</f>
        <v>0.05</v>
      </c>
      <c r="AB174" s="126">
        <f>IF(AA116&gt;AA58,0,IF(AND(AA116=AA58,AA174=0),0,IF($E$58*$C$58*AB$6&gt;$E$58,0,$E$58*$C$58)+IF($F$58*$C$58*AA$6&gt;$F$58,0,$F$58*$C$58)+IF($G$58*$C$58*Z$6&gt;$G$58,0,$G$58*$C$58)+IF($H$58*$C$58*Y$6&gt;$H$58,0,$H$58*$C$58)+IF($I$58*$C$58*X$6&gt;$I$58,0,$I$58*$C$58)+IF($J$58*$C$58*W$6&gt;$J$58,0,$J$58*$C$58)+IF($K$58*$C$58*V$6&gt;$K$58,0,$K$58*$C$58)+IF($L$58*$C$58*U$6&gt;$L$58,0,$L$58*$C$58)+IF($M$58*$C$58*T$6&gt;$M$58,0,$M$58*$C$58)+IF($N$58*$C$58*S$6&gt;$N$58,0,$N$58*$C$58)+IF($O$58*$C$58*R$6&gt;$O$58,0,$O$58*$C$58)+IF($P$58*$C$58*Q$6&gt;$P$58,0,$P$58*$C$58)+IF($Q$58*$C$58*P$6&gt;$Q$58,0,$Q$58*$C$58)+IF($R$58*$C$58*O$6&gt;$R$58,0,$R$58*$C$58)+IF($S$58*$C$58*N$6&gt;$S$58,0,$S$58*$C$58)+IF($T$58*$C$58*M$6&gt;$T$58,0,$T$58*$C$58)+IF($U$58*$C$58*L$6&gt;$U$58,0,$U$58*$C$58)+IF($V$58*$C$58*K$6&gt;$V$58,0,$V$58*$C$58)+IF($W$58*$C$58*J$6&gt;$W$58,0,$W$58*$C$58)+IF($X$58*$C$58*I$6&gt;$X$58,0,$X$58*$C$58)+IF($Y$58*$C$58*H$6&gt;$Y$58,0,$Y$58*$C$58)+IF($Z$58*$C$58*G$6&gt;$Z$58,0,$Z$58*$C$58)+IF($AA$58*$C$58*F$6&gt;$AA$58,0,$AA$58*$C$58)))</f>
        <v>0.05</v>
      </c>
      <c r="AC174" s="126">
        <f>IF(AB116&gt;AB58,0,IF(AND(AB116=AB58,AB174=0),0,IF($E$58*$C$58*AC$6&gt;$E$58,0,$E$58*$C$58)+IF($F$58*$C$58*AB$6&gt;$F$58,0,$F$58*$C$58)+IF($G$58*$C$58*AA$6&gt;$G$58,0,$G$58*$C$58)+IF($H$58*$C$58*Z$6&gt;$H$58,0,$H$58*$C$58)+IF($I$58*$C$58*Y$6&gt;$I$58,0,$I$58*$C$58)+IF($J$58*$C$58*X$6&gt;$J$58,0,$J$58*$C$58)+IF($K$58*$C$58*W$6&gt;$K$58,0,$K$58*$C$58)+IF($L$58*$C$58*V$6&gt;$L$58,0,$L$58*$C$58)+IF($M$58*$C$58*U$6&gt;$M$58,0,$M$58*$C$58)+IF($N$58*$C$58*T$6&gt;$N$58,0,$N$58*$C$58)+IF($O$58*$C$58*S$6&gt;$O$58,0,$O$58*$C$58)+IF($P$58*$C$58*R$6&gt;$P$58,0,$P$58*$C$58)+IF($Q$58*$C$58*Q$6&gt;$Q$58,0,$Q$58*$C$58)+IF($R$58*$C$58*P$6&gt;$R$58,0,$R$58*$C$58)+IF($S$58*$C$58*O$6&gt;$S$58,0,$S$58*$C$58)+IF($T$58*$C$58*N$6&gt;$T$58,0,$T$58*$C$58)+IF($U$58*$C$58*M$6&gt;$U$58,0,$U$58*$C$58)+IF($V$58*$C$58*L$6&gt;$V$58,0,$V$58*$C$58)+IF($W$58*$C$58*K$6&gt;$W$58,0,$W$58*$C$58)+IF($X$58*$C$58*J$6&gt;$X$58,0,$X$58*$C$58)+IF($Y$58*$C$58*I$6&gt;$Y$58,0,$Y$58*$C$58)+IF($Z$58*$C$58*H$6&gt;$Z$58,0,$Z$58*$C$58)+IF($AA$58*$C$58*G$6&gt;$AA$58,0,$AA$58*$C$58)+IF($AB$58*$C$58*F$6&gt;$AB$58,0,$AB$58*$C$58)))</f>
        <v>0.05</v>
      </c>
      <c r="AD174" s="126">
        <f>IF(AC116&gt;AC58,0,IF(AND(AC116=AC58,AC174=0),0,IF($E$58*$C$58*AD$6&gt;$E$58,0,$E$58*$C$58)+IF($F$58*$C$58*AC$6&gt;$F$58,0,$F$58*$C$58)+IF($G$58*$C$58*AB$6&gt;$G$58,0,$G$58*$C$58)+IF($H$58*$C$58*AA$6&gt;$H$58,0,$H$58*$C$58)+IF($I$58*$C$58*Z$6&gt;$I$58,0,$I$58*$C$58)+IF($J$58*$C$58*Y$6&gt;$J$58,0,$J$58*$C$58)+IF($K$58*$C$58*X$6&gt;$K$58,0,$K$58*$C$58)+IF($L$58*$C$58*W$6&gt;$L$58,0,$L$58*$C$58)+IF($M$58*$C$58*V$6&gt;$M$58,0,$M$58*$C$58)+IF($N$58*$C$58*U$6&gt;$N$58,0,$N$58*$C$58)+IF($O$58*$C$58*T$6&gt;$O$58,0,$O$58*$C$58)+IF($P$58*$C$58*S$6&gt;$P$58,0,$P$58*$C$58)+IF($Q$58*$C$58*R$6&gt;$Q$58,0,$Q$58*$C$58)+IF($R$58*$C$58*Q$6&gt;$R$58,0,$R$58*$C$58)+IF($S$58*$C$58*P$6&gt;$S$58,0,$S$58*$C$58)+IF($T$58*$C$58*O$6&gt;$T$58,0,$T$58*$C$58)+IF($U$58*$C$58*N$6&gt;$U$58,0,$U$58*$C$58)+IF($V$58*$C$58*M$6&gt;$V$58,0,$V$58*$C$58)+IF($W$58*$C$58*L$6&gt;$W$58,0,$W$58*$C$58)+IF($X$58*$C$58*K$6&gt;$X$58,0,$X$58*$C$58)+IF($Y$58*$C$58*J$6&gt;$Y$58,0,$Y$58*$C$58)+IF($Z$58*$C$58*I$6&gt;$Z$58,0,$Z$58*$C$58)+IF($AA$58*$C$58*H$6&gt;$AA$58,0,$AA$58*$C$58)+IF($AB$58*$C$58*G$6&gt;$AB$58,0,$AB$58*$C$58)+IF($AC$58*$C$58*F$6&gt;$AC$58,0,$AC$58*$C$58)))</f>
        <v>0.05</v>
      </c>
      <c r="AE174" s="126">
        <f>IF(AD116&gt;AD58,0,IF(AND(AD116=AD58,AD174=0),0,IF($E$58*$C$58*AE$6&gt;$E$58,0,$E$58*$C$58)+IF($F$58*$C$58*AD$6&gt;$F$58,0,$F$58*$C$58)+IF($G$58*$C$58*AC$6&gt;$G$58,0,$G$58*$C$58)+IF($H$58*$C$58*AB$6&gt;$H$58,0,$H$58*$C$58)+IF($I$58*$C$58*AA$6&gt;$I$58,0,$I$58*$C$58)+IF($J$58*$C$58*Z$6&gt;$J$58,0,$J$58*$C$58)+IF($K$58*$C$58*Y$6&gt;$K$58,0,$K$58*$C$58)+IF($L$58*$C$58*X$6&gt;$L$58,0,$L$58*$C$58)+IF($M$58*$C$58*W$6&gt;$M$58,0,$M$58*$C$58)+IF($N$58*$C$58*V$6&gt;$N$58,0,$N$58*$C$58)+IF($O$58*$C$58*U$6&gt;$O$58,0,$O$58*$C$58)+IF($P$58*$C$58*T$6&gt;$P$58,0,$P$58*$C$58)+IF($Q$58*$C$58*S$6&gt;$Q$58,0,$Q$58*$C$58)+IF($R$58*$C$58*R$6&gt;$R$58,0,$R$58*$C$58)+IF($S$58*$C$58*Q$6&gt;$S$58,0,$S$58*$C$58)+IF($T$58*$C$58*P$6&gt;$T$58,0,$T$58*$C$58)+IF($U$58*$C$58*O$6&gt;$U$58,0,$U$58*$C$58)+IF($V$58*$C$58*N$6&gt;$V$58,0,$V$58*$C$58)+IF($W$58*$C$58*M$6&gt;$W$58,0,$W$58*$C$58)+IF($X$58*$C$58*L$6&gt;$X$58,0,$X$58*$C$58)+IF($Y$58*$C$58*K$6&gt;$Y$58,0,$Y$58*$C$58)+IF($Z$58*$C$58*J$6&gt;$Z$58,0,$Z$58*$C$58)+IF($AA$58*$C$58*I$6&gt;$AA$58,0,$AA$58*$C$58)+IF($AB$58*$C$58*H$6&gt;$AB$58,0,$AB$58*$C$58)+IF($AC$58*$C$58*G$6&gt;$AC$58,0,$AC$58*$C$58)+IF($AD$58*$C$58*F$6&gt;$AD$58,0,$AD$58*$C$58)))</f>
        <v>0.05</v>
      </c>
      <c r="AF174" s="126">
        <f>IF(AE116&gt;AE58,0,IF(AND(AE116=AE58,AE174=0),0,IF($E$58*$C$58*AF$6&gt;$E$58,0,$E$58*$C$58)+IF($F$58*$C$58*AE$6&gt;$F$58,0,$F$58*$C$58)+IF($G$58*$C$58*AD$6&gt;$G$58,0,$G$58*$C$58)+IF($H$58*$C$58*AC$6&gt;$H$58,0,$H$58*$C$58)+IF($I$58*$C$58*AB$6&gt;$I$58,0,$I$58*$C$58)+IF($J$58*$C$58*AA$6&gt;$J$58,0,$J$58*$C$58)+IF($K$58*$C$58*Z$6&gt;$K$58,0,$K$58*$C$58)+IF($L$58*$C$58*Y$6&gt;$L$58,0,$L$58*$C$58)+IF($M$58*$C$58*X$6&gt;$M$58,0,$M$58*$C$58)+IF($N$58*$C$58*W$6&gt;$N$58,0,$N$58*$C$58)+IF($O$58*$C$58*V$6&gt;$O$58,0,$O$58*$C$58)+IF($P$58*$C$58*U$6&gt;$P$58,0,$P$58*$C$58)+IF($Q$58*$C$58*T$6&gt;$Q$58,0,$Q$58*$C$58)+IF($R$58*$C$58*S$6&gt;$R$58,0,$R$58*$C$58)+IF($S$58*$C$58*R$6&gt;$S$58,0,$S$58*$C$58)+IF($T$58*$C$58*Q$6&gt;$T$58,0,$T$58*$C$58)+IF($U$58*$C$58*P$6&gt;$U$58,0,$U$58*$C$58)+IF($V$58*$C$58*O$6&gt;$V$58,0,$V$58*$C$58)+IF($W$58*$C$58*N$6&gt;$W$58,0,$W$58*$C$58)+IF($X$58*$C$58*M$6&gt;$X$58,0,$X$58*$C$58)+IF($Y$58*$C$58*L$6&gt;$Y$58,0,$Y$58*$C$58)+IF($Z$58*$C$58*K$6&gt;$Z$58,0,$Z$58*$C$58)+IF($AA$58*$C$58*J$6&gt;$AA$58,0,$AA$58*$C$58)+IF($AB$58*$C$58*I$6&gt;$AB$58,0,$AB$58*$C$58)+IF($AC$58*$C$58*H$6&gt;$AC$58,0,$AC$58*$C$58)+IF($AD$58*$C$58*G$6&gt;$AD$58,0,$AD$58*$C$58)+IF($AE$58*$C$58*F$6&gt;$AE$58,0,$AE$58*$C$58)))</f>
        <v>0.05</v>
      </c>
      <c r="AG174" s="126">
        <f>IF(AF116&gt;AF58,0,IF(AND(AF116=AF58,AF174=0),0,IF($E$58*$C$58*AG$6&gt;$E$58,0,$E$58*$C$58)+IF($F$58*$C$58*AF$6&gt;$F$58,0,$F$58*$C$58)+IF($G$58*$C$58*AE$6&gt;$G$58,0,$G$58*$C$58)+IF($H$58*$C$58*AD$6&gt;$H$58,0,$H$58*$C$58)+IF($I$58*$C$58*AC$6&gt;$I$58,0,$I$58*$C$58)+IF($J$58*$C$58*AB$6&gt;$J$58,0,$J$58*$C$58)+IF($K$58*$C$58*AA$6&gt;$K$58,0,$K$58*$C$58)+IF($L$58*$C$58*Z$6&gt;$L$58,0,$L$58*$C$58)+IF($M$58*$C$58*Y$6&gt;$M$58,0,$M$58*$C$58)+IF($N$58*$C$58*X$6&gt;$N$58,0,$N$58*$C$58)+IF($O$58*$C$58*W$6&gt;$O$58,0,$O$58*$C$58)+IF($P$58*$C$58*V$6&gt;$P$58,0,$P$58*$C$58)+IF($Q$58*$C$58*U$6&gt;$Q$58,0,$Q$58*$C$58)+IF($R$58*$C$58*T$6&gt;$R$58,0,$R$58*$C$58)+IF($S$58*$C$58*S$6&gt;$S$58,0,$S$58*$C$58)+IF($T$58*$C$58*R$6&gt;$T$58,0,$T$58*$C$58)+IF($U$58*$C$58*Q$6&gt;$U$58,0,$U$58*$C$58)+IF($V$58*$C$58*P$6&gt;$V$58,0,$V$58*$C$58)+IF($W$58*$C$58*O$6&gt;$W$58,0,$W$58*$C$58)+IF($X$58*$C$58*N$6&gt;$X$58,0,$X$58*$C$58)+IF($Y$58*$C$58*M$6&gt;$Y$58,0,$Y$58*$C$58)+IF($Z$58*$C$58*L$6&gt;$Z$58,0,$Z$58*$C$58)+IF($AA$58*$C$58*K$6&gt;$AA$58,0,$AA$58*$C$58)+IF($AB$58*$C$58*J$6&gt;$AB$58,0,$AB$58*$C$58)+IF($AC$58*$C$58*I$6&gt;$AC$58,0,$AC$58*$C$58)+IF($AD$58*$C$58*H$6&gt;$AD$58,0,$AD$58*$C$58)+IF($AE$58*$C$58*G$6&gt;$AE$58,0,$AE$58*$C$58)+IF($AF$58*$C$58*F$6&gt;$AF$58,0,$AF$58*$C$58)))</f>
        <v>0.05</v>
      </c>
      <c r="AH174" s="126">
        <f>IF(AG116&gt;AG58,0,IF(AND(AG116=AG58,AG174=0),0,IF($E$58*$C$58*AH$6&gt;$E$58,0,$E$58*$C$58)+IF($F$58*$C$58*AG$6&gt;$F$58,0,$F$58*$C$58)+IF($G$58*$C$58*AF$6&gt;$G$58,0,$G$58*$C$58)+IF($H$58*$C$58*AE$6&gt;$H$58,0,$H$58*$C$58)+IF($I$58*$C$58*AD$6&gt;$I$58,0,$I$58*$C$58)+IF($J$58*$C$58*AC$6&gt;$J$58,0,$J$58*$C$58)+IF($K$58*$C$58*AB$6&gt;$K$58,0,$K$58*$C$58)+IF($L$58*$C$58*AA$6&gt;$L$58,0,$L$58*$C$58)+IF($M$58*$C$58*Z$6&gt;$M$58,0,$M$58*$C$58)+IF($N$58*$C$58*Y$6&gt;$N$58,0,$N$58*$C$58)+IF($O$58*$C$58*X$6&gt;$O$58,0,$O$58*$C$58)+IF($P$58*$C$58*W$6&gt;$P$58,0,$P$58*$C$58)+IF($Q$58*$C$58*V$6&gt;$Q$58,0,$Q$58*$C$58)+IF($R$58*$C$58*U$6&gt;$R$58,0,$R$58*$C$58)+IF($S$58*$C$58*T$6&gt;$S$58,0,$S$58*$C$58)+IF($T$58*$C$58*S$6&gt;$T$58,0,$T$58*$C$58)+IF($U$58*$C$58*R$6&gt;$U$58,0,$U$58*$C$58)+IF($V$58*$C$58*Q$6&gt;$V$58,0,$V$58*$C$58)+IF($W$58*$C$58*P$6&gt;$W$58,0,$W$58*$C$58)+IF($X$58*$C$58*O$6&gt;$X$58,0,$X$58*$C$58)+IF($Y$58*$C$58*N$6&gt;$Y$58,0,$Y$58*$C$58)+IF($Z$58*$C$58*M$6&gt;$Z$58,0,$Z$58*$C$58)+IF($AA$58*$C$58*L$6&gt;$AA$58,0,$AA$58*$C$58)+IF($AB$58*$C$58*K$6&gt;$AB$58,0,$AB$58*$C$58)+IF($AC$58*$C$58*J$6&gt;$AC$58,0,$AC$58*$C$58)+IF($AD$58*$C$58*I$6&gt;$AD$58,0,$AD$58*$C$58)+IF($AE$58*$C$58*H$6&gt;$AE$58,0,$AE$58*$C$58)+IF($AF$58*$C$58*G$6&gt;$AF$58,0,$AF$58*$C$58)+IF($AG$58*$C$58*F$6&gt;$AG$58,0,$AG$58*$C$58)))</f>
        <v>0.05</v>
      </c>
      <c r="AI174" s="126">
        <f>IF(AH116&gt;AH58,0,IF(AND(AH116=AH58,AH174=0),0,IF($E$58*$C$58*AI$6&gt;$E$58,0,$E$58*$C$58)+IF($F$58*$C$58*AH$6&gt;$F$58,0,$F$58*$C$58)+IF($G$58*$C$58*AG$6&gt;$G$58,0,$G$58*$C$58)+IF($H$58*$C$58*AF$6&gt;$H$58,0,$H$58*$C$58)+IF($I$58*$C$58*AE$6&gt;$I$58,0,$I$58*$C$58)+IF($J$58*$C$58*AD$6&gt;$J$58,0,$J$58*$C$58)+IF($K$58*$C$58*AC$6&gt;$K$58,0,$K$58*$C$58)+IF($L$58*$C$58*AB$6&gt;$L$58,0,$L$58*$C$58)+IF($M$58*$C$58*AA$6&gt;$M$58,0,$M$58*$C$58)+IF($N$58*$C$58*Z$6&gt;$N$58,0,$N$58*$C$58)+IF($O$58*$C$58*Y$6&gt;$O$58,0,$O$58*$C$58)+IF($P$58*$C$58*X$6&gt;$P$58,0,$P$58*$C$58)+IF($Q$58*$C$58*W$6&gt;$Q$58,0,$Q$58*$C$58)+IF($R$58*$C$58*V$6&gt;$R$58,0,$R$58*$C$58)+IF($S$58*$C$58*U$6&gt;$S$58,0,$S$58*$C$58)+IF($T$58*$C$58*T$6&gt;$T$58,0,$T$58*$C$58)+IF($U$58*$C$58*S$6&gt;$U$58,0,$U$58*$C$58)+IF($V$58*$C$58*R$6&gt;$V$58,0,$V$58*$C$58)+IF($W$58*$C$58*Q$6&gt;$W$58,0,$W$58*$C$58)+IF($X$58*$C$58*P$6&gt;$X$58,0,$X$58*$C$58)+IF($Y$58*$C$58*O$6&gt;$Y$58,0,$Y$58*$C$58)+IF($Z$58*$C$58*N$6&gt;$Z$58,0,$Z$58*$C$58)+IF($AA$58*$C$58*M$6&gt;$AA$58,0,$AA$58*$C$58)+IF($AB$58*$C$58*L$6&gt;$AB$58,0,$AB$58*$C$58)+IF($AC$58*$C$58*K$6&gt;$AC$58,0,$AC$58*$C$58)+IF($AD$58*$C$58*J$6&gt;$AD$58,0,$AD$58*$C$58)+IF($AE$58*$C$58*I$6&gt;$AE$58,0,$AE$58*$C$58)+IF($AF$58*$C$58*H$6&gt;$AF$58,0,$AF$58*$C$58)+IF($AG$58*$C$58*G$6&gt;$AG$58,0,$AG$58*$C$58)+IF($AH$58*$C$58*F$6&gt;$AH$58,0,$AH$58*$C$58)))</f>
        <v>0.05</v>
      </c>
    </row>
    <row r="175" spans="2:35" x14ac:dyDescent="0.3">
      <c r="B175" s="6" t="str">
        <f t="shared" si="74"/>
        <v xml:space="preserve">Furniture, fittings </v>
      </c>
      <c r="C175" s="284"/>
      <c r="D175" s="151">
        <f t="shared" si="73"/>
        <v>1.5000000000000007</v>
      </c>
      <c r="E175" s="126">
        <v>0</v>
      </c>
      <c r="F175" s="126">
        <f>IF(E117&gt;E59,0,IF(AND(E117=E59,E175=0),0,IF($E$59*$C$59*F$6&gt;$E$59,0,$E$59*$C$59)))</f>
        <v>0.05</v>
      </c>
      <c r="G175" s="126">
        <f>IF(F117&gt;F59,0,IF(AND(F117=F59,F175=0),0,IF($E$59*$C$59*G$6&gt;$E$59,0,$E$59*$C$59)+IF($F$59*$C$59*F$6&gt;$F$59,0,$F$59*$C$59)))</f>
        <v>0.05</v>
      </c>
      <c r="H175" s="126">
        <f>IF(G117&gt;G59,0,IF(AND(G117=G59,G175=0),0,IF($E$59*$C$59*H$6&gt;$E$59,0,$E$59*$C$59)+IF($F$59*$C$59*G$6&gt;$F$59,0,$F$59*$C$59)+IF($G$59*$C$59*F$6&gt;$G$59,0,$G$59*$C$59)))</f>
        <v>0.05</v>
      </c>
      <c r="I175" s="126">
        <f>IF(H117&gt;H59,0,IF(AND(H117=H59,H175=0),0,IF($E$59*$C$59*I$6&gt;$E$59,0,$E$59*$C$59)+IF($F$59*$C$59*H$6&gt;$F$59,0,$F$59*$C$59)+IF($G$59*$C$59*G$6&gt;$G$59,0,$G$59*$C$59)+IF($H$59*$C$59*F$6&gt;$H$59,0,$H$59*$C$59)))</f>
        <v>0.05</v>
      </c>
      <c r="J175" s="126">
        <f>IF(I117&gt;I59,0,IF(AND(I117=I59,I175=0),0,IF($E$59*$C$59*J$6&gt;$E$59,0,$E$59*$C$59)+IF($F$59*$C$59*I$6&gt;$F$59,0,$F$59*$C$59)+IF($G$59*$C$59*H$6&gt;$G$59,0,$G$59*$C$59)+IF($H$59*$C$59*G$6&gt;$H$59,0,$H$59*$C$59)+IF($I$59*$C$59*F$6&gt;$I$59,0,$I$59*$C$59)))</f>
        <v>0.05</v>
      </c>
      <c r="K175" s="126">
        <f>IF(J117&gt;J59,0,IF(AND(J117=J59,J175=0),0,IF($E$59*$C$59*K$6&gt;$E$59,0,$E$59*$C$59)+IF($F$59*$C$59*J$6&gt;$F$59,0,$F$59*$C$59)+IF($G$59*$C$59*I$6&gt;$G$59,0,$G$59*$C$59)+IF($H$59*$C$59*H$6&gt;$H$59,0,$H$59*$C$59)+IF($I$59*$C$59*G$6&gt;$I$59,0,$I$59*$C$59)+IF($J$59*$C$59*F$6&gt;$J$59,0,$J$59*$C$59)))</f>
        <v>0.05</v>
      </c>
      <c r="L175" s="126">
        <f>IF(K117&gt;K59,0,IF(AND(K117=K59,K175=0),0,IF($E$59*$C$59*L$6&gt;$E$59,0,$E$59*$C$59)+IF($F$59*$C$59*K$6&gt;$F$59,0,$F$59*$C$59)+IF($G$59*$C$59*J$6&gt;$G$59,0,$G$59*$C$59)+IF($H$59*$C$59*I$6&gt;$H$59,0,$H$59*$C$59)+IF($I$59*$C$59*H$6&gt;$I$59,0,$I$59*$C$59)+IF($J$59*$C$59*G$6&gt;$J$59,0,$J$59*$C$59)+IF($K$59*$C$59*F$6&gt;$K$59,0,$K$59*$C$59)))</f>
        <v>0.05</v>
      </c>
      <c r="M175" s="126">
        <f>IF(L117&gt;L59,0,IF(AND(L117=L59,L175=0),0,IF($E$59*$C$59*M$6&gt;$E$59,0,$E$59*$C$59)+IF($F$59*$C$59*L$6&gt;$F$59,0,$F$59*$C$59)+IF($G$59*$C$59*K$6&gt;$G$59,0,$G$59*$C$59)+IF($H$59*$C$59*J$6&gt;$H$59,0,$H$59*$C$59)+IF($I$59*$C$59*I$6&gt;$I$59,0,$I$59*$C$59)+IF($J$59*$C$59*H$6&gt;$J$59,0,$J$59*$C$59)+IF($K$59*$C$59*G$6&gt;$K$59,0,$K$59*$C$59)+IF($L$59*$C$59*F$6&gt;$L$59,0,$L$59*$C$59)))</f>
        <v>0.05</v>
      </c>
      <c r="N175" s="126">
        <f>IF(M117&gt;M59,0,IF(AND(M117=M59,M175=0),0,IF($E$59*$C$59*N$6&gt;$E$59,0,$E$59*$C$59)+IF($F$59*$C$59*M$6&gt;$F$59,0,$F$59*$C$59)+IF($G$59*$C$59*L$6&gt;$G$59,0,$G$59*$C$59)+IF($H$59*$C$59*K$6&gt;$H$59,0,$H$59*$C$59)+IF($I$59*$C$59*J$6&gt;$I$59,0,$I$59*$C$59)+IF($J$59*$C$59*I$6&gt;$J$59,0,$J$59*$C$59)+IF($K$59*$C$59*H$6&gt;$K$59,0,$K$59*$C$59)+IF($L$59*$C$59*G$6&gt;$L$59,0,$L$59*$C$59)+IF($M$59*$C$59*F$6&gt;$M$59,0,$M$59*$C$59)))</f>
        <v>0.05</v>
      </c>
      <c r="O175" s="126">
        <f>IF(N117&gt;N59,0,IF(AND(N117=N59,N175=0),0,IF($E$59*$C$59*O$6&gt;$E$59,0,$E$59*$C$59)+IF($F$59*$C$59*N$6&gt;$F$59,0,$F$59*$C$59)+IF($G$59*$C$59*M$6&gt;$G$59,0,$G$59*$C$59)+IF($H$59*$C$59*L$6&gt;$H$59,0,$H$59*$C$59)+IF($I$59*$C$59*K$6&gt;$I$59,0,$I$59*$C$59)+IF($J$59*$C$59*J$6&gt;$J$59,0,$J$59*$C$59)+IF($K$59*$C$59*I$6&gt;$K$59,0,$K$59*$C$59)+IF($L$59*$C$59*H$6&gt;$L$59,0,$L$59*$C$59)+IF($M$59*$C$59*G$6&gt;$M$59,0,$M$59*$C$59)+IF($N$59*$C$59*F$6&gt;$N$59,0,$N$59*$C$59)))</f>
        <v>0.05</v>
      </c>
      <c r="P175" s="126">
        <f>IF(O117&gt;O59,0,IF(AND(O117=O59,O175=0),0,IF($E$59*$C$59*P$6&gt;$E$59,0,$E$59*$C$59)+IF($F$59*$C$59*O$6&gt;$F$59,0,$F$59*$C$59)+IF($G$59*$C$59*N$6&gt;$G$59,0,$G$59*$C$59)+IF($H$59*$C$59*M$6&gt;$H$59,0,$H$59*$C$59)+IF($I$59*$C$59*L$6&gt;$I$59,0,$I$59*$C$59)+IF($J$59*$C$59*K$6&gt;$J$59,0,$J$59*$C$59)+IF($K$59*$C$59*J$6&gt;$K$59,0,$K$59*$C$59)+IF($L$59*$C$59*I$6&gt;$L$59,0,$L$59*$C$59)+IF($M$59*$C$59*H$6&gt;$M$59,0,$M$59*$C$59)+IF($N$59*$C$59*G$6&gt;$N$59,0,$N$59*$C$59)+IF($O$59*$C$59*F$6&gt;$O$59,0,$O$59*$C$59)))</f>
        <v>0.05</v>
      </c>
      <c r="Q175" s="126">
        <f>IF(P117&gt;P59,0,IF(AND(P117=P59,P175=0),0,IF($E$59*$C$59*Q$6&gt;$E$59,0,$E$59*$C$59)+IF($F$59*$C$59*P$6&gt;$F$59,0,$F$59*$C$59)+IF($G$59*$C$59*O$6&gt;$G$59,0,$G$59*$C$59)+IF($H$59*$C$59*N$6&gt;$H$59,0,$H$59*$C$59)+IF($I$59*$C$59*M$6&gt;$I$59,0,$I$59*$C$59)+IF($J$59*$C$59*L$6&gt;$J$59,0,$J$59*$C$59)+IF($K$59*$C$59*K$6&gt;$K$59,0,$K$59*$C$59)+IF($L$59*$C$59*J$6&gt;$L$59,0,$L$59*$C$59)+IF($M$59*$C$59*I$6&gt;$M$59,0,$M$59*$C$59)+IF($N$59*$C$59*H$6&gt;$N$59,0,$N$59*$C$59)+IF($O$59*$C$59*G$6&gt;$O$59,0,$O$59*$C$59)+IF($P$59*$C$59*F$6&gt;$P$59,0,$P$59*$C$59)))</f>
        <v>0.05</v>
      </c>
      <c r="R175" s="126">
        <f>IF(Q117&gt;Q59,0,IF(AND(Q117=Q59,Q175=0),0,IF($E$59*$C$59*R$6&gt;$E$59,0,$E$59*$C$59)+IF($F$59*$C$59*Q$6&gt;$F$59,0,$F$59*$C$59)+IF($G$59*$C$59*P$6&gt;$G$59,0,$G$59*$C$59)+IF($H$59*$C$59*O$6&gt;$H$59,0,$H$59*$C$59)+IF($I$59*$C$59*N$6&gt;$I$59,0,$I$59*$C$59)+IF($J$59*$C$59*M$6&gt;$J$59,0,$J$59*$C$59)+IF($K$59*$C$59*L$6&gt;$K$59,0,$K$59*$C$59)+IF($L$59*$C$59*K$6&gt;$L$59,0,$L$59*$C$59)+IF($M$59*$C$59*J$6&gt;$M$59,0,$M$59*$C$59)+IF($N$59*$C$59*I$6&gt;$N$59,0,$N$59*$C$59)+IF($O$59*$C$59*H$6&gt;$O$59,0,$O$59*$C$59)+IF($P$59*$C$59*G$6&gt;$P$59,0,$P$59*$C$59)+IF($Q$59*$C$59*F$6&gt;$Q$59,0,$Q$59*$C$59)))</f>
        <v>0.05</v>
      </c>
      <c r="S175" s="126">
        <f>IF(R117&gt;R59,0,IF(AND(R117=R59,R175=0),0,IF($E$59*$C$59*S$6&gt;$E$59,0,$E$59*$C$59)+IF($F$59*$C$59*R$6&gt;$F$59,0,$F$59*$C$59)+IF($G$59*$C$59*Q$6&gt;$G$59,0,$G$59*$C$59)+IF($H$59*$C$59*P$6&gt;$H$59,0,$H$59*$C$59)+IF($I$59*$C$59*O$6&gt;$I$59,0,$I$59*$C$59)+IF($J$59*$C$59*N$6&gt;$J$59,0,$J$59*$C$59)+IF($K$59*$C$59*M$6&gt;$K$59,0,$K$59*$C$59)+IF($L$59*$C$59*L$6&gt;$L$59,0,$L$59*$C$59)+IF($M$59*$C$59*K$6&gt;$M$59,0,$M$59*$C$59)+IF($N$59*$C$59*J$6&gt;$N$59,0,$N$59*$C$59)+IF($O$59*$C$59*I$6&gt;$O$59,0,$O$59*$C$59)+IF($P$59*$C$59*H$6&gt;$P$59,0,$P$59*$C$59)+IF($Q$59*$C$59*G$6&gt;$Q$59,0,$Q$59*$C$59)+IF($R$59*$C$59*F$6&gt;$R$59,0,$R$59*$C$59)))</f>
        <v>0.05</v>
      </c>
      <c r="T175" s="126">
        <f>IF(S117&gt;S59,0,IF(AND(S117=S59,S175=0),0,IF($E$59*$C$59*T$6&gt;$E$59,0,$E$59*$C$59)+IF($F$59*$C$59*S$6&gt;$F$59,0,$F$59*$C$59)+IF($G$59*$C$59*R$6&gt;$G$59,0,$G$59*$C$59)+IF($H$59*$C$59*Q$6&gt;$H$59,0,$H$59*$C$59)+IF($I$59*$C$59*P$6&gt;$I$59,0,$I$59*$C$59)+IF($J$59*$C$59*O$6&gt;$J$59,0,$J$59*$C$59)+IF($K$59*$C$59*N$6&gt;$K$59,0,$K$59*$C$59)+IF($L$59*$C$59*M$6&gt;$L$59,0,$L$59*$C$59)+IF($M$59*$C$59*L$6&gt;$M$59,0,$M$59*$C$59)+IF($N$59*$C$59*K$6&gt;$N$59,0,$N$59*$C$59)+IF($O$59*$C$59*J$6&gt;$O$59,0,$O$59*$C$59)+IF($P$59*$C$59*I$6&gt;$P$59,0,$P$59*$C$59)+IF($Q$59*$C$59*H$6&gt;$Q$59,0,$Q$59*$C$59)+IF($R$59*$C$59*G$6&gt;$R$59,0,$R$59*$C$59)+IF($S$59*$C$59*F$6&gt;$S$59,0,$S$59*$C$59)))</f>
        <v>0.05</v>
      </c>
      <c r="U175" s="126">
        <f>IF(T117&gt;T59,0,IF(AND(T117=T59,T175=0),0,IF($E$59*$C$59*U$6&gt;$E$59,0,$E$59*$C$59)+IF($F$59*$C$59*T$6&gt;$F$59,0,$F$59*$C$59)+IF($G$59*$C$59*S$6&gt;$G$59,0,$G$59*$C$59)+IF($H$59*$C$59*R$6&gt;$H$59,0,$H$59*$C$59)+IF($I$59*$C$59*Q$6&gt;$I$59,0,$I$59*$C$59)+IF($J$59*$C$59*P$6&gt;$J$59,0,$J$59*$C$59)+IF($K$59*$C$59*O$6&gt;$K$59,0,$K$59*$C$59)+IF($L$59*$C$59*N$6&gt;$L$59,0,$L$59*$C$59)+IF($M$59*$C$59*M$6&gt;$M$59,0,$M$59*$C$59)+IF($N$59*$C$59*L$6&gt;$N$59,0,$N$59*$C$59)+IF($O$59*$C$59*K$6&gt;$O$59,0,$O$59*$C$59)+IF($P$59*$C$59*J$6&gt;$P$59,0,$P$59*$C$59)+IF($Q$59*$C$59*I$6&gt;$Q$59,0,$Q$59*$C$59)+IF($R$59*$C$59*H$6&gt;$R$59,0,$R$59*$C$59)+IF($S$59*$C$59*G$6&gt;$S$59,0,$S$59*$C$59)+IF($T$59*$C$59*F$6&gt;$T$59,0,$T$59*$C$59)))</f>
        <v>0.05</v>
      </c>
      <c r="V175" s="126">
        <f>IF(U117&gt;U59,0,IF(AND(U117=U59,U175=0),0,IF($E$59*$C$59*V$6&gt;$E$59,0,$E$59*$C$59)+IF($F$59*$C$59*U$6&gt;$F$59,0,$F$59*$C$59)+IF($G$59*$C$59*T$6&gt;$G$59,0,$G$59*$C$59)+IF($H$59*$C$59*S$6&gt;$H$59,0,$H$59*$C$59)+IF($I$59*$C$59*R$6&gt;$I$59,0,$I$59*$C$59)+IF($J$59*$C$59*Q$6&gt;$J$59,0,$J$59*$C$59)+IF($K$59*$C$59*P$6&gt;$K$59,0,$K$59*$C$59)+IF($L$59*$C$59*O$6&gt;$L$59,0,$L$59*$C$59)+IF($M$59*$C$59*N$6&gt;$M$59,0,$M$59*$C$59)+IF($N$59*$C$59*M$6&gt;$N$59,0,$N$59*$C$59)+IF($O$59*$C$59*L$6&gt;$O$59,0,$O$59*$C$59)+IF($P$59*$C$59*K$6&gt;$P$59,0,$P$59*$C$59)+IF($Q$59*$C$59*J$6&gt;$Q$59,0,$Q$59*$C$59)+IF($R$59*$C$59*I$6&gt;$R$59,0,$R$59*$C$59)+IF($S$59*$C$59*H$6&gt;$S$59,0,$S$59*$C$59)+IF($T$59*$C$59*G$6&gt;$T$59,0,$T$59*$C$59)+IF($U$59*$C$59*F$6&gt;$U$59,0,$U$59*$C$59)))</f>
        <v>0.05</v>
      </c>
      <c r="W175" s="126">
        <f>IF(V117&gt;V59,0,IF(AND(V117=V59,V175=0),0,IF($E$59*$C$59*W$6&gt;$E$59,0,$E$59*$C$59)+IF($F$59*$C$59*V$6&gt;$F$59,0,$F$59*$C$59)+IF($G$59*$C$59*U$6&gt;$G$59,0,$G$59*$C$59)+IF($H$59*$C$59*T$6&gt;$H$59,0,$H$59*$C$59)+IF($I$59*$C$59*S$6&gt;$I$59,0,$I$59*$C$59)+IF($J$59*$C$59*R$6&gt;$J$59,0,$J$59*$C$59)+IF($K$59*$C$59*Q$6&gt;$K$59,0,$K$59*$C$59)+IF($L$59*$C$59*P$6&gt;$L$59,0,$L$59*$C$59)+IF($M$59*$C$59*O$6&gt;$M$59,0,$M$59*$C$59)+IF($N$59*$C$59*N$6&gt;$N$59,0,$N$59*$C$59)+IF($O$59*$C$59*M$6&gt;$O$59,0,$O$59*$C$59)+IF($P$59*$C$59*L$6&gt;$P$59,0,$P$59*$C$59)+IF($Q$59*$C$59*K$6&gt;$Q$59,0,$Q$59*$C$59)+IF($R$59*$C$59*J$6&gt;$R$59,0,$R$59*$C$59)+IF($S$59*$C$59*I$6&gt;$S$59,0,$S$59*$C$59)+IF($T$59*$C$59*H$6&gt;$T$59,0,$T$59*$C$59)+IF($U$59*$C$59*G$6&gt;$U$59,0,$U$59*$C$59)+IF($V$59*$C$59*F$6&gt;$V$59,0,$V$59*$C$59)))</f>
        <v>0.05</v>
      </c>
      <c r="X175" s="126">
        <f>IF(W117&gt;W59,0,IF(AND(W117=W59,W175=0),0,IF($E$59*$C$59*X$6&gt;$E$59,0,$E$59*$C$59)+IF($F$59*$C$59*W$6&gt;$F$59,0,$F$59*$C$59)+IF($G$59*$C$59*V$6&gt;$G$59,0,$G$59*$C$59)+IF($H$59*$C$59*U$6&gt;$H$59,0,$H$59*$C$59)+IF($I$59*$C$59*T$6&gt;$I$59,0,$I$59*$C$59)+IF($J$59*$C$59*S$6&gt;$J$59,0,$J$59*$C$59)+IF($K$59*$C$59*R$6&gt;$K$59,0,$K$59*$C$59)+IF($L$59*$C$59*Q$6&gt;$L$59,0,$L$59*$C$59)+IF($M$59*$C$59*P$6&gt;$M$59,0,$M$59*$C$59)+IF($N$59*$C$59*O$6&gt;$N$59,0,$N$59*$C$59)+IF($O$59*$C$59*N$6&gt;$O$59,0,$O$59*$C$59)+IF($P$59*$C$59*M$6&gt;$P$59,0,$P$59*$C$59)+IF($Q$59*$C$59*L$6&gt;$Q$59,0,$Q$59*$C$59)+IF($R$59*$C$59*K$6&gt;$R$59,0,$R$59*$C$59)+IF($S$59*$C$59*J$6&gt;$S$59,0,$S$59*$C$59)+IF($T$59*$C$59*I$6&gt;$T$59,0,$T$59*$C$59)+IF($U$59*$C$59*H$6&gt;$U$59,0,$U$59*$C$59)+IF($V$59*$C$59*G$6&gt;$V$59,0,$V$59*$C$59)+IF($W$59*$C$59*F$6&gt;$W$59,0,$W$59*$C$59)))</f>
        <v>0.05</v>
      </c>
      <c r="Y175" s="126">
        <f>IF(X117&gt;X59,0,IF(AND(X117=X59,X175=0),0,IF($E$59*$C$59*Y$6&gt;$E$59,0,$E$59*$C$59)+IF($F$59*$C$59*X$6&gt;$F$59,0,$F$59*$C$59)+IF($G$59*$C$59*W$6&gt;$G$59,0,$G$59*$C$59)+IF($H$59*$C$59*V$6&gt;$H$59,0,$H$59*$C$59)+IF($I$59*$C$59*U$6&gt;$I$59,0,$I$59*$C$59)+IF($J$59*$C$59*T$6&gt;$J$59,0,$J$59*$C$59)+IF($K$59*$C$59*S$6&gt;$K$59,0,$K$59*$C$59)+IF($L$59*$C$59*R$6&gt;$L$59,0,$L$59*$C$59)+IF($M$59*$C$59*Q$6&gt;$M$59,0,$M$59*$C$59)+IF($N$59*$C$59*P$6&gt;$N$59,0,$N$59*$C$59)+IF($O$59*$C$59*O$6&gt;$O$59,0,$O$59*$C$59)+IF($P$59*$C$59*N$6&gt;$P$59,0,$P$59*$C$59)+IF($Q$59*$C$59*M$6&gt;$Q$59,0,$Q$59*$C$59)+IF($R$59*$C$59*L$6&gt;$R$59,0,$R$59*$C$59)+IF($S$59*$C$59*K$6&gt;$S$59,0,$S$59*$C$59)+IF($T$59*$C$59*J$6&gt;$T$59,0,$T$59*$C$59)+IF($U$59*$C$59*I$6&gt;$U$59,0,$U$59*$C$59)+IF($V$59*$C$59*H$6&gt;$V$59,0,$V$59*$C$59)+IF($W$59*$C$59*G$6&gt;$W$59,0,$W$59*$C$59)+IF($X$59*$C$59*F$6&gt;$X$59,0,$X$59*$C$59)))</f>
        <v>0.05</v>
      </c>
      <c r="Z175" s="126">
        <f>IF(Y117&gt;Y59,0,IF(AND(Y117=Y59,Y175=0),0,IF($E$59*$C$59*Z$6&gt;$E$59,0,$E$59*$C$59)+IF($F$59*$C$59*Y$6&gt;$F$59,0,$F$59*$C$59)+IF($G$59*$C$59*X$6&gt;$G$59,0,$G$59*$C$59)+IF($H$59*$C$59*W$6&gt;$H$59,0,$H$59*$C$59)+IF($I$59*$C$59*V$6&gt;$I$59,0,$I$59*$C$59)+IF($J$59*$C$59*U$6&gt;$J$59,0,$J$59*$C$59)+IF($K$59*$C$59*T$6&gt;$K$59,0,$K$59*$C$59)+IF($L$59*$C$59*S$6&gt;$L$59,0,$L$59*$C$59)+IF($M$59*$C$59*R$6&gt;$M$59,0,$M$59*$C$59)+IF($N$59*$C$59*Q$6&gt;$N$59,0,$N$59*$C$59)+IF($O$59*$C$59*P$6&gt;$O$59,0,$O$59*$C$59)+IF($P$59*$C$59*O$6&gt;$P$59,0,$P$59*$C$59)+IF($Q$59*$C$59*N$6&gt;$Q$59,0,$Q$59*$C$59)+IF($R$59*$C$59*M$6&gt;$R$59,0,$R$59*$C$59)+IF($S$59*$C$59*L$6&gt;$S$59,0,$S$59*$C$59)+IF($T$59*$C$59*K$6&gt;$T$59,0,$T$59*$C$59)+IF($U$59*$C$59*J$6&gt;$U$59,0,$U$59*$C$59)+IF($V$59*$C$59*I$6&gt;$V$59,0,$V$59*$C$59)+IF($W$59*$C$59*H$6&gt;$W$59,0,$W$59*$C$59)+IF($X$59*$C$59*G$6&gt;$X$59,0,$X$59*$C$59)+IF($Y$59*$C$59*F$6&gt;$Y$59,0,$Y$59*$C$59)))</f>
        <v>0.05</v>
      </c>
      <c r="AA175" s="126">
        <f>IF(Z117&gt;Z59,0,IF(AND(Z117=Z59,Z175=0),0,IF($E$59*$C$59*AA$6&gt;$E$59,0,$E$59*$C$59)+IF($F$59*$C$59*Z$6&gt;$F$59,0,$F$59*$C$59)+IF($G$59*$C$59*Y$6&gt;$G$59,0,$G$59*$C$59)+IF($H$59*$C$59*X$6&gt;$H$59,0,$H$59*$C$59)+IF($I$59*$C$59*W$6&gt;$I$59,0,$I$59*$C$59)+IF($J$59*$C$59*V$6&gt;$J$59,0,$J$59*$C$59)+IF($K$59*$C$59*U$6&gt;$K$59,0,$K$59*$C$59)+IF($L$59*$C$59*T$6&gt;$L$59,0,$L$59*$C$59)+IF($M$59*$C$59*S$6&gt;$M$59,0,$M$59*$C$59)+IF($N$59*$C$59*R$6&gt;$N$59,0,$N$59*$C$59)+IF($O$59*$C$59*Q$6&gt;$O$59,0,$O$59*$C$59)+IF($P$59*$C$59*P$6&gt;$P$59,0,$P$59*$C$59)+IF($Q$59*$C$59*O$6&gt;$Q$59,0,$Q$59*$C$59)+IF($R$59*$C$59*N$6&gt;$R$59,0,$R$59*$C$59)+IF($S$59*$C$59*M$6&gt;$S$59,0,$S$59*$C$59)+IF($T$59*$C$59*L$6&gt;$T$59,0,$T$59*$C$59)+IF($U$59*$C$59*K$6&gt;$U$59,0,$U$59*$C$59)+IF($V$59*$C$59*J$6&gt;$V$59,0,$V$59*$C$59)+IF($W$59*$C$59*I$6&gt;$W$59,0,$W$59*$C$59)+IF($X$59*$C$59*H$6&gt;$X$59,0,$X$59*$C$59)+IF($Y$59*$C$59*G$6&gt;$Y$59,0,$Y$59*$C$59)+IF($Z$59*$C$59*F$6&gt;$Z$59,0,$Z$59*$C$59)))</f>
        <v>0.05</v>
      </c>
      <c r="AB175" s="126">
        <f>IF(AA117&gt;AA59,0,IF(AND(AA117=AA59,AA175=0),0,IF($E$59*$C$59*AB$6&gt;$E$59,0,$E$59*$C$59)+IF($F$59*$C$59*AA$6&gt;$F$59,0,$F$59*$C$59)+IF($G$59*$C$59*Z$6&gt;$G$59,0,$G$59*$C$59)+IF($H$59*$C$59*Y$6&gt;$H$59,0,$H$59*$C$59)+IF($I$59*$C$59*X$6&gt;$I$59,0,$I$59*$C$59)+IF($J$59*$C$59*W$6&gt;$J$59,0,$J$59*$C$59)+IF($K$59*$C$59*V$6&gt;$K$59,0,$K$59*$C$59)+IF($L$59*$C$59*U$6&gt;$L$59,0,$L$59*$C$59)+IF($M$59*$C$59*T$6&gt;$M$59,0,$M$59*$C$59)+IF($N$59*$C$59*S$6&gt;$N$59,0,$N$59*$C$59)+IF($O$59*$C$59*R$6&gt;$O$59,0,$O$59*$C$59)+IF($P$59*$C$59*Q$6&gt;$P$59,0,$P$59*$C$59)+IF($Q$59*$C$59*P$6&gt;$Q$59,0,$Q$59*$C$59)+IF($R$59*$C$59*O$6&gt;$R$59,0,$R$59*$C$59)+IF($S$59*$C$59*N$6&gt;$S$59,0,$S$59*$C$59)+IF($T$59*$C$59*M$6&gt;$T$59,0,$T$59*$C$59)+IF($U$59*$C$59*L$6&gt;$U$59,0,$U$59*$C$59)+IF($V$59*$C$59*K$6&gt;$V$59,0,$V$59*$C$59)+IF($W$59*$C$59*J$6&gt;$W$59,0,$W$59*$C$59)+IF($X$59*$C$59*I$6&gt;$X$59,0,$X$59*$C$59)+IF($Y$59*$C$59*H$6&gt;$Y$59,0,$Y$59*$C$59)+IF($Z$59*$C$59*G$6&gt;$Z$59,0,$Z$59*$C$59)+IF($AA$59*$C$59*F$6&gt;$AA$59,0,$AA$59*$C$59)))</f>
        <v>0.05</v>
      </c>
      <c r="AC175" s="126">
        <f>IF(AB117&gt;AB59,0,IF(AND(AB117=AB59,AB175=0),0,IF($E$59*$C$59*AC$6&gt;$E$59,0,$E$59*$C$59)+IF($F$59*$C$59*AB$6&gt;$F$59,0,$F$59*$C$59)+IF($G$59*$C$59*AA$6&gt;$G$59,0,$G$59*$C$59)+IF($H$59*$C$59*Z$6&gt;$H$59,0,$H$59*$C$59)+IF($I$59*$C$59*Y$6&gt;$I$59,0,$I$59*$C$59)+IF($J$59*$C$59*X$6&gt;$J$59,0,$J$59*$C$59)+IF($K$59*$C$59*W$6&gt;$K$59,0,$K$59*$C$59)+IF($L$59*$C$59*V$6&gt;$L$59,0,$L$59*$C$59)+IF($M$59*$C$59*U$6&gt;$M$59,0,$M$59*$C$59)+IF($N$59*$C$59*T$6&gt;$N$59,0,$N$59*$C$59)+IF($O$59*$C$59*S$6&gt;$O$59,0,$O$59*$C$59)+IF($P$59*$C$59*R$6&gt;$P$59,0,$P$59*$C$59)+IF($Q$59*$C$59*Q$6&gt;$Q$59,0,$Q$59*$C$59)+IF($R$59*$C$59*P$6&gt;$R$59,0,$R$59*$C$59)+IF($S$59*$C$59*O$6&gt;$S$59,0,$S$59*$C$59)+IF($T$59*$C$59*N$6&gt;$T$59,0,$T$59*$C$59)+IF($U$59*$C$59*M$6&gt;$U$59,0,$U$59*$C$59)+IF($V$59*$C$59*L$6&gt;$V$59,0,$V$59*$C$59)+IF($W$59*$C$59*K$6&gt;$W$59,0,$W$59*$C$59)+IF($X$59*$C$59*J$6&gt;$X$59,0,$X$59*$C$59)+IF($Y$59*$C$59*I$6&gt;$Y$59,0,$Y$59*$C$59)+IF($Z$59*$C$59*H$6&gt;$Z$59,0,$Z$59*$C$59)+IF($AA$59*$C$59*G$6&gt;$AA$59,0,$AA$59*$C$59)+IF($AB$59*$C$59*F$6&gt;$AB$59,0,$AB$59*$C$59)))</f>
        <v>0.05</v>
      </c>
      <c r="AD175" s="126">
        <f>IF(AC117&gt;AC59,0,IF(AND(AC117=AC59,AC175=0),0,IF($E$59*$C$59*AD$6&gt;$E$59,0,$E$59*$C$59)+IF($F$59*$C$59*AC$6&gt;$F$59,0,$F$59*$C$59)+IF($G$59*$C$59*AB$6&gt;$G$59,0,$G$59*$C$59)+IF($H$59*$C$59*AA$6&gt;$H$59,0,$H$59*$C$59)+IF($I$59*$C$59*Z$6&gt;$I$59,0,$I$59*$C$59)+IF($J$59*$C$59*Y$6&gt;$J$59,0,$J$59*$C$59)+IF($K$59*$C$59*X$6&gt;$K$59,0,$K$59*$C$59)+IF($L$59*$C$59*W$6&gt;$L$59,0,$L$59*$C$59)+IF($M$59*$C$59*V$6&gt;$M$59,0,$M$59*$C$59)+IF($N$59*$C$59*U$6&gt;$N$59,0,$N$59*$C$59)+IF($O$59*$C$59*T$6&gt;$O$59,0,$O$59*$C$59)+IF($P$59*$C$59*S$6&gt;$P$59,0,$P$59*$C$59)+IF($Q$59*$C$59*R$6&gt;$Q$59,0,$Q$59*$C$59)+IF($R$59*$C$59*Q$6&gt;$R$59,0,$R$59*$C$59)+IF($S$59*$C$59*P$6&gt;$S$59,0,$S$59*$C$59)+IF($T$59*$C$59*O$6&gt;$T$59,0,$T$59*$C$59)+IF($U$59*$C$59*N$6&gt;$U$59,0,$U$59*$C$59)+IF($V$59*$C$59*M$6&gt;$V$59,0,$V$59*$C$59)+IF($W$59*$C$59*L$6&gt;$W$59,0,$W$59*$C$59)+IF($X$59*$C$59*K$6&gt;$X$59,0,$X$59*$C$59)+IF($Y$59*$C$59*J$6&gt;$Y$59,0,$Y$59*$C$59)+IF($Z$59*$C$59*I$6&gt;$Z$59,0,$Z$59*$C$59)+IF($AA$59*$C$59*H$6&gt;$AA$59,0,$AA$59*$C$59)+IF($AB$59*$C$59*G$6&gt;$AB$59,0,$AB$59*$C$59)+IF($AC$59*$C$59*F$6&gt;$AC$59,0,$AC$59*$C$59)))</f>
        <v>0.05</v>
      </c>
      <c r="AE175" s="126">
        <f>IF(AD117&gt;AD59,0,IF(AND(AD117=AD59,AD175=0),0,IF($E$59*$C$59*AE$6&gt;$E$59,0,$E$59*$C$59)+IF($F$59*$C$59*AD$6&gt;$F$59,0,$F$59*$C$59)+IF($G$59*$C$59*AC$6&gt;$G$59,0,$G$59*$C$59)+IF($H$59*$C$59*AB$6&gt;$H$59,0,$H$59*$C$59)+IF($I$59*$C$59*AA$6&gt;$I$59,0,$I$59*$C$59)+IF($J$59*$C$59*Z$6&gt;$J$59,0,$J$59*$C$59)+IF($K$59*$C$59*Y$6&gt;$K$59,0,$K$59*$C$59)+IF($L$59*$C$59*X$6&gt;$L$59,0,$L$59*$C$59)+IF($M$59*$C$59*W$6&gt;$M$59,0,$M$59*$C$59)+IF($N$59*$C$59*V$6&gt;$N$59,0,$N$59*$C$59)+IF($O$59*$C$59*U$6&gt;$O$59,0,$O$59*$C$59)+IF($P$59*$C$59*T$6&gt;$P$59,0,$P$59*$C$59)+IF($Q$59*$C$59*S$6&gt;$Q$59,0,$Q$59*$C$59)+IF($R$59*$C$59*R$6&gt;$R$59,0,$R$59*$C$59)+IF($S$59*$C$59*Q$6&gt;$S$59,0,$S$59*$C$59)+IF($T$59*$C$59*P$6&gt;$T$59,0,$T$59*$C$59)+IF($U$59*$C$59*O$6&gt;$U$59,0,$U$59*$C$59)+IF($V$59*$C$59*N$6&gt;$V$59,0,$V$59*$C$59)+IF($W$59*$C$59*M$6&gt;$W$59,0,$W$59*$C$59)+IF($X$59*$C$59*L$6&gt;$X$59,0,$X$59*$C$59)+IF($Y$59*$C$59*K$6&gt;$Y$59,0,$Y$59*$C$59)+IF($Z$59*$C$59*J$6&gt;$Z$59,0,$Z$59*$C$59)+IF($AA$59*$C$59*I$6&gt;$AA$59,0,$AA$59*$C$59)+IF($AB$59*$C$59*H$6&gt;$AB$59,0,$AB$59*$C$59)+IF($AC$59*$C$59*G$6&gt;$AC$59,0,$AC$59*$C$59)+IF($AD$59*$C$59*F$6&gt;$AD$59,0,$AD$59*$C$59)))</f>
        <v>0.05</v>
      </c>
      <c r="AF175" s="126">
        <f>IF(AE117&gt;AE59,0,IF(AND(AE117=AE59,AE175=0),0,IF($E$59*$C$59*AF$6&gt;$E$59,0,$E$59*$C$59)+IF($F$59*$C$59*AE$6&gt;$F$59,0,$F$59*$C$59)+IF($G$59*$C$59*AD$6&gt;$G$59,0,$G$59*$C$59)+IF($H$59*$C$59*AC$6&gt;$H$59,0,$H$59*$C$59)+IF($I$59*$C$59*AB$6&gt;$I$59,0,$I$59*$C$59)+IF($J$59*$C$59*AA$6&gt;$J$59,0,$J$59*$C$59)+IF($K$59*$C$59*Z$6&gt;$K$59,0,$K$59*$C$59)+IF($L$59*$C$59*Y$6&gt;$L$59,0,$L$59*$C$59)+IF($M$59*$C$59*X$6&gt;$M$59,0,$M$59*$C$59)+IF($N$59*$C$59*W$6&gt;$N$59,0,$N$59*$C$59)+IF($O$59*$C$59*V$6&gt;$O$59,0,$O$59*$C$59)+IF($P$59*$C$59*U$6&gt;$P$59,0,$P$59*$C$59)+IF($Q$59*$C$59*T$6&gt;$Q$59,0,$Q$59*$C$59)+IF($R$59*$C$59*S$6&gt;$R$59,0,$R$59*$C$59)+IF($S$59*$C$59*R$6&gt;$S$59,0,$S$59*$C$59)+IF($T$59*$C$59*Q$6&gt;$T$59,0,$T$59*$C$59)+IF($U$59*$C$59*P$6&gt;$U$59,0,$U$59*$C$59)+IF($V$59*$C$59*O$6&gt;$V$59,0,$V$59*$C$59)+IF($W$59*$C$59*N$6&gt;$W$59,0,$W$59*$C$59)+IF($X$59*$C$59*M$6&gt;$X$59,0,$X$59*$C$59)+IF($Y$59*$C$59*L$6&gt;$Y$59,0,$Y$59*$C$59)+IF($Z$59*$C$59*K$6&gt;$Z$59,0,$Z$59*$C$59)+IF($AA$59*$C$59*J$6&gt;$AA$59,0,$AA$59*$C$59)+IF($AB$59*$C$59*I$6&gt;$AB$59,0,$AB$59*$C$59)+IF($AC$59*$C$59*H$6&gt;$AC$59,0,$AC$59*$C$59)+IF($AD$59*$C$59*G$6&gt;$AD$59,0,$AD$59*$C$59)+IF($AE$59*$C$59*F$6&gt;$AE$59,0,$AE$59*$C$59)))</f>
        <v>0.05</v>
      </c>
      <c r="AG175" s="126">
        <f>IF(AF117&gt;AF59,0,IF(AND(AF117=AF59,AF175=0),0,IF($E$59*$C$59*AG$6&gt;$E$59,0,$E$59*$C$59)+IF($F$59*$C$59*AF$6&gt;$F$59,0,$F$59*$C$59)+IF($G$59*$C$59*AE$6&gt;$G$59,0,$G$59*$C$59)+IF($H$59*$C$59*AD$6&gt;$H$59,0,$H$59*$C$59)+IF($I$59*$C$59*AC$6&gt;$I$59,0,$I$59*$C$59)+IF($J$59*$C$59*AB$6&gt;$J$59,0,$J$59*$C$59)+IF($K$59*$C$59*AA$6&gt;$K$59,0,$K$59*$C$59)+IF($L$59*$C$59*Z$6&gt;$L$59,0,$L$59*$C$59)+IF($M$59*$C$59*Y$6&gt;$M$59,0,$M$59*$C$59)+IF($N$59*$C$59*X$6&gt;$N$59,0,$N$59*$C$59)+IF($O$59*$C$59*W$6&gt;$O$59,0,$O$59*$C$59)+IF($P$59*$C$59*V$6&gt;$P$59,0,$P$59*$C$59)+IF($Q$59*$C$59*U$6&gt;$Q$59,0,$Q$59*$C$59)+IF($R$59*$C$59*T$6&gt;$R$59,0,$R$59*$C$59)+IF($S$59*$C$59*S$6&gt;$S$59,0,$S$59*$C$59)+IF($T$59*$C$59*R$6&gt;$T$59,0,$T$59*$C$59)+IF($U$59*$C$59*Q$6&gt;$U$59,0,$U$59*$C$59)+IF($V$59*$C$59*P$6&gt;$V$59,0,$V$59*$C$59)+IF($W$59*$C$59*O$6&gt;$W$59,0,$W$59*$C$59)+IF($X$59*$C$59*N$6&gt;$X$59,0,$X$59*$C$59)+IF($Y$59*$C$59*M$6&gt;$Y$59,0,$Y$59*$C$59)+IF($Z$59*$C$59*L$6&gt;$Z$59,0,$Z$59*$C$59)+IF($AA$59*$C$59*K$6&gt;$AA$59,0,$AA$59*$C$59)+IF($AB$59*$C$59*J$6&gt;$AB$59,0,$AB$59*$C$59)+IF($AC$59*$C$59*I$6&gt;$AC$59,0,$AC$59*$C$59)+IF($AD$59*$C$59*H$6&gt;$AD$59,0,$AD$59*$C$59)+IF($AE$59*$C$59*G$6&gt;$AE$59,0,$AE$59*$C$59)+IF($AF$59*$C$59*F$6&gt;$AF$59,0,$AF$59*$C$59)))</f>
        <v>0.05</v>
      </c>
      <c r="AH175" s="126">
        <f>IF(AG117&gt;AG59,0,IF(AND(AG117=AG59,AG175=0),0,IF($E$59*$C$59*AH$6&gt;$E$59,0,$E$59*$C$59)+IF($F$59*$C$59*AG$6&gt;$F$59,0,$F$59*$C$59)+IF($G$59*$C$59*AF$6&gt;$G$59,0,$G$59*$C$59)+IF($H$59*$C$59*AE$6&gt;$H$59,0,$H$59*$C$59)+IF($I$59*$C$59*AD$6&gt;$I$59,0,$I$59*$C$59)+IF($J$59*$C$59*AC$6&gt;$J$59,0,$J$59*$C$59)+IF($K$59*$C$59*AB$6&gt;$K$59,0,$K$59*$C$59)+IF($L$59*$C$59*AA$6&gt;$L$59,0,$L$59*$C$59)+IF($M$59*$C$59*Z$6&gt;$M$59,0,$M$59*$C$59)+IF($N$59*$C$59*Y$6&gt;$N$59,0,$N$59*$C$59)+IF($O$59*$C$59*X$6&gt;$O$59,0,$O$59*$C$59)+IF($P$59*$C$59*W$6&gt;$P$59,0,$P$59*$C$59)+IF($Q$59*$C$59*V$6&gt;$Q$59,0,$Q$59*$C$59)+IF($R$59*$C$59*U$6&gt;$R$59,0,$R$59*$C$59)+IF($S$59*$C$59*T$6&gt;$S$59,0,$S$59*$C$59)+IF($T$59*$C$59*S$6&gt;$T$59,0,$T$59*$C$59)+IF($U$59*$C$59*R$6&gt;$U$59,0,$U$59*$C$59)+IF($V$59*$C$59*Q$6&gt;$V$59,0,$V$59*$C$59)+IF($W$59*$C$59*P$6&gt;$W$59,0,$W$59*$C$59)+IF($X$59*$C$59*O$6&gt;$X$59,0,$X$59*$C$59)+IF($Y$59*$C$59*N$6&gt;$Y$59,0,$Y$59*$C$59)+IF($Z$59*$C$59*M$6&gt;$Z$59,0,$Z$59*$C$59)+IF($AA$59*$C$59*L$6&gt;$AA$59,0,$AA$59*$C$59)+IF($AB$59*$C$59*K$6&gt;$AB$59,0,$AB$59*$C$59)+IF($AC$59*$C$59*J$6&gt;$AC$59,0,$AC$59*$C$59)+IF($AD$59*$C$59*I$6&gt;$AD$59,0,$AD$59*$C$59)+IF($AE$59*$C$59*H$6&gt;$AE$59,0,$AE$59*$C$59)+IF($AF$59*$C$59*G$6&gt;$AF$59,0,$AF$59*$C$59)+IF($AG$59*$C$59*F$6&gt;$AG$59,0,$AG$59*$C$59)))</f>
        <v>0.05</v>
      </c>
      <c r="AI175" s="126">
        <f>IF(AH117&gt;AH59,0,IF(AND(AH117=AH59,AH175=0),0,IF($E$59*$C$59*AI$6&gt;$E$59,0,$E$59*$C$59)+IF($F$59*$C$59*AH$6&gt;$F$59,0,$F$59*$C$59)+IF($G$59*$C$59*AG$6&gt;$G$59,0,$G$59*$C$59)+IF($H$59*$C$59*AF$6&gt;$H$59,0,$H$59*$C$59)+IF($I$59*$C$59*AE$6&gt;$I$59,0,$I$59*$C$59)+IF($J$59*$C$59*AD$6&gt;$J$59,0,$J$59*$C$59)+IF($K$59*$C$59*AC$6&gt;$K$59,0,$K$59*$C$59)+IF($L$59*$C$59*AB$6&gt;$L$59,0,$L$59*$C$59)+IF($M$59*$C$59*AA$6&gt;$M$59,0,$M$59*$C$59)+IF($N$59*$C$59*Z$6&gt;$N$59,0,$N$59*$C$59)+IF($O$59*$C$59*Y$6&gt;$O$59,0,$O$59*$C$59)+IF($P$59*$C$59*X$6&gt;$P$59,0,$P$59*$C$59)+IF($Q$59*$C$59*W$6&gt;$Q$59,0,$Q$59*$C$59)+IF($R$59*$C$59*V$6&gt;$R$59,0,$R$59*$C$59)+IF($S$59*$C$59*U$6&gt;$S$59,0,$S$59*$C$59)+IF($T$59*$C$59*T$6&gt;$T$59,0,$T$59*$C$59)+IF($U$59*$C$59*S$6&gt;$U$59,0,$U$59*$C$59)+IF($V$59*$C$59*R$6&gt;$V$59,0,$V$59*$C$59)+IF($W$59*$C$59*Q$6&gt;$W$59,0,$W$59*$C$59)+IF($X$59*$C$59*P$6&gt;$X$59,0,$X$59*$C$59)+IF($Y$59*$C$59*O$6&gt;$Y$59,0,$Y$59*$C$59)+IF($Z$59*$C$59*N$6&gt;$Z$59,0,$Z$59*$C$59)+IF($AA$59*$C$59*M$6&gt;$AA$59,0,$AA$59*$C$59)+IF($AB$59*$C$59*L$6&gt;$AB$59,0,$AB$59*$C$59)+IF($AC$59*$C$59*K$6&gt;$AC$59,0,$AC$59*$C$59)+IF($AD$59*$C$59*J$6&gt;$AD$59,0,$AD$59*$C$59)+IF($AE$59*$C$59*I$6&gt;$AE$59,0,$AE$59*$C$59)+IF($AF$59*$C$59*H$6&gt;$AF$59,0,$AF$59*$C$59)+IF($AG$59*$C$59*G$6&gt;$AG$59,0,$AG$59*$C$59)+IF($AH$59*$C$59*F$6&gt;$AH$59,0,$AH$59*$C$59)))</f>
        <v>0.05</v>
      </c>
    </row>
    <row r="176" spans="2:35" x14ac:dyDescent="0.3">
      <c r="B176" s="6" t="str">
        <f t="shared" si="74"/>
        <v xml:space="preserve">Computer equipment </v>
      </c>
      <c r="C176" s="284"/>
      <c r="D176" s="151">
        <f t="shared" si="73"/>
        <v>1.5000000000000007</v>
      </c>
      <c r="E176" s="126">
        <v>0</v>
      </c>
      <c r="F176" s="126">
        <f>IF(E118&gt;E60,0,IF(AND(E118=E60,E176=0),0,IF($E$60*$C$60*F$6&gt;$E$60,0,$E$60*$C$60)))</f>
        <v>0.05</v>
      </c>
      <c r="G176" s="126">
        <f>IF(F118&gt;F60,0,IF(AND(F118=F60,F176=0),0,IF($E$60*$C$60*G$6&gt;$E$60,0,$E$60*$C$60)+IF($F$60*$C$60*F$6&gt;$F$60,0,$F$60*$C$60)))</f>
        <v>0.05</v>
      </c>
      <c r="H176" s="126">
        <f>IF(G118&gt;G60,0,IF(AND(G118=G60,G176=0),0,IF($E$60*$C$60*H$6&gt;$E$60,0,$E$60*$C$60)+IF($F$60*$C$60*G$6&gt;$F$60,0,$F$60*$C$60)+IF($G$60*$C$60*F$6&gt;$G$60,0,$G$60*$C$60)))</f>
        <v>0.05</v>
      </c>
      <c r="I176" s="126">
        <f>IF(H118&gt;H60,0,IF(AND(H118=H60,H176=0),0,IF($E$60*$C$60*I$6&gt;$E$60,0,$E$60*$C$60)+IF($F$60*$C$60*H$6&gt;$F$60,0,$F$60*$C$60)+IF($G$60*$C$60*G$6&gt;$G$60,0,$G$60*$C$60)+IF($H$60*$C$60*F$6&gt;$H$60,0,$H$60*$C$60)))</f>
        <v>0.05</v>
      </c>
      <c r="J176" s="126">
        <f>IF(I118&gt;I60,0,IF(AND(I118=I60,I176=0),0,IF($E$60*$C$60*J$6&gt;$E$60,0,$E$60*$C$60)+IF($F$60*$C$60*I$6&gt;$F$60,0,$F$60*$C$60)+IF($G$60*$C$60*H$6&gt;$G$60,0,$G$60*$C$60)+IF($H$60*$C$60*G$6&gt;$H$60,0,$H$60*$C$60)+IF($I$60*$C$60*F$6&gt;$I$60,0,$I$60*$C$60)))</f>
        <v>0.05</v>
      </c>
      <c r="K176" s="126">
        <f>IF(J118&gt;J60,0,IF(AND(J118=J60,J176=0),0,IF($E$60*$C$60*K$6&gt;$E$60,0,$E$60*$C$60)+IF($F$60*$C$60*J$6&gt;$F$60,0,$F$60*$C$60)+IF($G$60*$C$60*I$6&gt;$G$60,0,$G$60*$C$60)+IF($H$60*$C$60*H$6&gt;$H$60,0,$H$60*$C$60)+IF($I$60*$C$60*G$6&gt;$I$60,0,$I$60*$C$60)+IF($J$60*$C$60*F$6&gt;$J$60,0,$J$60*$C$60)))</f>
        <v>0.05</v>
      </c>
      <c r="L176" s="126">
        <f>IF(K118&gt;K60,0,IF(AND(K118=K60,K176=0),0,IF($E$60*$C$60*L$6&gt;$E$60,0,$E$60*$C$60)+IF($F$60*$C$60*K$6&gt;$F$60,0,$F$60*$C$60)+IF($G$60*$C$60*J$6&gt;$G$60,0,$G$60*$C$60)+IF($H$60*$C$60*I$6&gt;$H$60,0,$H$60*$C$60)+IF($I$60*$C$60*H$6&gt;$I$60,0,$I$60*$C$60)+IF($J$60*$C$60*G$6&gt;$J$60,0,$J$60*$C$60)+IF($K$60*$C$60*F$6&gt;$K$60,0,$K$60*$C$60)))</f>
        <v>0.05</v>
      </c>
      <c r="M176" s="126">
        <f>IF(L118&gt;L60,0,IF(AND(L118=L60,L176=0),0,IF($E$60*$C$60*M$6&gt;$E$60,0,$E$60*$C$60)+IF($F$60*$C$60*L$6&gt;$F$60,0,$F$60*$C$60)+IF($G$60*$C$60*K$6&gt;$G$60,0,$G$60*$C$60)+IF($H$60*$C$60*J$6&gt;$H$60,0,$H$60*$C$60)+IF($I$60*$C$60*I$6&gt;$I$60,0,$I$60*$C$60)+IF($J$60*$C$60*H$6&gt;$J$60,0,$J$60*$C$60)+IF($K$60*$C$60*G$6&gt;$K$60,0,$K$60*$C$60)+IF($L$60*$C$60*F$6&gt;$L$60,0,$L$60*$C$60)))</f>
        <v>0.05</v>
      </c>
      <c r="N176" s="126">
        <f>IF(M118&gt;M60,0,IF(AND(M118=M60,M176=0),0,IF($E$60*$C$60*N$6&gt;$E$60,0,$E$60*$C$60)+IF($F$60*$C$60*M$6&gt;$F$60,0,$F$60*$C$60)+IF($G$60*$C$60*L$6&gt;$G$60,0,$G$60*$C$60)+IF($H$60*$C$60*K$6&gt;$H$60,0,$H$60*$C$60)+IF($I$60*$C$60*J$6&gt;$I$60,0,$I$60*$C$60)+IF($J$60*$C$60*I$6&gt;$J$60,0,$J$60*$C$60)+IF($K$60*$C$60*H$6&gt;$K$60,0,$K$60*$C$60)+IF($L$60*$C$60*G$6&gt;$L$60,0,$L$60*$C$60)+IF($M$60*$C$60*F$6&gt;$M$60,0,$M$60*$C$60)))</f>
        <v>0.05</v>
      </c>
      <c r="O176" s="126">
        <f>IF(N118&gt;N60,0,IF(AND(N118=N60,N176=0),0,IF($E$60*$C$60*O$6&gt;$E$60,0,$E$60*$C$60)+IF($F$60*$C$60*N$6&gt;$F$60,0,$F$60*$C$60)+IF($G$60*$C$60*M$6&gt;$G$60,0,$G$60*$C$60)+IF($H$60*$C$60*L$6&gt;$H$60,0,$H$60*$C$60)+IF($I$60*$C$60*K$6&gt;$I$60,0,$I$60*$C$60)+IF($J$60*$C$60*J$6&gt;$J$60,0,$J$60*$C$60)+IF($K$60*$C$60*I$6&gt;$K$60,0,$K$60*$C$60)+IF($L$60*$C$60*H$6&gt;$L$60,0,$L$60*$C$60)+IF($M$60*$C$60*G$6&gt;$M$60,0,$M$60*$C$60)+IF($N$60*$C$60*F$6&gt;$N$60,0,$N$60*$C$60)))</f>
        <v>0.05</v>
      </c>
      <c r="P176" s="126">
        <f>IF(O118&gt;O60,0,IF(AND(O118=O60,O176=0),0,IF($E$60*$C$60*P$6&gt;$E$60,0,$E$60*$C$60)+IF($F$60*$C$60*O$6&gt;$F$60,0,$F$60*$C$60)+IF($G$60*$C$60*N$6&gt;$G$60,0,$G$60*$C$60)+IF($H$60*$C$60*M$6&gt;$H$60,0,$H$60*$C$60)+IF($I$60*$C$60*L$6&gt;$I$60,0,$I$60*$C$60)+IF($J$60*$C$60*K$6&gt;$J$60,0,$J$60*$C$60)+IF($K$60*$C$60*J$6&gt;$K$60,0,$K$60*$C$60)+IF($L$60*$C$60*I$6&gt;$L$60,0,$L$60*$C$60)+IF($M$60*$C$60*H$6&gt;$M$60,0,$M$60*$C$60)+IF($N$60*$C$60*G$6&gt;$N$60,0,$N$60*$C$60)+IF($O$60*$C$60*F$6&gt;$O$60,0,$O$60*$C$60)))</f>
        <v>0.05</v>
      </c>
      <c r="Q176" s="126">
        <f>IF(P118&gt;P60,0,IF(AND(P118=P60,P176=0),0,IF($E$60*$C$60*Q$6&gt;$E$60,0,$E$60*$C$60)+IF($F$60*$C$60*P$6&gt;$F$60,0,$F$60*$C$60)+IF($G$60*$C$60*O$6&gt;$G$60,0,$G$60*$C$60)+IF($H$60*$C$60*N$6&gt;$H$60,0,$H$60*$C$60)+IF($I$60*$C$60*M$6&gt;$I$60,0,$I$60*$C$60)+IF($J$60*$C$60*L$6&gt;$J$60,0,$J$60*$C$60)+IF($K$60*$C$60*K$6&gt;$K$60,0,$K$60*$C$60)+IF($L$60*$C$60*J$6&gt;$L$60,0,$L$60*$C$60)+IF($M$60*$C$60*I$6&gt;$M$60,0,$M$60*$C$60)+IF($N$60*$C$60*H$6&gt;$N$60,0,$N$60*$C$60)+IF($O$60*$C$60*G$6&gt;$O$60,0,$O$60*$C$60)+IF($P$60*$C$60*F$6&gt;$P$60,0,$P$60*$C$60)))</f>
        <v>0.05</v>
      </c>
      <c r="R176" s="126">
        <f>IF(Q118&gt;Q60,0,IF(AND(Q118=Q60,Q176=0),0,IF($E$60*$C$60*R$6&gt;$E$60,0,$E$60*$C$60)+IF($F$60*$C$60*Q$6&gt;$F$60,0,$F$60*$C$60)+IF($G$60*$C$60*P$6&gt;$G$60,0,$G$60*$C$60)+IF($H$60*$C$60*O$6&gt;$H$60,0,$H$60*$C$60)+IF($I$60*$C$60*N$6&gt;$I$60,0,$I$60*$C$60)+IF($J$60*$C$60*M$6&gt;$J$60,0,$J$60*$C$60)+IF($K$60*$C$60*L$6&gt;$K$60,0,$K$60*$C$60)+IF($L$60*$C$60*K$6&gt;$L$60,0,$L$60*$C$60)+IF($M$60*$C$60*J$6&gt;$M$60,0,$M$60*$C$60)+IF($N$60*$C$60*I$6&gt;$N$60,0,$N$60*$C$60)+IF($O$60*$C$60*H$6&gt;$O$60,0,$O$60*$C$60)+IF($P$60*$C$60*G$6&gt;$P$60,0,$P$60*$C$60)+IF($Q$60*$C$60*F$6&gt;$Q$60,0,$Q$60*$C$60)))</f>
        <v>0.05</v>
      </c>
      <c r="S176" s="126">
        <f>IF(R118&gt;R60,0,IF(AND(R118=R60,R176=0),0,IF($E$60*$C$60*S$6&gt;$E$60,0,$E$60*$C$60)+IF($F$60*$C$60*R$6&gt;$F$60,0,$F$60*$C$60)+IF($G$60*$C$60*Q$6&gt;$G$60,0,$G$60*$C$60)+IF($H$60*$C$60*P$6&gt;$H$60,0,$H$60*$C$60)+IF($I$60*$C$60*O$6&gt;$I$60,0,$I$60*$C$60)+IF($J$60*$C$60*N$6&gt;$J$60,0,$J$60*$C$60)+IF($K$60*$C$60*M$6&gt;$K$60,0,$K$60*$C$60)+IF($L$60*$C$60*L$6&gt;$L$60,0,$L$60*$C$60)+IF($M$60*$C$60*K$6&gt;$M$60,0,$M$60*$C$60)+IF($N$60*$C$60*J$6&gt;$N$60,0,$N$60*$C$60)+IF($O$60*$C$60*I$6&gt;$O$60,0,$O$60*$C$60)+IF($P$60*$C$60*H$6&gt;$P$60,0,$P$60*$C$60)+IF($Q$60*$C$60*G$6&gt;$Q$60,0,$Q$60*$C$60)+IF($R$60*$C$60*F$6&gt;$R$60,0,$R$60*$C$60)))</f>
        <v>0.05</v>
      </c>
      <c r="T176" s="126">
        <f>IF(S118&gt;S60,0,IF(AND(S118=S60,S176=0),0,IF($E$60*$C$60*T$6&gt;$E$60,0,$E$60*$C$60)+IF($F$60*$C$60*S$6&gt;$F$60,0,$F$60*$C$60)+IF($G$60*$C$60*R$6&gt;$G$60,0,$G$60*$C$60)+IF($H$60*$C$60*Q$6&gt;$H$60,0,$H$60*$C$60)+IF($I$60*$C$60*P$6&gt;$I$60,0,$I$60*$C$60)+IF($J$60*$C$60*O$6&gt;$J$60,0,$J$60*$C$60)+IF($K$60*$C$60*N$6&gt;$K$60,0,$K$60*$C$60)+IF($L$60*$C$60*M$6&gt;$L$60,0,$L$60*$C$60)+IF($M$60*$C$60*L$6&gt;$M$60,0,$M$60*$C$60)+IF($N$60*$C$60*K$6&gt;$N$60,0,$N$60*$C$60)+IF($O$60*$C$60*J$6&gt;$O$60,0,$O$60*$C$60)+IF($P$60*$C$60*I$6&gt;$P$60,0,$P$60*$C$60)+IF($Q$60*$C$60*H$6&gt;$Q$60,0,$Q$60*$C$60)+IF($R$60*$C$60*G$6&gt;$R$60,0,$R$60*$C$60)+IF($S$60*$C$60*F$6&gt;$S$60,0,$S$60*$C$60)))</f>
        <v>0.05</v>
      </c>
      <c r="U176" s="126">
        <f>IF(T118&gt;T60,0,IF(AND(T118=T60,T176=0),0,IF($E$60*$C$60*U$6&gt;$E$60,0,$E$60*$C$60)+IF($F$60*$C$60*T$6&gt;$F$60,0,$F$60*$C$60)+IF($G$60*$C$60*S$6&gt;$G$60,0,$G$60*$C$60)+IF($H$60*$C$60*R$6&gt;$H$60,0,$H$60*$C$60)+IF($I$60*$C$60*Q$6&gt;$I$60,0,$I$60*$C$60)+IF($J$60*$C$60*P$6&gt;$J$60,0,$J$60*$C$60)+IF($K$60*$C$60*O$6&gt;$K$60,0,$K$60*$C$60)+IF($L$60*$C$60*N$6&gt;$L$60,0,$L$60*$C$60)+IF($M$60*$C$60*M$6&gt;$M$60,0,$M$60*$C$60)+IF($N$60*$C$60*L$6&gt;$N$60,0,$N$60*$C$60)+IF($O$60*$C$60*K$6&gt;$O$60,0,$O$60*$C$60)+IF($P$60*$C$60*J$6&gt;$P$60,0,$P$60*$C$60)+IF($Q$60*$C$60*I$6&gt;$Q$60,0,$Q$60*$C$60)+IF($R$60*$C$60*H$6&gt;$R$60,0,$R$60*$C$60)+IF($S$60*$C$60*G$6&gt;$S$60,0,$S$60*$C$60)+IF($T$60*$C$60*F$6&gt;$T$60,0,$T$60*$C$60)))</f>
        <v>0.05</v>
      </c>
      <c r="V176" s="126">
        <f>IF(U118&gt;U60,0,IF(AND(U118=U60,U176=0),0,IF($E$60*$C$60*V$6&gt;$E$60,0,$E$60*$C$60)+IF($F$60*$C$60*U$6&gt;$F$60,0,$F$60*$C$60)+IF($G$60*$C$60*T$6&gt;$G$60,0,$G$60*$C$60)+IF($H$60*$C$60*S$6&gt;$H$60,0,$H$60*$C$60)+IF($I$60*$C$60*R$6&gt;$I$60,0,$I$60*$C$60)+IF($J$60*$C$60*Q$6&gt;$J$60,0,$J$60*$C$60)+IF($K$60*$C$60*P$6&gt;$K$60,0,$K$60*$C$60)+IF($L$60*$C$60*O$6&gt;$L$60,0,$L$60*$C$60)+IF($M$60*$C$60*N$6&gt;$M$60,0,$M$60*$C$60)+IF($N$60*$C$60*M$6&gt;$N$60,0,$N$60*$C$60)+IF($O$60*$C$60*L$6&gt;$O$60,0,$O$60*$C$60)+IF($P$60*$C$60*K$6&gt;$P$60,0,$P$60*$C$60)+IF($Q$60*$C$60*J$6&gt;$Q$60,0,$Q$60*$C$60)+IF($R$60*$C$60*I$6&gt;$R$60,0,$R$60*$C$60)+IF($S$60*$C$60*H$6&gt;$S$60,0,$S$60*$C$60)+IF($T$60*$C$60*G$6&gt;$T$60,0,$T$60*$C$60)+IF($U$60*$C$60*F$6&gt;$U$60,0,$U$60*$C$60)))</f>
        <v>0.05</v>
      </c>
      <c r="W176" s="126">
        <f>IF(V118&gt;V60,0,IF(AND(V118=V60,V176=0),0,IF($E$60*$C$60*W$6&gt;$E$60,0,$E$60*$C$60)+IF($F$60*$C$60*V$6&gt;$F$60,0,$F$60*$C$60)+IF($G$60*$C$60*U$6&gt;$G$60,0,$G$60*$C$60)+IF($H$60*$C$60*T$6&gt;$H$60,0,$H$60*$C$60)+IF($I$60*$C$60*S$6&gt;$I$60,0,$I$60*$C$60)+IF($J$60*$C$60*R$6&gt;$J$60,0,$J$60*$C$60)+IF($K$60*$C$60*Q$6&gt;$K$60,0,$K$60*$C$60)+IF($L$60*$C$60*P$6&gt;$L$60,0,$L$60*$C$60)+IF($M$60*$C$60*O$6&gt;$M$60,0,$M$60*$C$60)+IF($N$60*$C$60*N$6&gt;$N$60,0,$N$60*$C$60)+IF($O$60*$C$60*M$6&gt;$O$60,0,$O$60*$C$60)+IF($P$60*$C$60*L$6&gt;$P$60,0,$P$60*$C$60)+IF($Q$60*$C$60*K$6&gt;$Q$60,0,$Q$60*$C$60)+IF($R$60*$C$60*J$6&gt;$R$60,0,$R$60*$C$60)+IF($S$60*$C$60*I$6&gt;$S$60,0,$S$60*$C$60)+IF($T$60*$C$60*H$6&gt;$T$60,0,$T$60*$C$60)+IF($U$60*$C$60*G$6&gt;$U$60,0,$U$60*$C$60)+IF($V$60*$C$60*F$6&gt;$V$60,0,$V$60*$C$60)))</f>
        <v>0.05</v>
      </c>
      <c r="X176" s="126">
        <f>IF(W118&gt;W60,0,IF(AND(W118=W60,W176=0),0,IF($E$60*$C$60*X$6&gt;$E$60,0,$E$60*$C$60)+IF($F$60*$C$60*W$6&gt;$F$60,0,$F$60*$C$60)+IF($G$60*$C$60*V$6&gt;$G$60,0,$G$60*$C$60)+IF($H$60*$C$60*U$6&gt;$H$60,0,$H$60*$C$60)+IF($I$60*$C$60*T$6&gt;$I$60,0,$I$60*$C$60)+IF($J$60*$C$60*S$6&gt;$J$60,0,$J$60*$C$60)+IF($K$60*$C$60*R$6&gt;$K$60,0,$K$60*$C$60)+IF($L$60*$C$60*Q$6&gt;$L$60,0,$L$60*$C$60)+IF($M$60*$C$60*P$6&gt;$M$60,0,$M$60*$C$60)+IF($N$60*$C$60*O$6&gt;$N$60,0,$N$60*$C$60)+IF($O$60*$C$60*N$6&gt;$O$60,0,$O$60*$C$60)+IF($P$60*$C$60*M$6&gt;$P$60,0,$P$60*$C$60)+IF($Q$60*$C$60*L$6&gt;$Q$60,0,$Q$60*$C$60)+IF($R$60*$C$60*K$6&gt;$R$60,0,$R$60*$C$60)+IF($S$60*$C$60*J$6&gt;$S$60,0,$S$60*$C$60)+IF($T$60*$C$60*I$6&gt;$T$60,0,$T$60*$C$60)+IF($U$60*$C$60*H$6&gt;$U$60,0,$U$60*$C$60)+IF($V$60*$C$60*G$6&gt;$V$60,0,$V$60*$C$60)+IF($W$60*$C$60*F$6&gt;$W$60,0,$W$60*$C$60)))</f>
        <v>0.05</v>
      </c>
      <c r="Y176" s="126">
        <f>IF(X118&gt;X60,0,IF(AND(X118=X60,X176=0),0,IF($E$60*$C$60*Y$6&gt;$E$60,0,$E$60*$C$60)+IF($F$60*$C$60*X$6&gt;$F$60,0,$F$60*$C$60)+IF($G$60*$C$60*W$6&gt;$G$60,0,$G$60*$C$60)+IF($H$60*$C$60*V$6&gt;$H$60,0,$H$60*$C$60)+IF($I$60*$C$60*U$6&gt;$I$60,0,$I$60*$C$60)+IF($J$60*$C$60*T$6&gt;$J$60,0,$J$60*$C$60)+IF($K$60*$C$60*S$6&gt;$K$60,0,$K$60*$C$60)+IF($L$60*$C$60*R$6&gt;$L$60,0,$L$60*$C$60)+IF($M$60*$C$60*Q$6&gt;$M$60,0,$M$60*$C$60)+IF($N$60*$C$60*P$6&gt;$N$60,0,$N$60*$C$60)+IF($O$60*$C$60*O$6&gt;$O$60,0,$O$60*$C$60)+IF($P$60*$C$60*N$6&gt;$P$60,0,$P$60*$C$60)+IF($Q$60*$C$60*M$6&gt;$Q$60,0,$Q$60*$C$60)+IF($R$60*$C$60*L$6&gt;$R$60,0,$R$60*$C$60)+IF($S$60*$C$60*K$6&gt;$S$60,0,$S$60*$C$60)+IF($T$60*$C$60*J$6&gt;$T$60,0,$T$60*$C$60)+IF($U$60*$C$60*I$6&gt;$U$60,0,$U$60*$C$60)+IF($V$60*$C$60*H$6&gt;$V$60,0,$V$60*$C$60)+IF($W$60*$C$60*G$6&gt;$W$60,0,$W$60*$C$60)+IF($X$60*$C$60*F$6&gt;$X$60,0,$X$60*$C$60)))</f>
        <v>0.05</v>
      </c>
      <c r="Z176" s="126">
        <f>IF(Y118&gt;Y60,0,IF(AND(Y118=Y60,Y176=0),0,IF($E$60*$C$60*Z$6&gt;$E$60,0,$E$60*$C$60)+IF($F$60*$C$60*Y$6&gt;$F$60,0,$F$60*$C$60)+IF($G$60*$C$60*X$6&gt;$G$60,0,$G$60*$C$60)+IF($H$60*$C$60*W$6&gt;$H$60,0,$H$60*$C$60)+IF($I$60*$C$60*V$6&gt;$I$60,0,$I$60*$C$60)+IF($J$60*$C$60*U$6&gt;$J$60,0,$J$60*$C$60)+IF($K$60*$C$60*T$6&gt;$K$60,0,$K$60*$C$60)+IF($L$60*$C$60*S$6&gt;$L$60,0,$L$60*$C$60)+IF($M$60*$C$60*R$6&gt;$M$60,0,$M$60*$C$60)+IF($N$60*$C$60*Q$6&gt;$N$60,0,$N$60*$C$60)+IF($O$60*$C$60*P$6&gt;$O$60,0,$O$60*$C$60)+IF($P$60*$C$60*O$6&gt;$P$60,0,$P$60*$C$60)+IF($Q$60*$C$60*N$6&gt;$Q$60,0,$Q$60*$C$60)+IF($R$60*$C$60*M$6&gt;$R$60,0,$R$60*$C$60)+IF($S$60*$C$60*L$6&gt;$S$60,0,$S$60*$C$60)+IF($T$60*$C$60*K$6&gt;$T$60,0,$T$60*$C$60)+IF($U$60*$C$60*J$6&gt;$U$60,0,$U$60*$C$60)+IF($V$60*$C$60*I$6&gt;$V$60,0,$V$60*$C$60)+IF($W$60*$C$60*H$6&gt;$W$60,0,$W$60*$C$60)+IF($X$60*$C$60*G$6&gt;$X$60,0,$X$60*$C$60)+IF($Y$60*$C$60*F$6&gt;$Y$60,0,$Y$60*$C$60)))</f>
        <v>0.05</v>
      </c>
      <c r="AA176" s="126">
        <f>IF(Z118&gt;Z60,0,IF(AND(Z118=Z60,Z176=0),0,IF($E$60*$C$60*AA$6&gt;$E$60,0,$E$60*$C$60)+IF($F$60*$C$60*Z$6&gt;$F$60,0,$F$60*$C$60)+IF($G$60*$C$60*Y$6&gt;$G$60,0,$G$60*$C$60)+IF($H$60*$C$60*X$6&gt;$H$60,0,$H$60*$C$60)+IF($I$60*$C$60*W$6&gt;$I$60,0,$I$60*$C$60)+IF($J$60*$C$60*V$6&gt;$J$60,0,$J$60*$C$60)+IF($K$60*$C$60*U$6&gt;$K$60,0,$K$60*$C$60)+IF($L$60*$C$60*T$6&gt;$L$60,0,$L$60*$C$60)+IF($M$60*$C$60*S$6&gt;$M$60,0,$M$60*$C$60)+IF($N$60*$C$60*R$6&gt;$N$60,0,$N$60*$C$60)+IF($O$60*$C$60*Q$6&gt;$O$60,0,$O$60*$C$60)+IF($P$60*$C$60*P$6&gt;$P$60,0,$P$60*$C$60)+IF($Q$60*$C$60*O$6&gt;$Q$60,0,$Q$60*$C$60)+IF($R$60*$C$60*N$6&gt;$R$60,0,$R$60*$C$60)+IF($S$60*$C$60*M$6&gt;$S$60,0,$S$60*$C$60)+IF($T$60*$C$60*L$6&gt;$T$60,0,$T$60*$C$60)+IF($U$60*$C$60*K$6&gt;$U$60,0,$U$60*$C$60)+IF($V$60*$C$60*J$6&gt;$V$60,0,$V$60*$C$60)+IF($W$60*$C$60*I$6&gt;$W$60,0,$W$60*$C$60)+IF($X$60*$C$60*H$6&gt;$X$60,0,$X$60*$C$60)+IF($Y$60*$C$60*G$6&gt;$Y$60,0,$Y$60*$C$60)+IF($Z$60*$C$60*F$6&gt;$Z$60,0,$Z$60*$C$60)))</f>
        <v>0.05</v>
      </c>
      <c r="AB176" s="126">
        <f>IF(AA118&gt;AA60,0,IF(AND(AA118=AA60,AA176=0),0,IF($E$60*$C$60*AB$6&gt;$E$60,0,$E$60*$C$60)+IF($F$60*$C$60*AA$6&gt;$F$60,0,$F$60*$C$60)+IF($G$60*$C$60*Z$6&gt;$G$60,0,$G$60*$C$60)+IF($H$60*$C$60*Y$6&gt;$H$60,0,$H$60*$C$60)+IF($I$60*$C$60*X$6&gt;$I$60,0,$I$60*$C$60)+IF($J$60*$C$60*W$6&gt;$J$60,0,$J$60*$C$60)+IF($K$60*$C$60*V$6&gt;$K$60,0,$K$60*$C$60)+IF($L$60*$C$60*U$6&gt;$L$60,0,$L$60*$C$60)+IF($M$60*$C$60*T$6&gt;$M$60,0,$M$60*$C$60)+IF($N$60*$C$60*S$6&gt;$N$60,0,$N$60*$C$60)+IF($O$60*$C$60*R$6&gt;$O$60,0,$O$60*$C$60)+IF($P$60*$C$60*Q$6&gt;$P$60,0,$P$60*$C$60)+IF($Q$60*$C$60*P$6&gt;$Q$60,0,$Q$60*$C$60)+IF($R$60*$C$60*O$6&gt;$R$60,0,$R$60*$C$60)+IF($S$60*$C$60*N$6&gt;$S$60,0,$S$60*$C$60)+IF($T$60*$C$60*M$6&gt;$T$60,0,$T$60*$C$60)+IF($U$60*$C$60*L$6&gt;$U$60,0,$U$60*$C$60)+IF($V$60*$C$60*K$6&gt;$V$60,0,$V$60*$C$60)+IF($W$60*$C$60*J$6&gt;$W$60,0,$W$60*$C$60)+IF($X$60*$C$60*I$6&gt;$X$60,0,$X$60*$C$60)+IF($Y$60*$C$60*H$6&gt;$Y$60,0,$Y$60*$C$60)+IF($Z$60*$C$60*G$6&gt;$Z$60,0,$Z$60*$C$60)+IF($AA$60*$C$60*F$6&gt;$AA$60,0,$AA$60*$C$60)))</f>
        <v>0.05</v>
      </c>
      <c r="AC176" s="126">
        <f>IF(AB118&gt;AB60,0,IF(AND(AB118=AB60,AB176=0),0,IF($E$60*$C$60*AC$6&gt;$E$60,0,$E$60*$C$60)+IF($F$60*$C$60*AB$6&gt;$F$60,0,$F$60*$C$60)+IF($G$60*$C$60*AA$6&gt;$G$60,0,$G$60*$C$60)+IF($H$60*$C$60*Z$6&gt;$H$60,0,$H$60*$C$60)+IF($I$60*$C$60*Y$6&gt;$I$60,0,$I$60*$C$60)+IF($J$60*$C$60*X$6&gt;$J$60,0,$J$60*$C$60)+IF($K$60*$C$60*W$6&gt;$K$60,0,$K$60*$C$60)+IF($L$60*$C$60*V$6&gt;$L$60,0,$L$60*$C$60)+IF($M$60*$C$60*U$6&gt;$M$60,0,$M$60*$C$60)+IF($N$60*$C$60*T$6&gt;$N$60,0,$N$60*$C$60)+IF($O$60*$C$60*S$6&gt;$O$60,0,$O$60*$C$60)+IF($P$60*$C$60*R$6&gt;$P$60,0,$P$60*$C$60)+IF($Q$60*$C$60*Q$6&gt;$Q$60,0,$Q$60*$C$60)+IF($R$60*$C$60*P$6&gt;$R$60,0,$R$60*$C$60)+IF($S$60*$C$60*O$6&gt;$S$60,0,$S$60*$C$60)+IF($T$60*$C$60*N$6&gt;$T$60,0,$T$60*$C$60)+IF($U$60*$C$60*M$6&gt;$U$60,0,$U$60*$C$60)+IF($V$60*$C$60*L$6&gt;$V$60,0,$V$60*$C$60)+IF($W$60*$C$60*K$6&gt;$W$60,0,$W$60*$C$60)+IF($X$60*$C$60*J$6&gt;$X$60,0,$X$60*$C$60)+IF($Y$60*$C$60*I$6&gt;$Y$60,0,$Y$60*$C$60)+IF($Z$60*$C$60*H$6&gt;$Z$60,0,$Z$60*$C$60)+IF($AA$60*$C$60*G$6&gt;$AA$60,0,$AA$60*$C$60)+IF($AB$60*$C$60*F$6&gt;$AB$60,0,$AB$60*$C$60)))</f>
        <v>0.05</v>
      </c>
      <c r="AD176" s="126">
        <f>IF(AC118&gt;AC60,0,IF(AND(AC118=AC60,AC176=0),0,IF($E$60*$C$60*AD$6&gt;$E$60,0,$E$60*$C$60)+IF($F$60*$C$60*AC$6&gt;$F$60,0,$F$60*$C$60)+IF($G$60*$C$60*AB$6&gt;$G$60,0,$G$60*$C$60)+IF($H$60*$C$60*AA$6&gt;$H$60,0,$H$60*$C$60)+IF($I$60*$C$60*Z$6&gt;$I$60,0,$I$60*$C$60)+IF($J$60*$C$60*Y$6&gt;$J$60,0,$J$60*$C$60)+IF($K$60*$C$60*X$6&gt;$K$60,0,$K$60*$C$60)+IF($L$60*$C$60*W$6&gt;$L$60,0,$L$60*$C$60)+IF($M$60*$C$60*V$6&gt;$M$60,0,$M$60*$C$60)+IF($N$60*$C$60*U$6&gt;$N$60,0,$N$60*$C$60)+IF($O$60*$C$60*T$6&gt;$O$60,0,$O$60*$C$60)+IF($P$60*$C$60*S$6&gt;$P$60,0,$P$60*$C$60)+IF($Q$60*$C$60*R$6&gt;$Q$60,0,$Q$60*$C$60)+IF($R$60*$C$60*Q$6&gt;$R$60,0,$R$60*$C$60)+IF($S$60*$C$60*P$6&gt;$S$60,0,$S$60*$C$60)+IF($T$60*$C$60*O$6&gt;$T$60,0,$T$60*$C$60)+IF($U$60*$C$60*N$6&gt;$U$60,0,$U$60*$C$60)+IF($V$60*$C$60*M$6&gt;$V$60,0,$V$60*$C$60)+IF($W$60*$C$60*L$6&gt;$W$60,0,$W$60*$C$60)+IF($X$60*$C$60*K$6&gt;$X$60,0,$X$60*$C$60)+IF($Y$60*$C$60*J$6&gt;$Y$60,0,$Y$60*$C$60)+IF($Z$60*$C$60*I$6&gt;$Z$60,0,$Z$60*$C$60)+IF($AA$60*$C$60*H$6&gt;$AA$60,0,$AA$60*$C$60)+IF($AB$60*$C$60*G$6&gt;$AB$60,0,$AB$60*$C$60)+IF($AC$60*$C$60*F$6&gt;$AC$60,0,$AC$60*$C$60)))</f>
        <v>0.05</v>
      </c>
      <c r="AE176" s="126">
        <f>IF(AD118&gt;AD60,0,IF(AND(AD118=AD60,AD176=0),0,IF($E$60*$C$60*AE$6&gt;$E$60,0,$E$60*$C$60)+IF($F$60*$C$60*AD$6&gt;$F$60,0,$F$60*$C$60)+IF($G$60*$C$60*AC$6&gt;$G$60,0,$G$60*$C$60)+IF($H$60*$C$60*AB$6&gt;$H$60,0,$H$60*$C$60)+IF($I$60*$C$60*AA$6&gt;$I$60,0,$I$60*$C$60)+IF($J$60*$C$60*Z$6&gt;$J$60,0,$J$60*$C$60)+IF($K$60*$C$60*Y$6&gt;$K$60,0,$K$60*$C$60)+IF($L$60*$C$60*X$6&gt;$L$60,0,$L$60*$C$60)+IF($M$60*$C$60*W$6&gt;$M$60,0,$M$60*$C$60)+IF($N$60*$C$60*V$6&gt;$N$60,0,$N$60*$C$60)+IF($O$60*$C$60*U$6&gt;$O$60,0,$O$60*$C$60)+IF($P$60*$C$60*T$6&gt;$P$60,0,$P$60*$C$60)+IF($Q$60*$C$60*S$6&gt;$Q$60,0,$Q$60*$C$60)+IF($R$60*$C$60*R$6&gt;$R$60,0,$R$60*$C$60)+IF($S$60*$C$60*Q$6&gt;$S$60,0,$S$60*$C$60)+IF($T$60*$C$60*P$6&gt;$T$60,0,$T$60*$C$60)+IF($U$60*$C$60*O$6&gt;$U$60,0,$U$60*$C$60)+IF($V$60*$C$60*N$6&gt;$V$60,0,$V$60*$C$60)+IF($W$60*$C$60*M$6&gt;$W$60,0,$W$60*$C$60)+IF($X$60*$C$60*L$6&gt;$X$60,0,$X$60*$C$60)+IF($Y$60*$C$60*K$6&gt;$Y$60,0,$Y$60*$C$60)+IF($Z$60*$C$60*J$6&gt;$Z$60,0,$Z$60*$C$60)+IF($AA$60*$C$60*I$6&gt;$AA$60,0,$AA$60*$C$60)+IF($AB$60*$C$60*H$6&gt;$AB$60,0,$AB$60*$C$60)+IF($AC$60*$C$60*G$6&gt;$AC$60,0,$AC$60*$C$60)+IF($AD$60*$C$60*F$6&gt;$AD$60,0,$AD$60*$C$60)))</f>
        <v>0.05</v>
      </c>
      <c r="AF176" s="126">
        <f>IF(AE118&gt;AE60,0,IF(AND(AE118=AE60,AE176=0),0,IF($E$60*$C$60*AF$6&gt;$E$60,0,$E$60*$C$60)+IF($F$60*$C$60*AE$6&gt;$F$60,0,$F$60*$C$60)+IF($G$60*$C$60*AD$6&gt;$G$60,0,$G$60*$C$60)+IF($H$60*$C$60*AC$6&gt;$H$60,0,$H$60*$C$60)+IF($I$60*$C$60*AB$6&gt;$I$60,0,$I$60*$C$60)+IF($J$60*$C$60*AA$6&gt;$J$60,0,$J$60*$C$60)+IF($K$60*$C$60*Z$6&gt;$K$60,0,$K$60*$C$60)+IF($L$60*$C$60*Y$6&gt;$L$60,0,$L$60*$C$60)+IF($M$60*$C$60*X$6&gt;$M$60,0,$M$60*$C$60)+IF($N$60*$C$60*W$6&gt;$N$60,0,$N$60*$C$60)+IF($O$60*$C$60*V$6&gt;$O$60,0,$O$60*$C$60)+IF($P$60*$C$60*U$6&gt;$P$60,0,$P$60*$C$60)+IF($Q$60*$C$60*T$6&gt;$Q$60,0,$Q$60*$C$60)+IF($R$60*$C$60*S$6&gt;$R$60,0,$R$60*$C$60)+IF($S$60*$C$60*R$6&gt;$S$60,0,$S$60*$C$60)+IF($T$60*$C$60*Q$6&gt;$T$60,0,$T$60*$C$60)+IF($U$60*$C$60*P$6&gt;$U$60,0,$U$60*$C$60)+IF($V$60*$C$60*O$6&gt;$V$60,0,$V$60*$C$60)+IF($W$60*$C$60*N$6&gt;$W$60,0,$W$60*$C$60)+IF($X$60*$C$60*M$6&gt;$X$60,0,$X$60*$C$60)+IF($Y$60*$C$60*L$6&gt;$Y$60,0,$Y$60*$C$60)+IF($Z$60*$C$60*K$6&gt;$Z$60,0,$Z$60*$C$60)+IF($AA$60*$C$60*J$6&gt;$AA$60,0,$AA$60*$C$60)+IF($AB$60*$C$60*I$6&gt;$AB$60,0,$AB$60*$C$60)+IF($AC$60*$C$60*H$6&gt;$AC$60,0,$AC$60*$C$60)+IF($AD$60*$C$60*G$6&gt;$AD$60,0,$AD$60*$C$60)+IF($AE$60*$C$60*F$6&gt;$AE$60,0,$AE$60*$C$60)))</f>
        <v>0.05</v>
      </c>
      <c r="AG176" s="126">
        <f>IF(AF118&gt;AF60,0,IF(AND(AF118=AF60,AF176=0),0,IF($E$60*$C$60*AG$6&gt;$E$60,0,$E$60*$C$60)+IF($F$60*$C$60*AF$6&gt;$F$60,0,$F$60*$C$60)+IF($G$60*$C$60*AE$6&gt;$G$60,0,$G$60*$C$60)+IF($H$60*$C$60*AD$6&gt;$H$60,0,$H$60*$C$60)+IF($I$60*$C$60*AC$6&gt;$I$60,0,$I$60*$C$60)+IF($J$60*$C$60*AB$6&gt;$J$60,0,$J$60*$C$60)+IF($K$60*$C$60*AA$6&gt;$K$60,0,$K$60*$C$60)+IF($L$60*$C$60*Z$6&gt;$L$60,0,$L$60*$C$60)+IF($M$60*$C$60*Y$6&gt;$M$60,0,$M$60*$C$60)+IF($N$60*$C$60*X$6&gt;$N$60,0,$N$60*$C$60)+IF($O$60*$C$60*W$6&gt;$O$60,0,$O$60*$C$60)+IF($P$60*$C$60*V$6&gt;$P$60,0,$P$60*$C$60)+IF($Q$60*$C$60*U$6&gt;$Q$60,0,$Q$60*$C$60)+IF($R$60*$C$60*T$6&gt;$R$60,0,$R$60*$C$60)+IF($S$60*$C$60*S$6&gt;$S$60,0,$S$60*$C$60)+IF($T$60*$C$60*R$6&gt;$T$60,0,$T$60*$C$60)+IF($U$60*$C$60*Q$6&gt;$U$60,0,$U$60*$C$60)+IF($V$60*$C$60*P$6&gt;$V$60,0,$V$60*$C$60)+IF($W$60*$C$60*O$6&gt;$W$60,0,$W$60*$C$60)+IF($X$60*$C$60*N$6&gt;$X$60,0,$X$60*$C$60)+IF($Y$60*$C$60*M$6&gt;$Y$60,0,$Y$60*$C$60)+IF($Z$60*$C$60*L$6&gt;$Z$60,0,$Z$60*$C$60)+IF($AA$60*$C$60*K$6&gt;$AA$60,0,$AA$60*$C$60)+IF($AB$60*$C$60*J$6&gt;$AB$60,0,$AB$60*$C$60)+IF($AC$60*$C$60*I$6&gt;$AC$60,0,$AC$60*$C$60)+IF($AD$60*$C$60*H$6&gt;$AD$60,0,$AD$60*$C$60)+IF($AE$60*$C$60*G$6&gt;$AE$60,0,$AE$60*$C$60)+IF($AF$60*$C$60*F$6&gt;$AF$60,0,$AF$60*$C$60)))</f>
        <v>0.05</v>
      </c>
      <c r="AH176" s="126">
        <f>IF(AG118&gt;AG60,0,IF(AND(AG118=AG60,AG176=0),0,IF($E$60*$C$60*AH$6&gt;$E$60,0,$E$60*$C$60)+IF($F$60*$C$60*AG$6&gt;$F$60,0,$F$60*$C$60)+IF($G$60*$C$60*AF$6&gt;$G$60,0,$G$60*$C$60)+IF($H$60*$C$60*AE$6&gt;$H$60,0,$H$60*$C$60)+IF($I$60*$C$60*AD$6&gt;$I$60,0,$I$60*$C$60)+IF($J$60*$C$60*AC$6&gt;$J$60,0,$J$60*$C$60)+IF($K$60*$C$60*AB$6&gt;$K$60,0,$K$60*$C$60)+IF($L$60*$C$60*AA$6&gt;$L$60,0,$L$60*$C$60)+IF($M$60*$C$60*Z$6&gt;$M$60,0,$M$60*$C$60)+IF($N$60*$C$60*Y$6&gt;$N$60,0,$N$60*$C$60)+IF($O$60*$C$60*X$6&gt;$O$60,0,$O$60*$C$60)+IF($P$60*$C$60*W$6&gt;$P$60,0,$P$60*$C$60)+IF($Q$60*$C$60*V$6&gt;$Q$60,0,$Q$60*$C$60)+IF($R$60*$C$60*U$6&gt;$R$60,0,$R$60*$C$60)+IF($S$60*$C$60*T$6&gt;$S$60,0,$S$60*$C$60)+IF($T$60*$C$60*S$6&gt;$T$60,0,$T$60*$C$60)+IF($U$60*$C$60*R$6&gt;$U$60,0,$U$60*$C$60)+IF($V$60*$C$60*Q$6&gt;$V$60,0,$V$60*$C$60)+IF($W$60*$C$60*P$6&gt;$W$60,0,$W$60*$C$60)+IF($X$60*$C$60*O$6&gt;$X$60,0,$X$60*$C$60)+IF($Y$60*$C$60*N$6&gt;$Y$60,0,$Y$60*$C$60)+IF($Z$60*$C$60*M$6&gt;$Z$60,0,$Z$60*$C$60)+IF($AA$60*$C$60*L$6&gt;$AA$60,0,$AA$60*$C$60)+IF($AB$60*$C$60*K$6&gt;$AB$60,0,$AB$60*$C$60)+IF($AC$60*$C$60*J$6&gt;$AC$60,0,$AC$60*$C$60)+IF($AD$60*$C$60*I$6&gt;$AD$60,0,$AD$60*$C$60)+IF($AE$60*$C$60*H$6&gt;$AE$60,0,$AE$60*$C$60)+IF($AF$60*$C$60*G$6&gt;$AF$60,0,$AF$60*$C$60)+IF($AG$60*$C$60*F$6&gt;$AG$60,0,$AG$60*$C$60)))</f>
        <v>0.05</v>
      </c>
      <c r="AI176" s="126">
        <f>IF(AH118&gt;AH60,0,IF(AND(AH118=AH60,AH176=0),0,IF($E$60*$C$60*AI$6&gt;$E$60,0,$E$60*$C$60)+IF($F$60*$C$60*AH$6&gt;$F$60,0,$F$60*$C$60)+IF($G$60*$C$60*AG$6&gt;$G$60,0,$G$60*$C$60)+IF($H$60*$C$60*AF$6&gt;$H$60,0,$H$60*$C$60)+IF($I$60*$C$60*AE$6&gt;$I$60,0,$I$60*$C$60)+IF($J$60*$C$60*AD$6&gt;$J$60,0,$J$60*$C$60)+IF($K$60*$C$60*AC$6&gt;$K$60,0,$K$60*$C$60)+IF($L$60*$C$60*AB$6&gt;$L$60,0,$L$60*$C$60)+IF($M$60*$C$60*AA$6&gt;$M$60,0,$M$60*$C$60)+IF($N$60*$C$60*Z$6&gt;$N$60,0,$N$60*$C$60)+IF($O$60*$C$60*Y$6&gt;$O$60,0,$O$60*$C$60)+IF($P$60*$C$60*X$6&gt;$P$60,0,$P$60*$C$60)+IF($Q$60*$C$60*W$6&gt;$Q$60,0,$Q$60*$C$60)+IF($R$60*$C$60*V$6&gt;$R$60,0,$R$60*$C$60)+IF($S$60*$C$60*U$6&gt;$S$60,0,$S$60*$C$60)+IF($T$60*$C$60*T$6&gt;$T$60,0,$T$60*$C$60)+IF($U$60*$C$60*S$6&gt;$U$60,0,$U$60*$C$60)+IF($V$60*$C$60*R$6&gt;$V$60,0,$V$60*$C$60)+IF($W$60*$C$60*Q$6&gt;$W$60,0,$W$60*$C$60)+IF($X$60*$C$60*P$6&gt;$X$60,0,$X$60*$C$60)+IF($Y$60*$C$60*O$6&gt;$Y$60,0,$Y$60*$C$60)+IF($Z$60*$C$60*N$6&gt;$Z$60,0,$Z$60*$C$60)+IF($AA$60*$C$60*M$6&gt;$AA$60,0,$AA$60*$C$60)+IF($AB$60*$C$60*L$6&gt;$AB$60,0,$AB$60*$C$60)+IF($AC$60*$C$60*K$6&gt;$AC$60,0,$AC$60*$C$60)+IF($AD$60*$C$60*J$6&gt;$AD$60,0,$AD$60*$C$60)+IF($AE$60*$C$60*I$6&gt;$AE$60,0,$AE$60*$C$60)+IF($AF$60*$C$60*H$6&gt;$AF$60,0,$AF$60*$C$60)+IF($AG$60*$C$60*G$6&gt;$AG$60,0,$AG$60*$C$60)+IF($AH$60*$C$60*F$6&gt;$AH$60,0,$AH$60*$C$60)))</f>
        <v>0.05</v>
      </c>
    </row>
    <row r="177" spans="2:35" x14ac:dyDescent="0.3">
      <c r="B177" s="6" t="str">
        <f t="shared" si="74"/>
        <v xml:space="preserve">Communication equipment </v>
      </c>
      <c r="C177" s="284"/>
      <c r="D177" s="151">
        <f t="shared" si="73"/>
        <v>1.5000000000000007</v>
      </c>
      <c r="E177" s="126">
        <v>0</v>
      </c>
      <c r="F177" s="126">
        <f>IF(E119&gt;E61,0,IF(AND(E119=E61,E177=0),0,IF($E$61*$C$61*F$6&gt;$E$61,0,$E$61*$C$61)))</f>
        <v>0.05</v>
      </c>
      <c r="G177" s="126">
        <f>IF(F119&gt;F61,0,IF(AND(F119=F61,F177=0),0,IF($E$61*$C$61*G$6&gt;$E$61,0,$E$61*$C$61)+IF($F$61*$C$61*F$6&gt;$F$61,0,$F$61*$C$61)))</f>
        <v>0.05</v>
      </c>
      <c r="H177" s="126">
        <f>IF(G119&gt;G61,0,IF(AND(G119=G61,G177=0),0,IF($E$61*$C$61*H$6&gt;$E$61,0,$E$61*$C$61)+IF($F$61*$C$61*G$6&gt;$F$61,0,$F$61*$C$61)+IF($G$61*$C$61*F$6&gt;$G$61,0,$G$61*$C$61)))</f>
        <v>0.05</v>
      </c>
      <c r="I177" s="126">
        <f>IF(H119&gt;H61,0,IF(AND(H119=H61,H177=0),0,IF($E$61*$C$61*I$6&gt;$E$61,0,$E$61*$C$61)+IF($F$61*$C$61*H$6&gt;$F$61,0,$F$61*$C$61)+IF($G$61*$C$61*G$6&gt;$G$61,0,$G$61*$C$61)+IF($H$61*$C$61*F$6&gt;$H$61,0,$H$61*$C$61)))</f>
        <v>0.05</v>
      </c>
      <c r="J177" s="126">
        <f>IF(I119&gt;I61,0,IF(AND(I119=I61,I177=0),0,IF($E$61*$C$61*J$6&gt;$E$61,0,$E$61*$C$61)+IF($F$61*$C$61*I$6&gt;$F$61,0,$F$61*$C$61)+IF($G$61*$C$61*H$6&gt;$G$61,0,$G$61*$C$61)+IF($H$61*$C$61*G$6&gt;$H$61,0,$H$61*$C$61)+IF($I$61*$C$61*F$6&gt;$I$61,0,$I$61*$C$61)))</f>
        <v>0.05</v>
      </c>
      <c r="K177" s="126">
        <f>IF(J119&gt;J61,0,IF(AND(J119=J61,J177=0),0,IF($E$61*$C$61*K$6&gt;$E$61,0,$E$61*$C$61)+IF($F$61*$C$61*J$6&gt;$F$61,0,$F$61*$C$61)+IF($G$61*$C$61*I$6&gt;$G$61,0,$G$61*$C$61)+IF($H$61*$C$61*H$6&gt;$H$61,0,$H$61*$C$61)+IF($I$61*$C$61*G$6&gt;$I$61,0,$I$61*$C$61)+IF($J$61*$C$61*F$6&gt;$J$61,0,$J$61*$C$61)))</f>
        <v>0.05</v>
      </c>
      <c r="L177" s="126">
        <f>IF(K119&gt;K61,0,IF(AND(K119=K61,K177=0),0,IF($E$61*$C$61*L$6&gt;$E$61,0,$E$61*$C$61)+IF($F$61*$C$61*K$6&gt;$F$61,0,$F$61*$C$61)+IF($G$61*$C$61*J$6&gt;$G$61,0,$G$61*$C$61)+IF($H$61*$C$61*I$6&gt;$H$61,0,$H$61*$C$61)+IF($I$61*$C$61*H$6&gt;$I$61,0,$I$61*$C$61)+IF($J$61*$C$61*G$6&gt;$J$61,0,$J$61*$C$61)+IF($K$61*$C$61*F$6&gt;$K$61,0,$K$61*$C$61)))</f>
        <v>0.05</v>
      </c>
      <c r="M177" s="126">
        <f>IF(L119&gt;L61,0,IF(AND(L119=L61,L177=0),0,IF($E$61*$C$61*M$6&gt;$E$61,0,$E$61*$C$61)+IF($F$61*$C$61*L$6&gt;$F$61,0,$F$61*$C$61)+IF($G$61*$C$61*K$6&gt;$G$61,0,$G$61*$C$61)+IF($H$61*$C$61*J$6&gt;$H$61,0,$H$61*$C$61)+IF($I$61*$C$61*I$6&gt;$I$61,0,$I$61*$C$61)+IF($J$61*$C$61*H$6&gt;$J$61,0,$J$61*$C$61)+IF($K$61*$C$61*G$6&gt;$K$61,0,$K$61*$C$61)+IF($L$61*$C$61*F$6&gt;$L$61,0,$L$61*$C$61)))</f>
        <v>0.05</v>
      </c>
      <c r="N177" s="126">
        <f>IF(M119&gt;M61,0,IF(AND(M119=M61,M177=0),0,IF($E$61*$C$61*N$6&gt;$E$61,0,$E$61*$C$61)+IF($F$61*$C$61*M$6&gt;$F$61,0,$F$61*$C$61)+IF($G$61*$C$61*L$6&gt;$G$61,0,$G$61*$C$61)+IF($H$61*$C$61*K$6&gt;$H$61,0,$H$61*$C$61)+IF($I$61*$C$61*J$6&gt;$I$61,0,$I$61*$C$61)+IF($J$61*$C$61*I$6&gt;$J$61,0,$J$61*$C$61)+IF($K$61*$C$61*H$6&gt;$K$61,0,$K$61*$C$61)+IF($L$61*$C$61*G$6&gt;$L$61,0,$L$61*$C$61)+IF($M$61*$C$61*F$6&gt;$M$61,0,$M$61*$C$61)))</f>
        <v>0.05</v>
      </c>
      <c r="O177" s="126">
        <f>IF(N119&gt;N61,0,IF(AND(N119=N61,N177=0),0,IF($E$61*$C$61*O$6&gt;$E$61,0,$E$61*$C$61)+IF($F$61*$C$61*N$6&gt;$F$61,0,$F$61*$C$61)+IF($G$61*$C$61*M$6&gt;$G$61,0,$G$61*$C$61)+IF($H$61*$C$61*L$6&gt;$H$61,0,$H$61*$C$61)+IF($I$61*$C$61*K$6&gt;$I$61,0,$I$61*$C$61)+IF($J$61*$C$61*J$6&gt;$J$61,0,$J$61*$C$61)+IF($K$61*$C$61*I$6&gt;$K$61,0,$K$61*$C$61)+IF($L$61*$C$61*H$6&gt;$L$61,0,$L$61*$C$61)+IF($M$61*$C$61*G$6&gt;$M$61,0,$M$61*$C$61)+IF($N$61*$C$61*F$6&gt;$N$61,0,$N$61*$C$61)))</f>
        <v>0.05</v>
      </c>
      <c r="P177" s="126">
        <f>IF(O119&gt;O61,0,IF(AND(O119=O61,O177=0),0,IF($E$61*$C$61*P$6&gt;$E$61,0,$E$61*$C$61)+IF($F$61*$C$61*O$6&gt;$F$61,0,$F$61*$C$61)+IF($G$61*$C$61*N$6&gt;$G$61,0,$G$61*$C$61)+IF($H$61*$C$61*M$6&gt;$H$61,0,$H$61*$C$61)+IF($I$61*$C$61*L$6&gt;$I$61,0,$I$61*$C$61)+IF($J$61*$C$61*K$6&gt;$J$61,0,$J$61*$C$61)+IF($K$61*$C$61*J$6&gt;$K$61,0,$K$61*$C$61)+IF($L$61*$C$61*I$6&gt;$L$61,0,$L$61*$C$61)+IF($M$61*$C$61*H$6&gt;$M$61,0,$M$61*$C$61)+IF($N$61*$C$61*G$6&gt;$N$61,0,$N$61*$C$61)+IF($O$61*$C$61*F$6&gt;$O$61,0,$O$61*$C$61)))</f>
        <v>0.05</v>
      </c>
      <c r="Q177" s="126">
        <f>IF(P119&gt;P61,0,IF(AND(P119=P61,P177=0),0,IF($E$61*$C$61*Q$6&gt;$E$61,0,$E$61*$C$61)+IF($F$61*$C$61*P$6&gt;$F$61,0,$F$61*$C$61)+IF($G$61*$C$61*O$6&gt;$G$61,0,$G$61*$C$61)+IF($H$61*$C$61*N$6&gt;$H$61,0,$H$61*$C$61)+IF($I$61*$C$61*M$6&gt;$I$61,0,$I$61*$C$61)+IF($J$61*$C$61*L$6&gt;$J$61,0,$J$61*$C$61)+IF($K$61*$C$61*K$6&gt;$K$61,0,$K$61*$C$61)+IF($L$61*$C$61*J$6&gt;$L$61,0,$L$61*$C$61)+IF($M$61*$C$61*I$6&gt;$M$61,0,$M$61*$C$61)+IF($N$61*$C$61*H$6&gt;$N$61,0,$N$61*$C$61)+IF($O$61*$C$61*G$6&gt;$O$61,0,$O$61*$C$61)+IF($P$61*$C$61*F$6&gt;$P$61,0,$P$61*$C$61)))</f>
        <v>0.05</v>
      </c>
      <c r="R177" s="126">
        <f>IF(Q119&gt;Q61,0,IF(AND(Q119=Q61,Q177=0),0,IF($E$61*$C$61*R$6&gt;$E$61,0,$E$61*$C$61)+IF($F$61*$C$61*Q$6&gt;$F$61,0,$F$61*$C$61)+IF($G$61*$C$61*P$6&gt;$G$61,0,$G$61*$C$61)+IF($H$61*$C$61*O$6&gt;$H$61,0,$H$61*$C$61)+IF($I$61*$C$61*N$6&gt;$I$61,0,$I$61*$C$61)+IF($J$61*$C$61*M$6&gt;$J$61,0,$J$61*$C$61)+IF($K$61*$C$61*L$6&gt;$K$61,0,$K$61*$C$61)+IF($L$61*$C$61*K$6&gt;$L$61,0,$L$61*$C$61)+IF($M$61*$C$61*J$6&gt;$M$61,0,$M$61*$C$61)+IF($N$61*$C$61*I$6&gt;$N$61,0,$N$61*$C$61)+IF($O$61*$C$61*H$6&gt;$O$61,0,$O$61*$C$61)+IF($P$61*$C$61*G$6&gt;$P$61,0,$P$61*$C$61)+IF($Q$61*$C$61*F$6&gt;$Q$61,0,$Q$61*$C$61)))</f>
        <v>0.05</v>
      </c>
      <c r="S177" s="126">
        <f>IF(R119&gt;R61,0,IF(AND(R119=R61,R177=0),0,IF($E$61*$C$61*S$6&gt;$E$61,0,$E$61*$C$61)+IF($F$61*$C$61*R$6&gt;$F$61,0,$F$61*$C$61)+IF($G$61*$C$61*Q$6&gt;$G$61,0,$G$61*$C$61)+IF($H$61*$C$61*P$6&gt;$H$61,0,$H$61*$C$61)+IF($I$61*$C$61*O$6&gt;$I$61,0,$I$61*$C$61)+IF($J$61*$C$61*N$6&gt;$J$61,0,$J$61*$C$61)+IF($K$61*$C$61*M$6&gt;$K$61,0,$K$61*$C$61)+IF($L$61*$C$61*L$6&gt;$L$61,0,$L$61*$C$61)+IF($M$61*$C$61*K$6&gt;$M$61,0,$M$61*$C$61)+IF($N$61*$C$61*J$6&gt;$N$61,0,$N$61*$C$61)+IF($O$61*$C$61*I$6&gt;$O$61,0,$O$61*$C$61)+IF($P$61*$C$61*H$6&gt;$P$61,0,$P$61*$C$61)+IF($Q$61*$C$61*G$6&gt;$Q$61,0,$Q$61*$C$61)+IF($R$61*$C$61*F$6&gt;$R$61,0,$R$61*$C$61)))</f>
        <v>0.05</v>
      </c>
      <c r="T177" s="126">
        <f>IF(S119&gt;S61,0,IF(AND(S119=S61,S177=0),0,IF($E$61*$C$61*T$6&gt;$E$61,0,$E$61*$C$61)+IF($F$61*$C$61*S$6&gt;$F$61,0,$F$61*$C$61)+IF($G$61*$C$61*R$6&gt;$G$61,0,$G$61*$C$61)+IF($H$61*$C$61*Q$6&gt;$H$61,0,$H$61*$C$61)+IF($I$61*$C$61*P$6&gt;$I$61,0,$I$61*$C$61)+IF($J$61*$C$61*O$6&gt;$J$61,0,$J$61*$C$61)+IF($K$61*$C$61*N$6&gt;$K$61,0,$K$61*$C$61)+IF($L$61*$C$61*M$6&gt;$L$61,0,$L$61*$C$61)+IF($M$61*$C$61*L$6&gt;$M$61,0,$M$61*$C$61)+IF($N$61*$C$61*K$6&gt;$N$61,0,$N$61*$C$61)+IF($O$61*$C$61*J$6&gt;$O$61,0,$O$61*$C$61)+IF($P$61*$C$61*I$6&gt;$P$61,0,$P$61*$C$61)+IF($Q$61*$C$61*H$6&gt;$Q$61,0,$Q$61*$C$61)+IF($R$61*$C$61*G$6&gt;$R$61,0,$R$61*$C$61)+IF($S$61*$C$61*F$6&gt;$S$61,0,$S$61*$C$61)))</f>
        <v>0.05</v>
      </c>
      <c r="U177" s="126">
        <f>IF(T119&gt;T61,0,IF(AND(T119=T61,T177=0),0,IF($E$61*$C$61*U$6&gt;$E$61,0,$E$61*$C$61)+IF($F$61*$C$61*T$6&gt;$F$61,0,$F$61*$C$61)+IF($G$61*$C$61*S$6&gt;$G$61,0,$G$61*$C$61)+IF($H$61*$C$61*R$6&gt;$H$61,0,$H$61*$C$61)+IF($I$61*$C$61*Q$6&gt;$I$61,0,$I$61*$C$61)+IF($J$61*$C$61*P$6&gt;$J$61,0,$J$61*$C$61)+IF($K$61*$C$61*O$6&gt;$K$61,0,$K$61*$C$61)+IF($L$61*$C$61*N$6&gt;$L$61,0,$L$61*$C$61)+IF($M$61*$C$61*M$6&gt;$M$61,0,$M$61*$C$61)+IF($N$61*$C$61*L$6&gt;$N$61,0,$N$61*$C$61)+IF($O$61*$C$61*K$6&gt;$O$61,0,$O$61*$C$61)+IF($P$61*$C$61*J$6&gt;$P$61,0,$P$61*$C$61)+IF($Q$61*$C$61*I$6&gt;$Q$61,0,$Q$61*$C$61)+IF($R$61*$C$61*H$6&gt;$R$61,0,$R$61*$C$61)+IF($S$61*$C$61*G$6&gt;$S$61,0,$S$61*$C$61)+IF($T$61*$C$61*F$6&gt;$T$61,0,$T$61*$C$61)))</f>
        <v>0.05</v>
      </c>
      <c r="V177" s="126">
        <f>IF(U119&gt;U61,0,IF(AND(U119=U61,U177=0),0,IF($E$61*$C$61*V$6&gt;$E$61,0,$E$61*$C$61)+IF($F$61*$C$61*U$6&gt;$F$61,0,$F$61*$C$61)+IF($G$61*$C$61*T$6&gt;$G$61,0,$G$61*$C$61)+IF($H$61*$C$61*S$6&gt;$H$61,0,$H$61*$C$61)+IF($I$61*$C$61*R$6&gt;$I$61,0,$I$61*$C$61)+IF($J$61*$C$61*Q$6&gt;$J$61,0,$J$61*$C$61)+IF($K$61*$C$61*P$6&gt;$K$61,0,$K$61*$C$61)+IF($L$61*$C$61*O$6&gt;$L$61,0,$L$61*$C$61)+IF($M$61*$C$61*N$6&gt;$M$61,0,$M$61*$C$61)+IF($N$61*$C$61*M$6&gt;$N$61,0,$N$61*$C$61)+IF($O$61*$C$61*L$6&gt;$O$61,0,$O$61*$C$61)+IF($P$61*$C$61*K$6&gt;$P$61,0,$P$61*$C$61)+IF($Q$61*$C$61*J$6&gt;$Q$61,0,$Q$61*$C$61)+IF($R$61*$C$61*I$6&gt;$R$61,0,$R$61*$C$61)+IF($S$61*$C$61*H$6&gt;$S$61,0,$S$61*$C$61)+IF($T$61*$C$61*G$6&gt;$T$61,0,$T$61*$C$61)+IF($U$61*$C$61*F$6&gt;$U$61,0,$U$61*$C$61)))</f>
        <v>0.05</v>
      </c>
      <c r="W177" s="126">
        <f>IF(V119&gt;V61,0,IF(AND(V119=V61,V177=0),0,IF($E$61*$C$61*W$6&gt;$E$61,0,$E$61*$C$61)+IF($F$61*$C$61*V$6&gt;$F$61,0,$F$61*$C$61)+IF($G$61*$C$61*U$6&gt;$G$61,0,$G$61*$C$61)+IF($H$61*$C$61*T$6&gt;$H$61,0,$H$61*$C$61)+IF($I$61*$C$61*S$6&gt;$I$61,0,$I$61*$C$61)+IF($J$61*$C$61*R$6&gt;$J$61,0,$J$61*$C$61)+IF($K$61*$C$61*Q$6&gt;$K$61,0,$K$61*$C$61)+IF($L$61*$C$61*P$6&gt;$L$61,0,$L$61*$C$61)+IF($M$61*$C$61*O$6&gt;$M$61,0,$M$61*$C$61)+IF($N$61*$C$61*N$6&gt;$N$61,0,$N$61*$C$61)+IF($O$61*$C$61*M$6&gt;$O$61,0,$O$61*$C$61)+IF($P$61*$C$61*L$6&gt;$P$61,0,$P$61*$C$61)+IF($Q$61*$C$61*K$6&gt;$Q$61,0,$Q$61*$C$61)+IF($R$61*$C$61*J$6&gt;$R$61,0,$R$61*$C$61)+IF($S$61*$C$61*I$6&gt;$S$61,0,$S$61*$C$61)+IF($T$61*$C$61*H$6&gt;$T$61,0,$T$61*$C$61)+IF($U$61*$C$61*G$6&gt;$U$61,0,$U$61*$C$61)+IF($V$61*$C$61*F$6&gt;$V$61,0,$V$61*$C$61)))</f>
        <v>0.05</v>
      </c>
      <c r="X177" s="126">
        <f>IF(W119&gt;W61,0,IF(AND(W119=W61,W177=0),0,IF($E$61*$C$61*X$6&gt;$E$61,0,$E$61*$C$61)+IF($F$61*$C$61*W$6&gt;$F$61,0,$F$61*$C$61)+IF($G$61*$C$61*V$6&gt;$G$61,0,$G$61*$C$61)+IF($H$61*$C$61*U$6&gt;$H$61,0,$H$61*$C$61)+IF($I$61*$C$61*T$6&gt;$I$61,0,$I$61*$C$61)+IF($J$61*$C$61*S$6&gt;$J$61,0,$J$61*$C$61)+IF($K$61*$C$61*R$6&gt;$K$61,0,$K$61*$C$61)+IF($L$61*$C$61*Q$6&gt;$L$61,0,$L$61*$C$61)+IF($M$61*$C$61*P$6&gt;$M$61,0,$M$61*$C$61)+IF($N$61*$C$61*O$6&gt;$N$61,0,$N$61*$C$61)+IF($O$61*$C$61*N$6&gt;$O$61,0,$O$61*$C$61)+IF($P$61*$C$61*M$6&gt;$P$61,0,$P$61*$C$61)+IF($Q$61*$C$61*L$6&gt;$Q$61,0,$Q$61*$C$61)+IF($R$61*$C$61*K$6&gt;$R$61,0,$R$61*$C$61)+IF($S$61*$C$61*J$6&gt;$S$61,0,$S$61*$C$61)+IF($T$61*$C$61*I$6&gt;$T$61,0,$T$61*$C$61)+IF($U$61*$C$61*H$6&gt;$U$61,0,$U$61*$C$61)+IF($V$61*$C$61*G$6&gt;$V$61,0,$V$61*$C$61)+IF($W$61*$C$61*F$6&gt;$W$61,0,$W$61*$C$61)))</f>
        <v>0.05</v>
      </c>
      <c r="Y177" s="126">
        <f>IF(X119&gt;X61,0,IF(AND(X119=X61,X177=0),0,IF($E$61*$C$61*Y$6&gt;$E$61,0,$E$61*$C$61)+IF($F$61*$C$61*X$6&gt;$F$61,0,$F$61*$C$61)+IF($G$61*$C$61*W$6&gt;$G$61,0,$G$61*$C$61)+IF($H$61*$C$61*V$6&gt;$H$61,0,$H$61*$C$61)+IF($I$61*$C$61*U$6&gt;$I$61,0,$I$61*$C$61)+IF($J$61*$C$61*T$6&gt;$J$61,0,$J$61*$C$61)+IF($K$61*$C$61*S$6&gt;$K$61,0,$K$61*$C$61)+IF($L$61*$C$61*R$6&gt;$L$61,0,$L$61*$C$61)+IF($M$61*$C$61*Q$6&gt;$M$61,0,$M$61*$C$61)+IF($N$61*$C$61*P$6&gt;$N$61,0,$N$61*$C$61)+IF($O$61*$C$61*O$6&gt;$O$61,0,$O$61*$C$61)+IF($P$61*$C$61*N$6&gt;$P$61,0,$P$61*$C$61)+IF($Q$61*$C$61*M$6&gt;$Q$61,0,$Q$61*$C$61)+IF($R$61*$C$61*L$6&gt;$R$61,0,$R$61*$C$61)+IF($S$61*$C$61*K$6&gt;$S$61,0,$S$61*$C$61)+IF($T$61*$C$61*J$6&gt;$T$61,0,$T$61*$C$61)+IF($U$61*$C$61*I$6&gt;$U$61,0,$U$61*$C$61)+IF($V$61*$C$61*H$6&gt;$V$61,0,$V$61*$C$61)+IF($W$61*$C$61*G$6&gt;$W$61,0,$W$61*$C$61)+IF($X$61*$C$61*F$6&gt;$X$61,0,$X$61*$C$61)))</f>
        <v>0.05</v>
      </c>
      <c r="Z177" s="126">
        <f>IF(Y119&gt;Y61,0,IF(AND(Y119=Y61,Y177=0),0,IF($E$61*$C$61*Z$6&gt;$E$61,0,$E$61*$C$61)+IF($F$61*$C$61*Y$6&gt;$F$61,0,$F$61*$C$61)+IF($G$61*$C$61*X$6&gt;$G$61,0,$G$61*$C$61)+IF($H$61*$C$61*W$6&gt;$H$61,0,$H$61*$C$61)+IF($I$61*$C$61*V$6&gt;$I$61,0,$I$61*$C$61)+IF($J$61*$C$61*U$6&gt;$J$61,0,$J$61*$C$61)+IF($K$61*$C$61*T$6&gt;$K$61,0,$K$61*$C$61)+IF($L$61*$C$61*S$6&gt;$L$61,0,$L$61*$C$61)+IF($M$61*$C$61*R$6&gt;$M$61,0,$M$61*$C$61)+IF($N$61*$C$61*Q$6&gt;$N$61,0,$N$61*$C$61)+IF($O$61*$C$61*P$6&gt;$O$61,0,$O$61*$C$61)+IF($P$61*$C$61*O$6&gt;$P$61,0,$P$61*$C$61)+IF($Q$61*$C$61*N$6&gt;$Q$61,0,$Q$61*$C$61)+IF($R$61*$C$61*M$6&gt;$R$61,0,$R$61*$C$61)+IF($S$61*$C$61*L$6&gt;$S$61,0,$S$61*$C$61)+IF($T$61*$C$61*K$6&gt;$T$61,0,$T$61*$C$61)+IF($U$61*$C$61*J$6&gt;$U$61,0,$U$61*$C$61)+IF($V$61*$C$61*I$6&gt;$V$61,0,$V$61*$C$61)+IF($W$61*$C$61*H$6&gt;$W$61,0,$W$61*$C$61)+IF($X$61*$C$61*G$6&gt;$X$61,0,$X$61*$C$61)+IF($Y$61*$C$61*F$6&gt;$Y$61,0,$Y$61*$C$61)))</f>
        <v>0.05</v>
      </c>
      <c r="AA177" s="126">
        <f>IF(Z119&gt;Z61,0,IF(AND(Z119=Z61,Z177=0),0,IF($E$61*$C$61*AA$6&gt;$E$61,0,$E$61*$C$61)+IF($F$61*$C$61*Z$6&gt;$F$61,0,$F$61*$C$61)+IF($G$61*$C$61*Y$6&gt;$G$61,0,$G$61*$C$61)+IF($H$61*$C$61*X$6&gt;$H$61,0,$H$61*$C$61)+IF($I$61*$C$61*W$6&gt;$I$61,0,$I$61*$C$61)+IF($J$61*$C$61*V$6&gt;$J$61,0,$J$61*$C$61)+IF($K$61*$C$61*U$6&gt;$K$61,0,$K$61*$C$61)+IF($L$61*$C$61*T$6&gt;$L$61,0,$L$61*$C$61)+IF($M$61*$C$61*S$6&gt;$M$61,0,$M$61*$C$61)+IF($N$61*$C$61*R$6&gt;$N$61,0,$N$61*$C$61)+IF($O$61*$C$61*Q$6&gt;$O$61,0,$O$61*$C$61)+IF($P$61*$C$61*P$6&gt;$P$61,0,$P$61*$C$61)+IF($Q$61*$C$61*O$6&gt;$Q$61,0,$Q$61*$C$61)+IF($R$61*$C$61*N$6&gt;$R$61,0,$R$61*$C$61)+IF($S$61*$C$61*M$6&gt;$S$61,0,$S$61*$C$61)+IF($T$61*$C$61*L$6&gt;$T$61,0,$T$61*$C$61)+IF($U$61*$C$61*K$6&gt;$U$61,0,$U$61*$C$61)+IF($V$61*$C$61*J$6&gt;$V$61,0,$V$61*$C$61)+IF($W$61*$C$61*I$6&gt;$W$61,0,$W$61*$C$61)+IF($X$61*$C$61*H$6&gt;$X$61,0,$X$61*$C$61)+IF($Y$61*$C$61*G$6&gt;$Y$61,0,$Y$61*$C$61)+IF($Z$61*$C$61*F$6&gt;$Z$61,0,$Z$61*$C$61)))</f>
        <v>0.05</v>
      </c>
      <c r="AB177" s="126">
        <f>IF(AA119&gt;AA61,0,IF(AND(AA119=AA61,AA177=0),0,IF($E$61*$C$61*AB$6&gt;$E$61,0,$E$61*$C$61)+IF($F$61*$C$61*AA$6&gt;$F$61,0,$F$61*$C$61)+IF($G$61*$C$61*Z$6&gt;$G$61,0,$G$61*$C$61)+IF($H$61*$C$61*Y$6&gt;$H$61,0,$H$61*$C$61)+IF($I$61*$C$61*X$6&gt;$I$61,0,$I$61*$C$61)+IF($J$61*$C$61*W$6&gt;$J$61,0,$J$61*$C$61)+IF($K$61*$C$61*V$6&gt;$K$61,0,$K$61*$C$61)+IF($L$61*$C$61*U$6&gt;$L$61,0,$L$61*$C$61)+IF($M$61*$C$61*T$6&gt;$M$61,0,$M$61*$C$61)+IF($N$61*$C$61*S$6&gt;$N$61,0,$N$61*$C$61)+IF($O$61*$C$61*R$6&gt;$O$61,0,$O$61*$C$61)+IF($P$61*$C$61*Q$6&gt;$P$61,0,$P$61*$C$61)+IF($Q$61*$C$61*P$6&gt;$Q$61,0,$Q$61*$C$61)+IF($R$61*$C$61*O$6&gt;$R$61,0,$R$61*$C$61)+IF($S$61*$C$61*N$6&gt;$S$61,0,$S$61*$C$61)+IF($T$61*$C$61*M$6&gt;$T$61,0,$T$61*$C$61)+IF($U$61*$C$61*L$6&gt;$U$61,0,$U$61*$C$61)+IF($V$61*$C$61*K$6&gt;$V$61,0,$V$61*$C$61)+IF($W$61*$C$61*J$6&gt;$W$61,0,$W$61*$C$61)+IF($X$61*$C$61*I$6&gt;$X$61,0,$X$61*$C$61)+IF($Y$61*$C$61*H$6&gt;$Y$61,0,$Y$61*$C$61)+IF($Z$61*$C$61*G$6&gt;$Z$61,0,$Z$61*$C$61)+IF($AA$61*$C$61*F$6&gt;$AA$61,0,$AA$61*$C$61)))</f>
        <v>0.05</v>
      </c>
      <c r="AC177" s="126">
        <f>IF(AB119&gt;AB61,0,IF(AND(AB119=AB61,AB177=0),0,IF($E$61*$C$61*AC$6&gt;$E$61,0,$E$61*$C$61)+IF($F$61*$C$61*AB$6&gt;$F$61,0,$F$61*$C$61)+IF($G$61*$C$61*AA$6&gt;$G$61,0,$G$61*$C$61)+IF($H$61*$C$61*Z$6&gt;$H$61,0,$H$61*$C$61)+IF($I$61*$C$61*Y$6&gt;$I$61,0,$I$61*$C$61)+IF($J$61*$C$61*X$6&gt;$J$61,0,$J$61*$C$61)+IF($K$61*$C$61*W$6&gt;$K$61,0,$K$61*$C$61)+IF($L$61*$C$61*V$6&gt;$L$61,0,$L$61*$C$61)+IF($M$61*$C$61*U$6&gt;$M$61,0,$M$61*$C$61)+IF($N$61*$C$61*T$6&gt;$N$61,0,$N$61*$C$61)+IF($O$61*$C$61*S$6&gt;$O$61,0,$O$61*$C$61)+IF($P$61*$C$61*R$6&gt;$P$61,0,$P$61*$C$61)+IF($Q$61*$C$61*Q$6&gt;$Q$61,0,$Q$61*$C$61)+IF($R$61*$C$61*P$6&gt;$R$61,0,$R$61*$C$61)+IF($S$61*$C$61*O$6&gt;$S$61,0,$S$61*$C$61)+IF($T$61*$C$61*N$6&gt;$T$61,0,$T$61*$C$61)+IF($U$61*$C$61*M$6&gt;$U$61,0,$U$61*$C$61)+IF($V$61*$C$61*L$6&gt;$V$61,0,$V$61*$C$61)+IF($W$61*$C$61*K$6&gt;$W$61,0,$W$61*$C$61)+IF($X$61*$C$61*J$6&gt;$X$61,0,$X$61*$C$61)+IF($Y$61*$C$61*I$6&gt;$Y$61,0,$Y$61*$C$61)+IF($Z$61*$C$61*H$6&gt;$Z$61,0,$Z$61*$C$61)+IF($AA$61*$C$61*G$6&gt;$AA$61,0,$AA$61*$C$61)+IF($AB$61*$C$61*F$6&gt;$AB$61,0,$AB$61*$C$61)))</f>
        <v>0.05</v>
      </c>
      <c r="AD177" s="126">
        <f>IF(AC119&gt;AC61,0,IF(AND(AC119=AC61,AC177=0),0,IF($E$61*$C$61*AD$6&gt;$E$61,0,$E$61*$C$61)+IF($F$61*$C$61*AC$6&gt;$F$61,0,$F$61*$C$61)+IF($G$61*$C$61*AB$6&gt;$G$61,0,$G$61*$C$61)+IF($H$61*$C$61*AA$6&gt;$H$61,0,$H$61*$C$61)+IF($I$61*$C$61*Z$6&gt;$I$61,0,$I$61*$C$61)+IF($J$61*$C$61*Y$6&gt;$J$61,0,$J$61*$C$61)+IF($K$61*$C$61*X$6&gt;$K$61,0,$K$61*$C$61)+IF($L$61*$C$61*W$6&gt;$L$61,0,$L$61*$C$61)+IF($M$61*$C$61*V$6&gt;$M$61,0,$M$61*$C$61)+IF($N$61*$C$61*U$6&gt;$N$61,0,$N$61*$C$61)+IF($O$61*$C$61*T$6&gt;$O$61,0,$O$61*$C$61)+IF($P$61*$C$61*S$6&gt;$P$61,0,$P$61*$C$61)+IF($Q$61*$C$61*R$6&gt;$Q$61,0,$Q$61*$C$61)+IF($R$61*$C$61*Q$6&gt;$R$61,0,$R$61*$C$61)+IF($S$61*$C$61*P$6&gt;$S$61,0,$S$61*$C$61)+IF($T$61*$C$61*O$6&gt;$T$61,0,$T$61*$C$61)+IF($U$61*$C$61*N$6&gt;$U$61,0,$U$61*$C$61)+IF($V$61*$C$61*M$6&gt;$V$61,0,$V$61*$C$61)+IF($W$61*$C$61*L$6&gt;$W$61,0,$W$61*$C$61)+IF($X$61*$C$61*K$6&gt;$X$61,0,$X$61*$C$61)+IF($Y$61*$C$61*J$6&gt;$Y$61,0,$Y$61*$C$61)+IF($Z$61*$C$61*I$6&gt;$Z$61,0,$Z$61*$C$61)+IF($AA$61*$C$61*H$6&gt;$AA$61,0,$AA$61*$C$61)+IF($AB$61*$C$61*G$6&gt;$AB$61,0,$AB$61*$C$61)+IF($AC$61*$C$61*F$6&gt;$AC$61,0,$AC$61*$C$61)))</f>
        <v>0.05</v>
      </c>
      <c r="AE177" s="126">
        <f>IF(AD119&gt;AD61,0,IF(AND(AD119=AD61,AD177=0),0,IF($E$61*$C$61*AE$6&gt;$E$61,0,$E$61*$C$61)+IF($F$61*$C$61*AD$6&gt;$F$61,0,$F$61*$C$61)+IF($G$61*$C$61*AC$6&gt;$G$61,0,$G$61*$C$61)+IF($H$61*$C$61*AB$6&gt;$H$61,0,$H$61*$C$61)+IF($I$61*$C$61*AA$6&gt;$I$61,0,$I$61*$C$61)+IF($J$61*$C$61*Z$6&gt;$J$61,0,$J$61*$C$61)+IF($K$61*$C$61*Y$6&gt;$K$61,0,$K$61*$C$61)+IF($L$61*$C$61*X$6&gt;$L$61,0,$L$61*$C$61)+IF($M$61*$C$61*W$6&gt;$M$61,0,$M$61*$C$61)+IF($N$61*$C$61*V$6&gt;$N$61,0,$N$61*$C$61)+IF($O$61*$C$61*U$6&gt;$O$61,0,$O$61*$C$61)+IF($P$61*$C$61*T$6&gt;$P$61,0,$P$61*$C$61)+IF($Q$61*$C$61*S$6&gt;$Q$61,0,$Q$61*$C$61)+IF($R$61*$C$61*R$6&gt;$R$61,0,$R$61*$C$61)+IF($S$61*$C$61*Q$6&gt;$S$61,0,$S$61*$C$61)+IF($T$61*$C$61*P$6&gt;$T$61,0,$T$61*$C$61)+IF($U$61*$C$61*O$6&gt;$U$61,0,$U$61*$C$61)+IF($V$61*$C$61*N$6&gt;$V$61,0,$V$61*$C$61)+IF($W$61*$C$61*M$6&gt;$W$61,0,$W$61*$C$61)+IF($X$61*$C$61*L$6&gt;$X$61,0,$X$61*$C$61)+IF($Y$61*$C$61*K$6&gt;$Y$61,0,$Y$61*$C$61)+IF($Z$61*$C$61*J$6&gt;$Z$61,0,$Z$61*$C$61)+IF($AA$61*$C$61*I$6&gt;$AA$61,0,$AA$61*$C$61)+IF($AB$61*$C$61*H$6&gt;$AB$61,0,$AB$61*$C$61)+IF($AC$61*$C$61*G$6&gt;$AC$61,0,$AC$61*$C$61)+IF($AD$61*$C$61*F$6&gt;$AD$61,0,$AD$61*$C$61)))</f>
        <v>0.05</v>
      </c>
      <c r="AF177" s="126">
        <f>IF(AE119&gt;AE61,0,IF(AND(AE119=AE61,AE177=0),0,IF($E$61*$C$61*AF$6&gt;$E$61,0,$E$61*$C$61)+IF($F$61*$C$61*AE$6&gt;$F$61,0,$F$61*$C$61)+IF($G$61*$C$61*AD$6&gt;$G$61,0,$G$61*$C$61)+IF($H$61*$C$61*AC$6&gt;$H$61,0,$H$61*$C$61)+IF($I$61*$C$61*AB$6&gt;$I$61,0,$I$61*$C$61)+IF($J$61*$C$61*AA$6&gt;$J$61,0,$J$61*$C$61)+IF($K$61*$C$61*Z$6&gt;$K$61,0,$K$61*$C$61)+IF($L$61*$C$61*Y$6&gt;$L$61,0,$L$61*$C$61)+IF($M$61*$C$61*X$6&gt;$M$61,0,$M$61*$C$61)+IF($N$61*$C$61*W$6&gt;$N$61,0,$N$61*$C$61)+IF($O$61*$C$61*V$6&gt;$O$61,0,$O$61*$C$61)+IF($P$61*$C$61*U$6&gt;$P$61,0,$P$61*$C$61)+IF($Q$61*$C$61*T$6&gt;$Q$61,0,$Q$61*$C$61)+IF($R$61*$C$61*S$6&gt;$R$61,0,$R$61*$C$61)+IF($S$61*$C$61*R$6&gt;$S$61,0,$S$61*$C$61)+IF($T$61*$C$61*Q$6&gt;$T$61,0,$T$61*$C$61)+IF($U$61*$C$61*P$6&gt;$U$61,0,$U$61*$C$61)+IF($V$61*$C$61*O$6&gt;$V$61,0,$V$61*$C$61)+IF($W$61*$C$61*N$6&gt;$W$61,0,$W$61*$C$61)+IF($X$61*$C$61*M$6&gt;$X$61,0,$X$61*$C$61)+IF($Y$61*$C$61*L$6&gt;$Y$61,0,$Y$61*$C$61)+IF($Z$61*$C$61*K$6&gt;$Z$61,0,$Z$61*$C$61)+IF($AA$61*$C$61*J$6&gt;$AA$61,0,$AA$61*$C$61)+IF($AB$61*$C$61*I$6&gt;$AB$61,0,$AB$61*$C$61)+IF($AC$61*$C$61*H$6&gt;$AC$61,0,$AC$61*$C$61)+IF($AD$61*$C$61*G$6&gt;$AD$61,0,$AD$61*$C$61)+IF($AE$61*$C$61*F$6&gt;$AE$61,0,$AE$61*$C$61)))</f>
        <v>0.05</v>
      </c>
      <c r="AG177" s="126">
        <f>IF(AF119&gt;AF61,0,IF(AND(AF119=AF61,AF177=0),0,IF($E$61*$C$61*AG$6&gt;$E$61,0,$E$61*$C$61)+IF($F$61*$C$61*AF$6&gt;$F$61,0,$F$61*$C$61)+IF($G$61*$C$61*AE$6&gt;$G$61,0,$G$61*$C$61)+IF($H$61*$C$61*AD$6&gt;$H$61,0,$H$61*$C$61)+IF($I$61*$C$61*AC$6&gt;$I$61,0,$I$61*$C$61)+IF($J$61*$C$61*AB$6&gt;$J$61,0,$J$61*$C$61)+IF($K$61*$C$61*AA$6&gt;$K$61,0,$K$61*$C$61)+IF($L$61*$C$61*Z$6&gt;$L$61,0,$L$61*$C$61)+IF($M$61*$C$61*Y$6&gt;$M$61,0,$M$61*$C$61)+IF($N$61*$C$61*X$6&gt;$N$61,0,$N$61*$C$61)+IF($O$61*$C$61*W$6&gt;$O$61,0,$O$61*$C$61)+IF($P$61*$C$61*V$6&gt;$P$61,0,$P$61*$C$61)+IF($Q$61*$C$61*U$6&gt;$Q$61,0,$Q$61*$C$61)+IF($R$61*$C$61*T$6&gt;$R$61,0,$R$61*$C$61)+IF($S$61*$C$61*S$6&gt;$S$61,0,$S$61*$C$61)+IF($T$61*$C$61*R$6&gt;$T$61,0,$T$61*$C$61)+IF($U$61*$C$61*Q$6&gt;$U$61,0,$U$61*$C$61)+IF($V$61*$C$61*P$6&gt;$V$61,0,$V$61*$C$61)+IF($W$61*$C$61*O$6&gt;$W$61,0,$W$61*$C$61)+IF($X$61*$C$61*N$6&gt;$X$61,0,$X$61*$C$61)+IF($Y$61*$C$61*M$6&gt;$Y$61,0,$Y$61*$C$61)+IF($Z$61*$C$61*L$6&gt;$Z$61,0,$Z$61*$C$61)+IF($AA$61*$C$61*K$6&gt;$AA$61,0,$AA$61*$C$61)+IF($AB$61*$C$61*J$6&gt;$AB$61,0,$AB$61*$C$61)+IF($AC$61*$C$61*I$6&gt;$AC$61,0,$AC$61*$C$61)+IF($AD$61*$C$61*H$6&gt;$AD$61,0,$AD$61*$C$61)+IF($AE$61*$C$61*G$6&gt;$AE$61,0,$AE$61*$C$61)+IF($AF$61*$C$61*F$6&gt;$AF$61,0,$AF$61*$C$61)))</f>
        <v>0.05</v>
      </c>
      <c r="AH177" s="126">
        <f>IF(AG119&gt;AG61,0,IF(AND(AG119=AG61,AG177=0),0,IF($E$61*$C$61*AH$6&gt;$E$61,0,$E$61*$C$61)+IF($F$61*$C$61*AG$6&gt;$F$61,0,$F$61*$C$61)+IF($G$61*$C$61*AF$6&gt;$G$61,0,$G$61*$C$61)+IF($H$61*$C$61*AE$6&gt;$H$61,0,$H$61*$C$61)+IF($I$61*$C$61*AD$6&gt;$I$61,0,$I$61*$C$61)+IF($J$61*$C$61*AC$6&gt;$J$61,0,$J$61*$C$61)+IF($K$61*$C$61*AB$6&gt;$K$61,0,$K$61*$C$61)+IF($L$61*$C$61*AA$6&gt;$L$61,0,$L$61*$C$61)+IF($M$61*$C$61*Z$6&gt;$M$61,0,$M$61*$C$61)+IF($N$61*$C$61*Y$6&gt;$N$61,0,$N$61*$C$61)+IF($O$61*$C$61*X$6&gt;$O$61,0,$O$61*$C$61)+IF($P$61*$C$61*W$6&gt;$P$61,0,$P$61*$C$61)+IF($Q$61*$C$61*V$6&gt;$Q$61,0,$Q$61*$C$61)+IF($R$61*$C$61*U$6&gt;$R$61,0,$R$61*$C$61)+IF($S$61*$C$61*T$6&gt;$S$61,0,$S$61*$C$61)+IF($T$61*$C$61*S$6&gt;$T$61,0,$T$61*$C$61)+IF($U$61*$C$61*R$6&gt;$U$61,0,$U$61*$C$61)+IF($V$61*$C$61*Q$6&gt;$V$61,0,$V$61*$C$61)+IF($W$61*$C$61*P$6&gt;$W$61,0,$W$61*$C$61)+IF($X$61*$C$61*O$6&gt;$X$61,0,$X$61*$C$61)+IF($Y$61*$C$61*N$6&gt;$Y$61,0,$Y$61*$C$61)+IF($Z$61*$C$61*M$6&gt;$Z$61,0,$Z$61*$C$61)+IF($AA$61*$C$61*L$6&gt;$AA$61,0,$AA$61*$C$61)+IF($AB$61*$C$61*K$6&gt;$AB$61,0,$AB$61*$C$61)+IF($AC$61*$C$61*J$6&gt;$AC$61,0,$AC$61*$C$61)+IF($AD$61*$C$61*I$6&gt;$AD$61,0,$AD$61*$C$61)+IF($AE$61*$C$61*H$6&gt;$AE$61,0,$AE$61*$C$61)+IF($AF$61*$C$61*G$6&gt;$AF$61,0,$AF$61*$C$61)+IF($AG$61*$C$61*F$6&gt;$AG$61,0,$AG$61*$C$61)))</f>
        <v>0.05</v>
      </c>
      <c r="AI177" s="126">
        <f>IF(AH119&gt;AH61,0,IF(AND(AH119=AH61,AH177=0),0,IF($E$61*$C$61*AI$6&gt;$E$61,0,$E$61*$C$61)+IF($F$61*$C$61*AH$6&gt;$F$61,0,$F$61*$C$61)+IF($G$61*$C$61*AG$6&gt;$G$61,0,$G$61*$C$61)+IF($H$61*$C$61*AF$6&gt;$H$61,0,$H$61*$C$61)+IF($I$61*$C$61*AE$6&gt;$I$61,0,$I$61*$C$61)+IF($J$61*$C$61*AD$6&gt;$J$61,0,$J$61*$C$61)+IF($K$61*$C$61*AC$6&gt;$K$61,0,$K$61*$C$61)+IF($L$61*$C$61*AB$6&gt;$L$61,0,$L$61*$C$61)+IF($M$61*$C$61*AA$6&gt;$M$61,0,$M$61*$C$61)+IF($N$61*$C$61*Z$6&gt;$N$61,0,$N$61*$C$61)+IF($O$61*$C$61*Y$6&gt;$O$61,0,$O$61*$C$61)+IF($P$61*$C$61*X$6&gt;$P$61,0,$P$61*$C$61)+IF($Q$61*$C$61*W$6&gt;$Q$61,0,$Q$61*$C$61)+IF($R$61*$C$61*V$6&gt;$R$61,0,$R$61*$C$61)+IF($S$61*$C$61*U$6&gt;$S$61,0,$S$61*$C$61)+IF($T$61*$C$61*T$6&gt;$T$61,0,$T$61*$C$61)+IF($U$61*$C$61*S$6&gt;$U$61,0,$U$61*$C$61)+IF($V$61*$C$61*R$6&gt;$V$61,0,$V$61*$C$61)+IF($W$61*$C$61*Q$6&gt;$W$61,0,$W$61*$C$61)+IF($X$61*$C$61*P$6&gt;$X$61,0,$X$61*$C$61)+IF($Y$61*$C$61*O$6&gt;$Y$61,0,$Y$61*$C$61)+IF($Z$61*$C$61*N$6&gt;$Z$61,0,$Z$61*$C$61)+IF($AA$61*$C$61*M$6&gt;$AA$61,0,$AA$61*$C$61)+IF($AB$61*$C$61*L$6&gt;$AB$61,0,$AB$61*$C$61)+IF($AC$61*$C$61*K$6&gt;$AC$61,0,$AC$61*$C$61)+IF($AD$61*$C$61*J$6&gt;$AD$61,0,$AD$61*$C$61)+IF($AE$61*$C$61*I$6&gt;$AE$61,0,$AE$61*$C$61)+IF($AF$61*$C$61*H$6&gt;$AF$61,0,$AF$61*$C$61)+IF($AG$61*$C$61*G$6&gt;$AG$61,0,$AG$61*$C$61)+IF($AH$61*$C$61*F$6&gt;$AH$61,0,$AH$61*$C$61)))</f>
        <v>0.05</v>
      </c>
    </row>
    <row r="178" spans="2:35" x14ac:dyDescent="0.3">
      <c r="B178" s="6" t="str">
        <f t="shared" si="74"/>
        <v>Laboratories</v>
      </c>
      <c r="C178" s="284"/>
      <c r="D178" s="151">
        <f t="shared" si="73"/>
        <v>1.5000000000000007</v>
      </c>
      <c r="E178" s="126">
        <v>0</v>
      </c>
      <c r="F178" s="126">
        <f>IF(E120&gt;E62,0,IF(AND(E120=E62,E178=0),0,IF($E$62*$C$62*F$6&gt;$E$62,0,$E$62*$C$62)))</f>
        <v>0.05</v>
      </c>
      <c r="G178" s="126">
        <f>IF(F120&gt;F62,0,IF(AND(F120=F62,F178=0),0,IF($E$62*$C$62*G$6&gt;$E$62,0,$E$62*$C$62)+IF($F$62*$C$62*F$6&gt;$F$62,0,$F$62*$C$62)))</f>
        <v>0.05</v>
      </c>
      <c r="H178" s="126">
        <f>IF(G120&gt;G62,0,IF(AND(G120=G62,G178=0),0,IF($E$62*$C$62*H$6&gt;$E$62,0,$E$62*$C$62)+IF($F$62*$C$62*G$6&gt;$F$62,0,$F$62*$C$62)+IF($G$62*$C$62*F$6&gt;$G$62,0,$G$62*$C$62)))</f>
        <v>0.05</v>
      </c>
      <c r="I178" s="126">
        <f>IF(H120&gt;H62,0,IF(AND(H120=H62,H178=0),0,IF($E$62*$C$62*I$6&gt;$E$62,0,$E$62*$C$62)+IF($F$62*$C$62*H$6&gt;$F$62,0,$F$62*$C$62)+IF($G$62*$C$62*G$6&gt;$G$62,0,$G$62*$C$62)+IF($H$62*$C$62*F$6&gt;$H$62,0,$H$62*$C$62)))</f>
        <v>0.05</v>
      </c>
      <c r="J178" s="126">
        <f>IF(I120&gt;I62,0,IF(AND(I120=I62,I178=0),0,IF($E$62*$C$62*J$6&gt;$E$62,0,$E$62*$C$62)+IF($F$62*$C$62*I$6&gt;$F$62,0,$F$62*$C$62)+IF($G$62*$C$62*H$6&gt;$G$62,0,$G$62*$C$62)+IF($H$62*$C$62*G$6&gt;$H$62,0,$H$62*$C$62)+IF($I$62*$C$62*F$6&gt;$I$62,0,$I$62*$C$62)))</f>
        <v>0.05</v>
      </c>
      <c r="K178" s="126">
        <f>IF(J120&gt;J62,0,IF(AND(J120=J62,J178=0),0,IF($E$62*$C$62*K$6&gt;$E$62,0,$E$62*$C$62)+IF($F$62*$C$62*J$6&gt;$F$62,0,$F$62*$C$62)+IF($G$62*$C$62*I$6&gt;$G$62,0,$G$62*$C$62)+IF($H$62*$C$62*H$6&gt;$H$62,0,$H$62*$C$62)+IF($I$62*$C$62*G$6&gt;$I$62,0,$I$62*$C$62)+IF($J$62*$C$62*F$6&gt;$J$62,0,$J$62*$C$62)))</f>
        <v>0.05</v>
      </c>
      <c r="L178" s="126">
        <f>IF(K120&gt;K62,0,IF(AND(K120=K62,K178=0),0,IF($E$62*$C$62*L$6&gt;$E$62,0,$E$62*$C$62)+IF($F$62*$C$62*K$6&gt;$F$62,0,$F$62*$C$62)+IF($G$62*$C$62*J$6&gt;$G$62,0,$G$62*$C$62)+IF($H$62*$C$62*I$6&gt;$H$62,0,$H$62*$C$62)+IF($I$62*$C$62*H$6&gt;$I$62,0,$I$62*$C$62)+IF($J$62*$C$62*G$6&gt;$J$62,0,$J$62*$C$62)+IF($K$62*$C$62*F$6&gt;$K$62,0,$K$62*$C$62)))</f>
        <v>0.05</v>
      </c>
      <c r="M178" s="126">
        <f>IF(L120&gt;L62,0,IF(AND(L120=L62,L178=0),0,IF($E$62*$C$62*M$6&gt;$E$62,0,$E$62*$C$62)+IF($F$62*$C$62*L$6&gt;$F$62,0,$F$62*$C$62)+IF($G$62*$C$62*K$6&gt;$G$62,0,$G$62*$C$62)+IF($H$62*$C$62*J$6&gt;$H$62,0,$H$62*$C$62)+IF($I$62*$C$62*I$6&gt;$I$62,0,$I$62*$C$62)+IF($J$62*$C$62*H$6&gt;$J$62,0,$J$62*$C$62)+IF($K$62*$C$62*G$6&gt;$K$62,0,$K$62*$C$62)+IF($L$62*$C$62*F$6&gt;$L$62,0,$L$62*$C$62)))</f>
        <v>0.05</v>
      </c>
      <c r="N178" s="126">
        <f>IF(M120&gt;M62,0,IF(AND(M120=M62,M178=0),0,IF($E$62*$C$62*N$6&gt;$E$62,0,$E$62*$C$62)+IF($F$62*$C$62*M$6&gt;$F$62,0,$F$62*$C$62)+IF($G$62*$C$62*L$6&gt;$G$62,0,$G$62*$C$62)+IF($H$62*$C$62*K$6&gt;$H$62,0,$H$62*$C$62)+IF($I$62*$C$62*J$6&gt;$I$62,0,$I$62*$C$62)+IF($J$62*$C$62*I$6&gt;$J$62,0,$J$62*$C$62)+IF($K$62*$C$62*H$6&gt;$K$62,0,$K$62*$C$62)+IF($L$62*$C$62*G$6&gt;$L$62,0,$L$62*$C$62)+IF($M$62*$C$62*F$6&gt;$M$62,0,$M$62*$C$62)))</f>
        <v>0.05</v>
      </c>
      <c r="O178" s="126">
        <f>IF(N120&gt;N62,0,IF(AND(N120=N62,N178=0),0,IF($E$62*$C$62*O$6&gt;$E$62,0,$E$62*$C$62)+IF($F$62*$C$62*N$6&gt;$F$62,0,$F$62*$C$62)+IF($G$62*$C$62*M$6&gt;$G$62,0,$G$62*$C$62)+IF($H$62*$C$62*L$6&gt;$H$62,0,$H$62*$C$62)+IF($I$62*$C$62*K$6&gt;$I$62,0,$I$62*$C$62)+IF($J$62*$C$62*J$6&gt;$J$62,0,$J$62*$C$62)+IF($K$62*$C$62*I$6&gt;$K$62,0,$K$62*$C$62)+IF($L$62*$C$62*H$6&gt;$L$62,0,$L$62*$C$62)+IF($M$62*$C$62*G$6&gt;$M$62,0,$M$62*$C$62)+IF($N$62*$C$62*F$6&gt;$N$62,0,$N$62*$C$62)))</f>
        <v>0.05</v>
      </c>
      <c r="P178" s="126">
        <f>IF(O120&gt;O62,0,IF(AND(O120=O62,O178=0),0,IF($E$62*$C$62*P$6&gt;$E$62,0,$E$62*$C$62)+IF($F$62*$C$62*O$6&gt;$F$62,0,$F$62*$C$62)+IF($G$62*$C$62*N$6&gt;$G$62,0,$G$62*$C$62)+IF($H$62*$C$62*M$6&gt;$H$62,0,$H$62*$C$62)+IF($I$62*$C$62*L$6&gt;$I$62,0,$I$62*$C$62)+IF($J$62*$C$62*K$6&gt;$J$62,0,$J$62*$C$62)+IF($K$62*$C$62*J$6&gt;$K$62,0,$K$62*$C$62)+IF($L$62*$C$62*I$6&gt;$L$62,0,$L$62*$C$62)+IF($M$62*$C$62*H$6&gt;$M$62,0,$M$62*$C$62)+IF($N$62*$C$62*G$6&gt;$N$62,0,$N$62*$C$62)+IF($O$62*$C$62*F$6&gt;$O$62,0,$O$62*$C$62)))</f>
        <v>0.05</v>
      </c>
      <c r="Q178" s="126">
        <f>IF(P120&gt;P62,0,IF(AND(P120=P62,P178=0),0,IF($E$62*$C$62*Q$6&gt;$E$62,0,$E$62*$C$62)+IF($F$62*$C$62*P$6&gt;$F$62,0,$F$62*$C$62)+IF($G$62*$C$62*O$6&gt;$G$62,0,$G$62*$C$62)+IF($H$62*$C$62*N$6&gt;$H$62,0,$H$62*$C$62)+IF($I$62*$C$62*M$6&gt;$I$62,0,$I$62*$C$62)+IF($J$62*$C$62*L$6&gt;$J$62,0,$J$62*$C$62)+IF($K$62*$C$62*K$6&gt;$K$62,0,$K$62*$C$62)+IF($L$62*$C$62*J$6&gt;$L$62,0,$L$62*$C$62)+IF($M$62*$C$62*I$6&gt;$M$62,0,$M$62*$C$62)+IF($N$62*$C$62*H$6&gt;$N$62,0,$N$62*$C$62)+IF($O$62*$C$62*G$6&gt;$O$62,0,$O$62*$C$62)+IF($P$62*$C$62*F$6&gt;$P$62,0,$P$62*$C$62)))</f>
        <v>0.05</v>
      </c>
      <c r="R178" s="126">
        <f>IF(Q120&gt;Q62,0,IF(AND(Q120=Q62,Q178=0),0,IF($E$62*$C$62*R$6&gt;$E$62,0,$E$62*$C$62)+IF($F$62*$C$62*Q$6&gt;$F$62,0,$F$62*$C$62)+IF($G$62*$C$62*P$6&gt;$G$62,0,$G$62*$C$62)+IF($H$62*$C$62*O$6&gt;$H$62,0,$H$62*$C$62)+IF($I$62*$C$62*N$6&gt;$I$62,0,$I$62*$C$62)+IF($J$62*$C$62*M$6&gt;$J$62,0,$J$62*$C$62)+IF($K$62*$C$62*L$6&gt;$K$62,0,$K$62*$C$62)+IF($L$62*$C$62*K$6&gt;$L$62,0,$L$62*$C$62)+IF($M$62*$C$62*J$6&gt;$M$62,0,$M$62*$C$62)+IF($N$62*$C$62*I$6&gt;$N$62,0,$N$62*$C$62)+IF($O$62*$C$62*H$6&gt;$O$62,0,$O$62*$C$62)+IF($P$62*$C$62*G$6&gt;$P$62,0,$P$62*$C$62)+IF($Q$62*$C$62*F$6&gt;$Q$62,0,$Q$62*$C$62)))</f>
        <v>0.05</v>
      </c>
      <c r="S178" s="126">
        <f>IF(R120&gt;R62,0,IF(AND(R120=R62,R178=0),0,IF($E$62*$C$62*S$6&gt;$E$62,0,$E$62*$C$62)+IF($F$62*$C$62*R$6&gt;$F$62,0,$F$62*$C$62)+IF($G$62*$C$62*Q$6&gt;$G$62,0,$G$62*$C$62)+IF($H$62*$C$62*P$6&gt;$H$62,0,$H$62*$C$62)+IF($I$62*$C$62*O$6&gt;$I$62,0,$I$62*$C$62)+IF($J$62*$C$62*N$6&gt;$J$62,0,$J$62*$C$62)+IF($K$62*$C$62*M$6&gt;$K$62,0,$K$62*$C$62)+IF($L$62*$C$62*L$6&gt;$L$62,0,$L$62*$C$62)+IF($M$62*$C$62*K$6&gt;$M$62,0,$M$62*$C$62)+IF($N$62*$C$62*J$6&gt;$N$62,0,$N$62*$C$62)+IF($O$62*$C$62*I$6&gt;$O$62,0,$O$62*$C$62)+IF($P$62*$C$62*H$6&gt;$P$62,0,$P$62*$C$62)+IF($Q$62*$C$62*G$6&gt;$Q$62,0,$Q$62*$C$62)+IF($R$62*$C$62*F$6&gt;$R$62,0,$R$62*$C$62)))</f>
        <v>0.05</v>
      </c>
      <c r="T178" s="126">
        <f>IF(S120&gt;S62,0,IF(AND(S120=S62,S178=0),0,IF($E$62*$C$62*T$6&gt;$E$62,0,$E$62*$C$62)+IF($F$62*$C$62*S$6&gt;$F$62,0,$F$62*$C$62)+IF($G$62*$C$62*R$6&gt;$G$62,0,$G$62*$C$62)+IF($H$62*$C$62*Q$6&gt;$H$62,0,$H$62*$C$62)+IF($I$62*$C$62*P$6&gt;$I$62,0,$I$62*$C$62)+IF($J$62*$C$62*O$6&gt;$J$62,0,$J$62*$C$62)+IF($K$62*$C$62*N$6&gt;$K$62,0,$K$62*$C$62)+IF($L$62*$C$62*M$6&gt;$L$62,0,$L$62*$C$62)+IF($M$62*$C$62*L$6&gt;$M$62,0,$M$62*$C$62)+IF($N$62*$C$62*K$6&gt;$N$62,0,$N$62*$C$62)+IF($O$62*$C$62*J$6&gt;$O$62,0,$O$62*$C$62)+IF($P$62*$C$62*I$6&gt;$P$62,0,$P$62*$C$62)+IF($Q$62*$C$62*H$6&gt;$Q$62,0,$Q$62*$C$62)+IF($R$62*$C$62*G$6&gt;$R$62,0,$R$62*$C$62)+IF($S$62*$C$62*F$6&gt;$S$62,0,$S$62*$C$62)))</f>
        <v>0.05</v>
      </c>
      <c r="U178" s="126">
        <f>IF(T120&gt;T62,0,IF(AND(T120=T62,T178=0),0,IF($E$62*$C$62*U$6&gt;$E$62,0,$E$62*$C$62)+IF($F$62*$C$62*T$6&gt;$F$62,0,$F$62*$C$62)+IF($G$62*$C$62*S$6&gt;$G$62,0,$G$62*$C$62)+IF($H$62*$C$62*R$6&gt;$H$62,0,$H$62*$C$62)+IF($I$62*$C$62*Q$6&gt;$I$62,0,$I$62*$C$62)+IF($J$62*$C$62*P$6&gt;$J$62,0,$J$62*$C$62)+IF($K$62*$C$62*O$6&gt;$K$62,0,$K$62*$C$62)+IF($L$62*$C$62*N$6&gt;$L$62,0,$L$62*$C$62)+IF($M$62*$C$62*M$6&gt;$M$62,0,$M$62*$C$62)+IF($N$62*$C$62*L$6&gt;$N$62,0,$N$62*$C$62)+IF($O$62*$C$62*K$6&gt;$O$62,0,$O$62*$C$62)+IF($P$62*$C$62*J$6&gt;$P$62,0,$P$62*$C$62)+IF($Q$62*$C$62*I$6&gt;$Q$62,0,$Q$62*$C$62)+IF($R$62*$C$62*H$6&gt;$R$62,0,$R$62*$C$62)+IF($S$62*$C$62*G$6&gt;$S$62,0,$S$62*$C$62)+IF($T$62*$C$62*F$6&gt;$T$62,0,$T$62*$C$62)))</f>
        <v>0.05</v>
      </c>
      <c r="V178" s="126">
        <f>IF(U120&gt;U62,0,IF(AND(U120=U62,U178=0),0,IF($E$62*$C$62*V$6&gt;$E$62,0,$E$62*$C$62)+IF($F$62*$C$62*U$6&gt;$F$62,0,$F$62*$C$62)+IF($G$62*$C$62*T$6&gt;$G$62,0,$G$62*$C$62)+IF($H$62*$C$62*S$6&gt;$H$62,0,$H$62*$C$62)+IF($I$62*$C$62*R$6&gt;$I$62,0,$I$62*$C$62)+IF($J$62*$C$62*Q$6&gt;$J$62,0,$J$62*$C$62)+IF($K$62*$C$62*P$6&gt;$K$62,0,$K$62*$C$62)+IF($L$62*$C$62*O$6&gt;$L$62,0,$L$62*$C$62)+IF($M$62*$C$62*N$6&gt;$M$62,0,$M$62*$C$62)+IF($N$62*$C$62*M$6&gt;$N$62,0,$N$62*$C$62)+IF($O$62*$C$62*L$6&gt;$O$62,0,$O$62*$C$62)+IF($P$62*$C$62*K$6&gt;$P$62,0,$P$62*$C$62)+IF($Q$62*$C$62*J$6&gt;$Q$62,0,$Q$62*$C$62)+IF($R$62*$C$62*I$6&gt;$R$62,0,$R$62*$C$62)+IF($S$62*$C$62*H$6&gt;$S$62,0,$S$62*$C$62)+IF($T$62*$C$62*G$6&gt;$T$62,0,$T$62*$C$62)+IF($U$62*$C$62*F$6&gt;$U$62,0,$U$62*$C$62)))</f>
        <v>0.05</v>
      </c>
      <c r="W178" s="126">
        <f>IF(V120&gt;V62,0,IF(AND(V120=V62,V178=0),0,IF($E$62*$C$62*W$6&gt;$E$62,0,$E$62*$C$62)+IF($F$62*$C$62*V$6&gt;$F$62,0,$F$62*$C$62)+IF($G$62*$C$62*U$6&gt;$G$62,0,$G$62*$C$62)+IF($H$62*$C$62*T$6&gt;$H$62,0,$H$62*$C$62)+IF($I$62*$C$62*S$6&gt;$I$62,0,$I$62*$C$62)+IF($J$62*$C$62*R$6&gt;$J$62,0,$J$62*$C$62)+IF($K$62*$C$62*Q$6&gt;$K$62,0,$K$62*$C$62)+IF($L$62*$C$62*P$6&gt;$L$62,0,$L$62*$C$62)+IF($M$62*$C$62*O$6&gt;$M$62,0,$M$62*$C$62)+IF($N$62*$C$62*N$6&gt;$N$62,0,$N$62*$C$62)+IF($O$62*$C$62*M$6&gt;$O$62,0,$O$62*$C$62)+IF($P$62*$C$62*L$6&gt;$P$62,0,$P$62*$C$62)+IF($Q$62*$C$62*K$6&gt;$Q$62,0,$Q$62*$C$62)+IF($R$62*$C$62*J$6&gt;$R$62,0,$R$62*$C$62)+IF($S$62*$C$62*I$6&gt;$S$62,0,$S$62*$C$62)+IF($T$62*$C$62*H$6&gt;$T$62,0,$T$62*$C$62)+IF($U$62*$C$62*G$6&gt;$U$62,0,$U$62*$C$62)+IF($V$62*$C$62*F$6&gt;$V$62,0,$V$62*$C$62)))</f>
        <v>0.05</v>
      </c>
      <c r="X178" s="126">
        <f>IF(W120&gt;W62,0,IF(AND(W120=W62,W178=0),0,IF($E$62*$C$62*X$6&gt;$E$62,0,$E$62*$C$62)+IF($F$62*$C$62*W$6&gt;$F$62,0,$F$62*$C$62)+IF($G$62*$C$62*V$6&gt;$G$62,0,$G$62*$C$62)+IF($H$62*$C$62*U$6&gt;$H$62,0,$H$62*$C$62)+IF($I$62*$C$62*T$6&gt;$I$62,0,$I$62*$C$62)+IF($J$62*$C$62*S$6&gt;$J$62,0,$J$62*$C$62)+IF($K$62*$C$62*R$6&gt;$K$62,0,$K$62*$C$62)+IF($L$62*$C$62*Q$6&gt;$L$62,0,$L$62*$C$62)+IF($M$62*$C$62*P$6&gt;$M$62,0,$M$62*$C$62)+IF($N$62*$C$62*O$6&gt;$N$62,0,$N$62*$C$62)+IF($O$62*$C$62*N$6&gt;$O$62,0,$O$62*$C$62)+IF($P$62*$C$62*M$6&gt;$P$62,0,$P$62*$C$62)+IF($Q$62*$C$62*L$6&gt;$Q$62,0,$Q$62*$C$62)+IF($R$62*$C$62*K$6&gt;$R$62,0,$R$62*$C$62)+IF($S$62*$C$62*J$6&gt;$S$62,0,$S$62*$C$62)+IF($T$62*$C$62*I$6&gt;$T$62,0,$T$62*$C$62)+IF($U$62*$C$62*H$6&gt;$U$62,0,$U$62*$C$62)+IF($V$62*$C$62*G$6&gt;$V$62,0,$V$62*$C$62)+IF($W$62*$C$62*F$6&gt;$W$62,0,$W$62*$C$62)))</f>
        <v>0.05</v>
      </c>
      <c r="Y178" s="126">
        <f>IF(X120&gt;X62,0,IF(AND(X120=X62,X178=0),0,IF($E$62*$C$62*Y$6&gt;$E$62,0,$E$62*$C$62)+IF($F$62*$C$62*X$6&gt;$F$62,0,$F$62*$C$62)+IF($G$62*$C$62*W$6&gt;$G$62,0,$G$62*$C$62)+IF($H$62*$C$62*V$6&gt;$H$62,0,$H$62*$C$62)+IF($I$62*$C$62*U$6&gt;$I$62,0,$I$62*$C$62)+IF($J$62*$C$62*T$6&gt;$J$62,0,$J$62*$C$62)+IF($K$62*$C$62*S$6&gt;$K$62,0,$K$62*$C$62)+IF($L$62*$C$62*R$6&gt;$L$62,0,$L$62*$C$62)+IF($M$62*$C$62*Q$6&gt;$M$62,0,$M$62*$C$62)+IF($N$62*$C$62*P$6&gt;$N$62,0,$N$62*$C$62)+IF($O$62*$C$62*O$6&gt;$O$62,0,$O$62*$C$62)+IF($P$62*$C$62*N$6&gt;$P$62,0,$P$62*$C$62)+IF($Q$62*$C$62*M$6&gt;$Q$62,0,$Q$62*$C$62)+IF($R$62*$C$62*L$6&gt;$R$62,0,$R$62*$C$62)+IF($S$62*$C$62*K$6&gt;$S$62,0,$S$62*$C$62)+IF($T$62*$C$62*J$6&gt;$T$62,0,$T$62*$C$62)+IF($U$62*$C$62*I$6&gt;$U$62,0,$U$62*$C$62)+IF($V$62*$C$62*H$6&gt;$V$62,0,$V$62*$C$62)+IF($W$62*$C$62*G$6&gt;$W$62,0,$W$62*$C$62)+IF($X$62*$C$62*F$6&gt;$X$62,0,$X$62*$C$62)))</f>
        <v>0.05</v>
      </c>
      <c r="Z178" s="126">
        <f>IF(Y120&gt;Y62,0,IF(AND(Y120=Y62,Y178=0),0,IF($E$62*$C$62*Z$6&gt;$E$62,0,$E$62*$C$62)+IF($F$62*$C$62*Y$6&gt;$F$62,0,$F$62*$C$62)+IF($G$62*$C$62*X$6&gt;$G$62,0,$G$62*$C$62)+IF($H$62*$C$62*W$6&gt;$H$62,0,$H$62*$C$62)+IF($I$62*$C$62*V$6&gt;$I$62,0,$I$62*$C$62)+IF($J$62*$C$62*U$6&gt;$J$62,0,$J$62*$C$62)+IF($K$62*$C$62*T$6&gt;$K$62,0,$K$62*$C$62)+IF($L$62*$C$62*S$6&gt;$L$62,0,$L$62*$C$62)+IF($M$62*$C$62*R$6&gt;$M$62,0,$M$62*$C$62)+IF($N$62*$C$62*Q$6&gt;$N$62,0,$N$62*$C$62)+IF($O$62*$C$62*P$6&gt;$O$62,0,$O$62*$C$62)+IF($P$62*$C$62*O$6&gt;$P$62,0,$P$62*$C$62)+IF($Q$62*$C$62*N$6&gt;$Q$62,0,$Q$62*$C$62)+IF($R$62*$C$62*M$6&gt;$R$62,0,$R$62*$C$62)+IF($S$62*$C$62*L$6&gt;$S$62,0,$S$62*$C$62)+IF($T$62*$C$62*K$6&gt;$T$62,0,$T$62*$C$62)+IF($U$62*$C$62*J$6&gt;$U$62,0,$U$62*$C$62)+IF($V$62*$C$62*I$6&gt;$V$62,0,$V$62*$C$62)+IF($W$62*$C$62*H$6&gt;$W$62,0,$W$62*$C$62)+IF($X$62*$C$62*G$6&gt;$X$62,0,$X$62*$C$62)+IF($Y$62*$C$62*F$6&gt;$Y$62,0,$Y$62*$C$62)))</f>
        <v>0.05</v>
      </c>
      <c r="AA178" s="126">
        <f>IF(Z120&gt;Z62,0,IF(AND(Z120=Z62,Z178=0),0,IF($E$62*$C$62*AA$6&gt;$E$62,0,$E$62*$C$62)+IF($F$62*$C$62*Z$6&gt;$F$62,0,$F$62*$C$62)+IF($G$62*$C$62*Y$6&gt;$G$62,0,$G$62*$C$62)+IF($H$62*$C$62*X$6&gt;$H$62,0,$H$62*$C$62)+IF($I$62*$C$62*W$6&gt;$I$62,0,$I$62*$C$62)+IF($J$62*$C$62*V$6&gt;$J$62,0,$J$62*$C$62)+IF($K$62*$C$62*U$6&gt;$K$62,0,$K$62*$C$62)+IF($L$62*$C$62*T$6&gt;$L$62,0,$L$62*$C$62)+IF($M$62*$C$62*S$6&gt;$M$62,0,$M$62*$C$62)+IF($N$62*$C$62*R$6&gt;$N$62,0,$N$62*$C$62)+IF($O$62*$C$62*Q$6&gt;$O$62,0,$O$62*$C$62)+IF($P$62*$C$62*P$6&gt;$P$62,0,$P$62*$C$62)+IF($Q$62*$C$62*O$6&gt;$Q$62,0,$Q$62*$C$62)+IF($R$62*$C$62*N$6&gt;$R$62,0,$R$62*$C$62)+IF($S$62*$C$62*M$6&gt;$S$62,0,$S$62*$C$62)+IF($T$62*$C$62*L$6&gt;$T$62,0,$T$62*$C$62)+IF($U$62*$C$62*K$6&gt;$U$62,0,$U$62*$C$62)+IF($V$62*$C$62*J$6&gt;$V$62,0,$V$62*$C$62)+IF($W$62*$C$62*I$6&gt;$W$62,0,$W$62*$C$62)+IF($X$62*$C$62*H$6&gt;$X$62,0,$X$62*$C$62)+IF($Y$62*$C$62*G$6&gt;$Y$62,0,$Y$62*$C$62)+IF($Z$62*$C$62*F$6&gt;$Z$62,0,$Z$62*$C$62)))</f>
        <v>0.05</v>
      </c>
      <c r="AB178" s="126">
        <f>IF(AA120&gt;AA62,0,IF(AND(AA120=AA62,AA178=0),0,IF($E$62*$C$62*AB$6&gt;$E$62,0,$E$62*$C$62)+IF($F$62*$C$62*AA$6&gt;$F$62,0,$F$62*$C$62)+IF($G$62*$C$62*Z$6&gt;$G$62,0,$G$62*$C$62)+IF($H$62*$C$62*Y$6&gt;$H$62,0,$H$62*$C$62)+IF($I$62*$C$62*X$6&gt;$I$62,0,$I$62*$C$62)+IF($J$62*$C$62*W$6&gt;$J$62,0,$J$62*$C$62)+IF($K$62*$C$62*V$6&gt;$K$62,0,$K$62*$C$62)+IF($L$62*$C$62*U$6&gt;$L$62,0,$L$62*$C$62)+IF($M$62*$C$62*T$6&gt;$M$62,0,$M$62*$C$62)+IF($N$62*$C$62*S$6&gt;$N$62,0,$N$62*$C$62)+IF($O$62*$C$62*R$6&gt;$O$62,0,$O$62*$C$62)+IF($P$62*$C$62*Q$6&gt;$P$62,0,$P$62*$C$62)+IF($Q$62*$C$62*P$6&gt;$Q$62,0,$Q$62*$C$62)+IF($R$62*$C$62*O$6&gt;$R$62,0,$R$62*$C$62)+IF($S$62*$C$62*N$6&gt;$S$62,0,$S$62*$C$62)+IF($T$62*$C$62*M$6&gt;$T$62,0,$T$62*$C$62)+IF($U$62*$C$62*L$6&gt;$U$62,0,$U$62*$C$62)+IF($V$62*$C$62*K$6&gt;$V$62,0,$V$62*$C$62)+IF($W$62*$C$62*J$6&gt;$W$62,0,$W$62*$C$62)+IF($X$62*$C$62*I$6&gt;$X$62,0,$X$62*$C$62)+IF($Y$62*$C$62*H$6&gt;$Y$62,0,$Y$62*$C$62)+IF($Z$62*$C$62*G$6&gt;$Z$62,0,$Z$62*$C$62)+IF($AA$62*$C$62*F$6&gt;$AA$62,0,$AA$62*$C$62)))</f>
        <v>0.05</v>
      </c>
      <c r="AC178" s="126">
        <f>IF(AB120&gt;AB62,0,IF(AND(AB120=AB62,AB178=0),0,IF($E$62*$C$62*AC$6&gt;$E$62,0,$E$62*$C$62)+IF($F$62*$C$62*AB$6&gt;$F$62,0,$F$62*$C$62)+IF($G$62*$C$62*AA$6&gt;$G$62,0,$G$62*$C$62)+IF($H$62*$C$62*Z$6&gt;$H$62,0,$H$62*$C$62)+IF($I$62*$C$62*Y$6&gt;$I$62,0,$I$62*$C$62)+IF($J$62*$C$62*X$6&gt;$J$62,0,$J$62*$C$62)+IF($K$62*$C$62*W$6&gt;$K$62,0,$K$62*$C$62)+IF($L$62*$C$62*V$6&gt;$L$62,0,$L$62*$C$62)+IF($M$62*$C$62*U$6&gt;$M$62,0,$M$62*$C$62)+IF($N$62*$C$62*T$6&gt;$N$62,0,$N$62*$C$62)+IF($O$62*$C$62*S$6&gt;$O$62,0,$O$62*$C$62)+IF($P$62*$C$62*R$6&gt;$P$62,0,$P$62*$C$62)+IF($Q$62*$C$62*Q$6&gt;$Q$62,0,$Q$62*$C$62)+IF($R$62*$C$62*P$6&gt;$R$62,0,$R$62*$C$62)+IF($S$62*$C$62*O$6&gt;$S$62,0,$S$62*$C$62)+IF($T$62*$C$62*N$6&gt;$T$62,0,$T$62*$C$62)+IF($U$62*$C$62*M$6&gt;$U$62,0,$U$62*$C$62)+IF($V$62*$C$62*L$6&gt;$V$62,0,$V$62*$C$62)+IF($W$62*$C$62*K$6&gt;$W$62,0,$W$62*$C$62)+IF($X$62*$C$62*J$6&gt;$X$62,0,$X$62*$C$62)+IF($Y$62*$C$62*I$6&gt;$Y$62,0,$Y$62*$C$62)+IF($Z$62*$C$62*H$6&gt;$Z$62,0,$Z$62*$C$62)+IF($AA$62*$C$62*G$6&gt;$AA$62,0,$AA$62*$C$62)+IF($AB$62*$C$62*F$6&gt;$AB$62,0,$AB$62*$C$62)))</f>
        <v>0.05</v>
      </c>
      <c r="AD178" s="126">
        <f>IF(AC120&gt;AC62,0,IF(AND(AC120=AC62,AC178=0),0,IF($E$62*$C$62*AD$6&gt;$E$62,0,$E$62*$C$62)+IF($F$62*$C$62*AC$6&gt;$F$62,0,$F$62*$C$62)+IF($G$62*$C$62*AB$6&gt;$G$62,0,$G$62*$C$62)+IF($H$62*$C$62*AA$6&gt;$H$62,0,$H$62*$C$62)+IF($I$62*$C$62*Z$6&gt;$I$62,0,$I$62*$C$62)+IF($J$62*$C$62*Y$6&gt;$J$62,0,$J$62*$C$62)+IF($K$62*$C$62*X$6&gt;$K$62,0,$K$62*$C$62)+IF($L$62*$C$62*W$6&gt;$L$62,0,$L$62*$C$62)+IF($M$62*$C$62*V$6&gt;$M$62,0,$M$62*$C$62)+IF($N$62*$C$62*U$6&gt;$N$62,0,$N$62*$C$62)+IF($O$62*$C$62*T$6&gt;$O$62,0,$O$62*$C$62)+IF($P$62*$C$62*S$6&gt;$P$62,0,$P$62*$C$62)+IF($Q$62*$C$62*R$6&gt;$Q$62,0,$Q$62*$C$62)+IF($R$62*$C$62*Q$6&gt;$R$62,0,$R$62*$C$62)+IF($S$62*$C$62*P$6&gt;$S$62,0,$S$62*$C$62)+IF($T$62*$C$62*O$6&gt;$T$62,0,$T$62*$C$62)+IF($U$62*$C$62*N$6&gt;$U$62,0,$U$62*$C$62)+IF($V$62*$C$62*M$6&gt;$V$62,0,$V$62*$C$62)+IF($W$62*$C$62*L$6&gt;$W$62,0,$W$62*$C$62)+IF($X$62*$C$62*K$6&gt;$X$62,0,$X$62*$C$62)+IF($Y$62*$C$62*J$6&gt;$Y$62,0,$Y$62*$C$62)+IF($Z$62*$C$62*I$6&gt;$Z$62,0,$Z$62*$C$62)+IF($AA$62*$C$62*H$6&gt;$AA$62,0,$AA$62*$C$62)+IF($AB$62*$C$62*G$6&gt;$AB$62,0,$AB$62*$C$62)+IF($AC$62*$C$62*F$6&gt;$AC$62,0,$AC$62*$C$62)))</f>
        <v>0.05</v>
      </c>
      <c r="AE178" s="126">
        <f>IF(AD120&gt;AD62,0,IF(AND(AD120=AD62,AD178=0),0,IF($E$62*$C$62*AE$6&gt;$E$62,0,$E$62*$C$62)+IF($F$62*$C$62*AD$6&gt;$F$62,0,$F$62*$C$62)+IF($G$62*$C$62*AC$6&gt;$G$62,0,$G$62*$C$62)+IF($H$62*$C$62*AB$6&gt;$H$62,0,$H$62*$C$62)+IF($I$62*$C$62*AA$6&gt;$I$62,0,$I$62*$C$62)+IF($J$62*$C$62*Z$6&gt;$J$62,0,$J$62*$C$62)+IF($K$62*$C$62*Y$6&gt;$K$62,0,$K$62*$C$62)+IF($L$62*$C$62*X$6&gt;$L$62,0,$L$62*$C$62)+IF($M$62*$C$62*W$6&gt;$M$62,0,$M$62*$C$62)+IF($N$62*$C$62*V$6&gt;$N$62,0,$N$62*$C$62)+IF($O$62*$C$62*U$6&gt;$O$62,0,$O$62*$C$62)+IF($P$62*$C$62*T$6&gt;$P$62,0,$P$62*$C$62)+IF($Q$62*$C$62*S$6&gt;$Q$62,0,$Q$62*$C$62)+IF($R$62*$C$62*R$6&gt;$R$62,0,$R$62*$C$62)+IF($S$62*$C$62*Q$6&gt;$S$62,0,$S$62*$C$62)+IF($T$62*$C$62*P$6&gt;$T$62,0,$T$62*$C$62)+IF($U$62*$C$62*O$6&gt;$U$62,0,$U$62*$C$62)+IF($V$62*$C$62*N$6&gt;$V$62,0,$V$62*$C$62)+IF($W$62*$C$62*M$6&gt;$W$62,0,$W$62*$C$62)+IF($X$62*$C$62*L$6&gt;$X$62,0,$X$62*$C$62)+IF($Y$62*$C$62*K$6&gt;$Y$62,0,$Y$62*$C$62)+IF($Z$62*$C$62*J$6&gt;$Z$62,0,$Z$62*$C$62)+IF($AA$62*$C$62*I$6&gt;$AA$62,0,$AA$62*$C$62)+IF($AB$62*$C$62*H$6&gt;$AB$62,0,$AB$62*$C$62)+IF($AC$62*$C$62*G$6&gt;$AC$62,0,$AC$62*$C$62)+IF($AD$62*$C$62*F$6&gt;$AD$62,0,$AD$62*$C$62)))</f>
        <v>0.05</v>
      </c>
      <c r="AF178" s="126">
        <f>IF(AE120&gt;AE62,0,IF(AND(AE120=AE62,AE178=0),0,IF($E$62*$C$62*AF$6&gt;$E$62,0,$E$62*$C$62)+IF($F$62*$C$62*AE$6&gt;$F$62,0,$F$62*$C$62)+IF($G$62*$C$62*AD$6&gt;$G$62,0,$G$62*$C$62)+IF($H$62*$C$62*AC$6&gt;$H$62,0,$H$62*$C$62)+IF($I$62*$C$62*AB$6&gt;$I$62,0,$I$62*$C$62)+IF($J$62*$C$62*AA$6&gt;$J$62,0,$J$62*$C$62)+IF($K$62*$C$62*Z$6&gt;$K$62,0,$K$62*$C$62)+IF($L$62*$C$62*Y$6&gt;$L$62,0,$L$62*$C$62)+IF($M$62*$C$62*X$6&gt;$M$62,0,$M$62*$C$62)+IF($N$62*$C$62*W$6&gt;$N$62,0,$N$62*$C$62)+IF($O$62*$C$62*V$6&gt;$O$62,0,$O$62*$C$62)+IF($P$62*$C$62*U$6&gt;$P$62,0,$P$62*$C$62)+IF($Q$62*$C$62*T$6&gt;$Q$62,0,$Q$62*$C$62)+IF($R$62*$C$62*S$6&gt;$R$62,0,$R$62*$C$62)+IF($S$62*$C$62*R$6&gt;$S$62,0,$S$62*$C$62)+IF($T$62*$C$62*Q$6&gt;$T$62,0,$T$62*$C$62)+IF($U$62*$C$62*P$6&gt;$U$62,0,$U$62*$C$62)+IF($V$62*$C$62*O$6&gt;$V$62,0,$V$62*$C$62)+IF($W$62*$C$62*N$6&gt;$W$62,0,$W$62*$C$62)+IF($X$62*$C$62*M$6&gt;$X$62,0,$X$62*$C$62)+IF($Y$62*$C$62*L$6&gt;$Y$62,0,$Y$62*$C$62)+IF($Z$62*$C$62*K$6&gt;$Z$62,0,$Z$62*$C$62)+IF($AA$62*$C$62*J$6&gt;$AA$62,0,$AA$62*$C$62)+IF($AB$62*$C$62*I$6&gt;$AB$62,0,$AB$62*$C$62)+IF($AC$62*$C$62*H$6&gt;$AC$62,0,$AC$62*$C$62)+IF($AD$62*$C$62*G$6&gt;$AD$62,0,$AD$62*$C$62)+IF($AE$62*$C$62*F$6&gt;$AE$62,0,$AE$62*$C$62)))</f>
        <v>0.05</v>
      </c>
      <c r="AG178" s="126">
        <f>IF(AF120&gt;AF62,0,IF(AND(AF120=AF62,AF178=0),0,IF($E$62*$C$62*AG$6&gt;$E$62,0,$E$62*$C$62)+IF($F$62*$C$62*AF$6&gt;$F$62,0,$F$62*$C$62)+IF($G$62*$C$62*AE$6&gt;$G$62,0,$G$62*$C$62)+IF($H$62*$C$62*AD$6&gt;$H$62,0,$H$62*$C$62)+IF($I$62*$C$62*AC$6&gt;$I$62,0,$I$62*$C$62)+IF($J$62*$C$62*AB$6&gt;$J$62,0,$J$62*$C$62)+IF($K$62*$C$62*AA$6&gt;$K$62,0,$K$62*$C$62)+IF($L$62*$C$62*Z$6&gt;$L$62,0,$L$62*$C$62)+IF($M$62*$C$62*Y$6&gt;$M$62,0,$M$62*$C$62)+IF($N$62*$C$62*X$6&gt;$N$62,0,$N$62*$C$62)+IF($O$62*$C$62*W$6&gt;$O$62,0,$O$62*$C$62)+IF($P$62*$C$62*V$6&gt;$P$62,0,$P$62*$C$62)+IF($Q$62*$C$62*U$6&gt;$Q$62,0,$Q$62*$C$62)+IF($R$62*$C$62*T$6&gt;$R$62,0,$R$62*$C$62)+IF($S$62*$C$62*S$6&gt;$S$62,0,$S$62*$C$62)+IF($T$62*$C$62*R$6&gt;$T$62,0,$T$62*$C$62)+IF($U$62*$C$62*Q$6&gt;$U$62,0,$U$62*$C$62)+IF($V$62*$C$62*P$6&gt;$V$62,0,$V$62*$C$62)+IF($W$62*$C$62*O$6&gt;$W$62,0,$W$62*$C$62)+IF($X$62*$C$62*N$6&gt;$X$62,0,$X$62*$C$62)+IF($Y$62*$C$62*M$6&gt;$Y$62,0,$Y$62*$C$62)+IF($Z$62*$C$62*L$6&gt;$Z$62,0,$Z$62*$C$62)+IF($AA$62*$C$62*K$6&gt;$AA$62,0,$AA$62*$C$62)+IF($AB$62*$C$62*J$6&gt;$AB$62,0,$AB$62*$C$62)+IF($AC$62*$C$62*I$6&gt;$AC$62,0,$AC$62*$C$62)+IF($AD$62*$C$62*H$6&gt;$AD$62,0,$AD$62*$C$62)+IF($AE$62*$C$62*G$6&gt;$AE$62,0,$AE$62*$C$62)+IF($AF$62*$C$62*F$6&gt;$AF$62,0,$AF$62*$C$62)))</f>
        <v>0.05</v>
      </c>
      <c r="AH178" s="126">
        <f>IF(AG120&gt;AG62,0,IF(AND(AG120=AG62,AG178=0),0,IF($E$62*$C$62*AH$6&gt;$E$62,0,$E$62*$C$62)+IF($F$62*$C$62*AG$6&gt;$F$62,0,$F$62*$C$62)+IF($G$62*$C$62*AF$6&gt;$G$62,0,$G$62*$C$62)+IF($H$62*$C$62*AE$6&gt;$H$62,0,$H$62*$C$62)+IF($I$62*$C$62*AD$6&gt;$I$62,0,$I$62*$C$62)+IF($J$62*$C$62*AC$6&gt;$J$62,0,$J$62*$C$62)+IF($K$62*$C$62*AB$6&gt;$K$62,0,$K$62*$C$62)+IF($L$62*$C$62*AA$6&gt;$L$62,0,$L$62*$C$62)+IF($M$62*$C$62*Z$6&gt;$M$62,0,$M$62*$C$62)+IF($N$62*$C$62*Y$6&gt;$N$62,0,$N$62*$C$62)+IF($O$62*$C$62*X$6&gt;$O$62,0,$O$62*$C$62)+IF($P$62*$C$62*W$6&gt;$P$62,0,$P$62*$C$62)+IF($Q$62*$C$62*V$6&gt;$Q$62,0,$Q$62*$C$62)+IF($R$62*$C$62*U$6&gt;$R$62,0,$R$62*$C$62)+IF($S$62*$C$62*T$6&gt;$S$62,0,$S$62*$C$62)+IF($T$62*$C$62*S$6&gt;$T$62,0,$T$62*$C$62)+IF($U$62*$C$62*R$6&gt;$U$62,0,$U$62*$C$62)+IF($V$62*$C$62*Q$6&gt;$V$62,0,$V$62*$C$62)+IF($W$62*$C$62*P$6&gt;$W$62,0,$W$62*$C$62)+IF($X$62*$C$62*O$6&gt;$X$62,0,$X$62*$C$62)+IF($Y$62*$C$62*N$6&gt;$Y$62,0,$Y$62*$C$62)+IF($Z$62*$C$62*M$6&gt;$Z$62,0,$Z$62*$C$62)+IF($AA$62*$C$62*L$6&gt;$AA$62,0,$AA$62*$C$62)+IF($AB$62*$C$62*K$6&gt;$AB$62,0,$AB$62*$C$62)+IF($AC$62*$C$62*J$6&gt;$AC$62,0,$AC$62*$C$62)+IF($AD$62*$C$62*I$6&gt;$AD$62,0,$AD$62*$C$62)+IF($AE$62*$C$62*H$6&gt;$AE$62,0,$AE$62*$C$62)+IF($AF$62*$C$62*G$6&gt;$AF$62,0,$AF$62*$C$62)+IF($AG$62*$C$62*F$6&gt;$AG$62,0,$AG$62*$C$62)))</f>
        <v>0.05</v>
      </c>
      <c r="AI178" s="126">
        <f>IF(AH120&gt;AH62,0,IF(AND(AH120=AH62,AH178=0),0,IF($E$62*$C$62*AI$6&gt;$E$62,0,$E$62*$C$62)+IF($F$62*$C$62*AH$6&gt;$F$62,0,$F$62*$C$62)+IF($G$62*$C$62*AG$6&gt;$G$62,0,$G$62*$C$62)+IF($H$62*$C$62*AF$6&gt;$H$62,0,$H$62*$C$62)+IF($I$62*$C$62*AE$6&gt;$I$62,0,$I$62*$C$62)+IF($J$62*$C$62*AD$6&gt;$J$62,0,$J$62*$C$62)+IF($K$62*$C$62*AC$6&gt;$K$62,0,$K$62*$C$62)+IF($L$62*$C$62*AB$6&gt;$L$62,0,$L$62*$C$62)+IF($M$62*$C$62*AA$6&gt;$M$62,0,$M$62*$C$62)+IF($N$62*$C$62*Z$6&gt;$N$62,0,$N$62*$C$62)+IF($O$62*$C$62*Y$6&gt;$O$62,0,$O$62*$C$62)+IF($P$62*$C$62*X$6&gt;$P$62,0,$P$62*$C$62)+IF($Q$62*$C$62*W$6&gt;$Q$62,0,$Q$62*$C$62)+IF($R$62*$C$62*V$6&gt;$R$62,0,$R$62*$C$62)+IF($S$62*$C$62*U$6&gt;$S$62,0,$S$62*$C$62)+IF($T$62*$C$62*T$6&gt;$T$62,0,$T$62*$C$62)+IF($U$62*$C$62*S$6&gt;$U$62,0,$U$62*$C$62)+IF($V$62*$C$62*R$6&gt;$V$62,0,$V$62*$C$62)+IF($W$62*$C$62*Q$6&gt;$W$62,0,$W$62*$C$62)+IF($X$62*$C$62*P$6&gt;$X$62,0,$X$62*$C$62)+IF($Y$62*$C$62*O$6&gt;$Y$62,0,$Y$62*$C$62)+IF($Z$62*$C$62*N$6&gt;$Z$62,0,$Z$62*$C$62)+IF($AA$62*$C$62*M$6&gt;$AA$62,0,$AA$62*$C$62)+IF($AB$62*$C$62*L$6&gt;$AB$62,0,$AB$62*$C$62)+IF($AC$62*$C$62*K$6&gt;$AC$62,0,$AC$62*$C$62)+IF($AD$62*$C$62*J$6&gt;$AD$62,0,$AD$62*$C$62)+IF($AE$62*$C$62*I$6&gt;$AE$62,0,$AE$62*$C$62)+IF($AF$62*$C$62*H$6&gt;$AF$62,0,$AF$62*$C$62)+IF($AG$62*$C$62*G$6&gt;$AG$62,0,$AG$62*$C$62)+IF($AH$62*$C$62*F$6&gt;$AH$62,0,$AH$62*$C$62)))</f>
        <v>0.05</v>
      </c>
    </row>
    <row r="179" spans="2:35" x14ac:dyDescent="0.3">
      <c r="B179" s="6" t="str">
        <f t="shared" si="74"/>
        <v>Storage warehouses</v>
      </c>
      <c r="C179" s="284"/>
      <c r="D179" s="151">
        <f t="shared" si="73"/>
        <v>0</v>
      </c>
      <c r="E179" s="126">
        <v>0</v>
      </c>
      <c r="F179" s="126">
        <f>IF(E121&gt;E63,0,IF(AND(E121=E63,E179=0),0,IF($E$63*$C$63*F$6&gt;$E$63,0,$E$63*$C$63)))</f>
        <v>0</v>
      </c>
      <c r="G179" s="126">
        <f>IF(F121&gt;F63,0,IF(AND(F121=F63,F179=0),0,IF($E$63*$C$63*G$6&gt;$E$63,0,$E$63*$C$63)+IF($F$63*$C$63*F$6&gt;$F$63,0,$F$63*$C$63)))</f>
        <v>0</v>
      </c>
      <c r="H179" s="126">
        <f>IF(G121&gt;G63,0,IF(AND(G121=G63,G179=0),0,IF($E$63*$C$63*H$6&gt;$E$63,0,$E$63*$C$63)+IF($F$63*$C$63*G$6&gt;$F$63,0,$F$63*$C$63)+IF($G$63*$C$63*F$6&gt;$G$63,0,$G$63*$C$63)))</f>
        <v>0</v>
      </c>
      <c r="I179" s="126">
        <f>IF(H121&gt;H63,0,IF(AND(H121=H63,H179=0),0,IF($E$63*$C$63*I$6&gt;$E$63,0,$E$63*$C$63)+IF($F$63*$C$63*H$6&gt;$F$63,0,$F$63*$C$63)+IF($G$63*$C$63*G$6&gt;$G$63,0,$G$63*$C$63)+IF($H$63*$C$63*F$6&gt;$H$63,0,$H$63*$C$63)))</f>
        <v>0</v>
      </c>
      <c r="J179" s="126">
        <f>IF(I121&gt;I63,0,IF(AND(I121=I63,I179=0),0,IF($E$63*$C$63*J$6&gt;$E$63,0,$E$63*$C$63)+IF($F$63*$C$63*I$6&gt;$F$63,0,$F$63*$C$63)+IF($G$63*$C$63*H$6&gt;$G$63,0,$G$63*$C$63)+IF($H$63*$C$63*G$6&gt;$H$63,0,$H$63*$C$63)+IF($I$63*$C$63*F$6&gt;$I$63,0,$I$63*$C$63)))</f>
        <v>0</v>
      </c>
      <c r="K179" s="126">
        <f>IF(J121&gt;J63,0,IF(AND(J121=J63,J179=0),0,IF($E$63*$C$63*K$6&gt;$E$63,0,$E$63*$C$63)+IF($F$63*$C$63*J$6&gt;$F$63,0,$F$63*$C$63)+IF($G$63*$C$63*I$6&gt;$G$63,0,$G$63*$C$63)+IF($H$63*$C$63*H$6&gt;$H$63,0,$H$63*$C$63)+IF($I$63*$C$63*G$6&gt;$I$63,0,$I$63*$C$63)+IF($J$63*$C$63*F$6&gt;$J$63,0,$J$63*$C$63)))</f>
        <v>0</v>
      </c>
      <c r="L179" s="126">
        <f>IF(K121&gt;K63,0,IF(AND(K121=K63,K179=0),0,IF($E$63*$C$63*L$6&gt;$E$63,0,$E$63*$C$63)+IF($F$63*$C$63*K$6&gt;$F$63,0,$F$63*$C$63)+IF($G$63*$C$63*J$6&gt;$G$63,0,$G$63*$C$63)+IF($H$63*$C$63*I$6&gt;$H$63,0,$H$63*$C$63)+IF($I$63*$C$63*H$6&gt;$I$63,0,$I$63*$C$63)+IF($J$63*$C$63*G$6&gt;$J$63,0,$J$63*$C$63)+IF($K$63*$C$63*F$6&gt;$K$63,0,$K$63*$C$63)))</f>
        <v>0</v>
      </c>
      <c r="M179" s="126">
        <f>IF(L121&gt;L63,0,IF(AND(L121=L63,L179=0),0,IF($E$63*$C$63*M$6&gt;$E$63,0,$E$63*$C$63)+IF($F$63*$C$63*L$6&gt;$F$63,0,$F$63*$C$63)+IF($G$63*$C$63*K$6&gt;$G$63,0,$G$63*$C$63)+IF($H$63*$C$63*J$6&gt;$H$63,0,$H$63*$C$63)+IF($I$63*$C$63*I$6&gt;$I$63,0,$I$63*$C$63)+IF($J$63*$C$63*H$6&gt;$J$63,0,$J$63*$C$63)+IF($K$63*$C$63*G$6&gt;$K$63,0,$K$63*$C$63)+IF($L$63*$C$63*F$6&gt;$L$63,0,$L$63*$C$63)))</f>
        <v>0</v>
      </c>
      <c r="N179" s="126">
        <f>IF(M121&gt;M63,0,IF(AND(M121=M63,M179=0),0,IF($E$63*$C$63*N$6&gt;$E$63,0,$E$63*$C$63)+IF($F$63*$C$63*M$6&gt;$F$63,0,$F$63*$C$63)+IF($G$63*$C$63*L$6&gt;$G$63,0,$G$63*$C$63)+IF($H$63*$C$63*K$6&gt;$H$63,0,$H$63*$C$63)+IF($I$63*$C$63*J$6&gt;$I$63,0,$I$63*$C$63)+IF($J$63*$C$63*I$6&gt;$J$63,0,$J$63*$C$63)+IF($K$63*$C$63*H$6&gt;$K$63,0,$K$63*$C$63)+IF($L$63*$C$63*G$6&gt;$L$63,0,$L$63*$C$63)+IF($M$63*$C$63*F$6&gt;$M$63,0,$M$63*$C$63)))</f>
        <v>0</v>
      </c>
      <c r="O179" s="126">
        <f>IF(N121&gt;N63,0,IF(AND(N121=N63,N179=0),0,IF($E$63*$C$63*O$6&gt;$E$63,0,$E$63*$C$63)+IF($F$63*$C$63*N$6&gt;$F$63,0,$F$63*$C$63)+IF($G$63*$C$63*M$6&gt;$G$63,0,$G$63*$C$63)+IF($H$63*$C$63*L$6&gt;$H$63,0,$H$63*$C$63)+IF($I$63*$C$63*K$6&gt;$I$63,0,$I$63*$C$63)+IF($J$63*$C$63*J$6&gt;$J$63,0,$J$63*$C$63)+IF($K$63*$C$63*I$6&gt;$K$63,0,$K$63*$C$63)+IF($L$63*$C$63*H$6&gt;$L$63,0,$L$63*$C$63)+IF($M$63*$C$63*G$6&gt;$M$63,0,$M$63*$C$63)+IF($N$63*$C$63*F$6&gt;$N$63,0,$N$63*$C$63)))</f>
        <v>0</v>
      </c>
      <c r="P179" s="126">
        <f>IF(O121&gt;O63,0,IF(AND(O121=O63,O179=0),0,IF($E$63*$C$63*P$6&gt;$E$63,0,$E$63*$C$63)+IF($F$63*$C$63*O$6&gt;$F$63,0,$F$63*$C$63)+IF($G$63*$C$63*N$6&gt;$G$63,0,$G$63*$C$63)+IF($H$63*$C$63*M$6&gt;$H$63,0,$H$63*$C$63)+IF($I$63*$C$63*L$6&gt;$I$63,0,$I$63*$C$63)+IF($J$63*$C$63*K$6&gt;$J$63,0,$J$63*$C$63)+IF($K$63*$C$63*J$6&gt;$K$63,0,$K$63*$C$63)+IF($L$63*$C$63*I$6&gt;$L$63,0,$L$63*$C$63)+IF($M$63*$C$63*H$6&gt;$M$63,0,$M$63*$C$63)+IF($N$63*$C$63*G$6&gt;$N$63,0,$N$63*$C$63)+IF($O$63*$C$63*F$6&gt;$O$63,0,$O$63*$C$63)))</f>
        <v>0</v>
      </c>
      <c r="Q179" s="126">
        <f>IF(P121&gt;P63,0,IF(AND(P121=P63,P179=0),0,IF($E$63*$C$63*Q$6&gt;$E$63,0,$E$63*$C$63)+IF($F$63*$C$63*P$6&gt;$F$63,0,$F$63*$C$63)+IF($G$63*$C$63*O$6&gt;$G$63,0,$G$63*$C$63)+IF($H$63*$C$63*N$6&gt;$H$63,0,$H$63*$C$63)+IF($I$63*$C$63*M$6&gt;$I$63,0,$I$63*$C$63)+IF($J$63*$C$63*L$6&gt;$J$63,0,$J$63*$C$63)+IF($K$63*$C$63*K$6&gt;$K$63,0,$K$63*$C$63)+IF($L$63*$C$63*J$6&gt;$L$63,0,$L$63*$C$63)+IF($M$63*$C$63*I$6&gt;$M$63,0,$M$63*$C$63)+IF($N$63*$C$63*H$6&gt;$N$63,0,$N$63*$C$63)+IF($O$63*$C$63*G$6&gt;$O$63,0,$O$63*$C$63)+IF($P$63*$C$63*F$6&gt;$P$63,0,$P$63*$C$63)))</f>
        <v>0</v>
      </c>
      <c r="R179" s="126">
        <f>IF(Q121&gt;Q63,0,IF(AND(Q121=Q63,Q179=0),0,IF($E$63*$C$63*R$6&gt;$E$63,0,$E$63*$C$63)+IF($F$63*$C$63*Q$6&gt;$F$63,0,$F$63*$C$63)+IF($G$63*$C$63*P$6&gt;$G$63,0,$G$63*$C$63)+IF($H$63*$C$63*O$6&gt;$H$63,0,$H$63*$C$63)+IF($I$63*$C$63*N$6&gt;$I$63,0,$I$63*$C$63)+IF($J$63*$C$63*M$6&gt;$J$63,0,$J$63*$C$63)+IF($K$63*$C$63*L$6&gt;$K$63,0,$K$63*$C$63)+IF($L$63*$C$63*K$6&gt;$L$63,0,$L$63*$C$63)+IF($M$63*$C$63*J$6&gt;$M$63,0,$M$63*$C$63)+IF($N$63*$C$63*I$6&gt;$N$63,0,$N$63*$C$63)+IF($O$63*$C$63*H$6&gt;$O$63,0,$O$63*$C$63)+IF($P$63*$C$63*G$6&gt;$P$63,0,$P$63*$C$63)+IF($Q$63*$C$63*F$6&gt;$Q$63,0,$Q$63*$C$63)))</f>
        <v>0</v>
      </c>
      <c r="S179" s="126">
        <f>IF(R121&gt;R63,0,IF(AND(R121=R63,R179=0),0,IF($E$63*$C$63*S$6&gt;$E$63,0,$E$63*$C$63)+IF($F$63*$C$63*R$6&gt;$F$63,0,$F$63*$C$63)+IF($G$63*$C$63*Q$6&gt;$G$63,0,$G$63*$C$63)+IF($H$63*$C$63*P$6&gt;$H$63,0,$H$63*$C$63)+IF($I$63*$C$63*O$6&gt;$I$63,0,$I$63*$C$63)+IF($J$63*$C$63*N$6&gt;$J$63,0,$J$63*$C$63)+IF($K$63*$C$63*M$6&gt;$K$63,0,$K$63*$C$63)+IF($L$63*$C$63*L$6&gt;$L$63,0,$L$63*$C$63)+IF($M$63*$C$63*K$6&gt;$M$63,0,$M$63*$C$63)+IF($N$63*$C$63*J$6&gt;$N$63,0,$N$63*$C$63)+IF($O$63*$C$63*I$6&gt;$O$63,0,$O$63*$C$63)+IF($P$63*$C$63*H$6&gt;$P$63,0,$P$63*$C$63)+IF($Q$63*$C$63*G$6&gt;$Q$63,0,$Q$63*$C$63)+IF($R$63*$C$63*F$6&gt;$R$63,0,$R$63*$C$63)))</f>
        <v>0</v>
      </c>
      <c r="T179" s="126">
        <f>IF(S121&gt;S63,0,IF(AND(S121=S63,S179=0),0,IF($E$63*$C$63*T$6&gt;$E$63,0,$E$63*$C$63)+IF($F$63*$C$63*S$6&gt;$F$63,0,$F$63*$C$63)+IF($G$63*$C$63*R$6&gt;$G$63,0,$G$63*$C$63)+IF($H$63*$C$63*Q$6&gt;$H$63,0,$H$63*$C$63)+IF($I$63*$C$63*P$6&gt;$I$63,0,$I$63*$C$63)+IF($J$63*$C$63*O$6&gt;$J$63,0,$J$63*$C$63)+IF($K$63*$C$63*N$6&gt;$K$63,0,$K$63*$C$63)+IF($L$63*$C$63*M$6&gt;$L$63,0,$L$63*$C$63)+IF($M$63*$C$63*L$6&gt;$M$63,0,$M$63*$C$63)+IF($N$63*$C$63*K$6&gt;$N$63,0,$N$63*$C$63)+IF($O$63*$C$63*J$6&gt;$O$63,0,$O$63*$C$63)+IF($P$63*$C$63*I$6&gt;$P$63,0,$P$63*$C$63)+IF($Q$63*$C$63*H$6&gt;$Q$63,0,$Q$63*$C$63)+IF($R$63*$C$63*G$6&gt;$R$63,0,$R$63*$C$63)+IF($S$63*$C$63*F$6&gt;$S$63,0,$S$63*$C$63)))</f>
        <v>0</v>
      </c>
      <c r="U179" s="126">
        <f>IF(T121&gt;T63,0,IF(AND(T121=T63,T179=0),0,IF($E$63*$C$63*U$6&gt;$E$63,0,$E$63*$C$63)+IF($F$63*$C$63*T$6&gt;$F$63,0,$F$63*$C$63)+IF($G$63*$C$63*S$6&gt;$G$63,0,$G$63*$C$63)+IF($H$63*$C$63*R$6&gt;$H$63,0,$H$63*$C$63)+IF($I$63*$C$63*Q$6&gt;$I$63,0,$I$63*$C$63)+IF($J$63*$C$63*P$6&gt;$J$63,0,$J$63*$C$63)+IF($K$63*$C$63*O$6&gt;$K$63,0,$K$63*$C$63)+IF($L$63*$C$63*N$6&gt;$L$63,0,$L$63*$C$63)+IF($M$63*$C$63*M$6&gt;$M$63,0,$M$63*$C$63)+IF($N$63*$C$63*L$6&gt;$N$63,0,$N$63*$C$63)+IF($O$63*$C$63*K$6&gt;$O$63,0,$O$63*$C$63)+IF($P$63*$C$63*J$6&gt;$P$63,0,$P$63*$C$63)+IF($Q$63*$C$63*I$6&gt;$Q$63,0,$Q$63*$C$63)+IF($R$63*$C$63*H$6&gt;$R$63,0,$R$63*$C$63)+IF($S$63*$C$63*G$6&gt;$S$63,0,$S$63*$C$63)+IF($T$63*$C$63*F$6&gt;$T$63,0,$T$63*$C$63)))</f>
        <v>0</v>
      </c>
      <c r="V179" s="126">
        <f>IF(U121&gt;U63,0,IF(AND(U121=U63,U179=0),0,IF($E$63*$C$63*V$6&gt;$E$63,0,$E$63*$C$63)+IF($F$63*$C$63*U$6&gt;$F$63,0,$F$63*$C$63)+IF($G$63*$C$63*T$6&gt;$G$63,0,$G$63*$C$63)+IF($H$63*$C$63*S$6&gt;$H$63,0,$H$63*$C$63)+IF($I$63*$C$63*R$6&gt;$I$63,0,$I$63*$C$63)+IF($J$63*$C$63*Q$6&gt;$J$63,0,$J$63*$C$63)+IF($K$63*$C$63*P$6&gt;$K$63,0,$K$63*$C$63)+IF($L$63*$C$63*O$6&gt;$L$63,0,$L$63*$C$63)+IF($M$63*$C$63*N$6&gt;$M$63,0,$M$63*$C$63)+IF($N$63*$C$63*M$6&gt;$N$63,0,$N$63*$C$63)+IF($O$63*$C$63*L$6&gt;$O$63,0,$O$63*$C$63)+IF($P$63*$C$63*K$6&gt;$P$63,0,$P$63*$C$63)+IF($Q$63*$C$63*J$6&gt;$Q$63,0,$Q$63*$C$63)+IF($R$63*$C$63*I$6&gt;$R$63,0,$R$63*$C$63)+IF($S$63*$C$63*H$6&gt;$S$63,0,$S$63*$C$63)+IF($T$63*$C$63*G$6&gt;$T$63,0,$T$63*$C$63)+IF($U$63*$C$63*F$6&gt;$U$63,0,$U$63*$C$63)))</f>
        <v>0</v>
      </c>
      <c r="W179" s="126">
        <f>IF(V121&gt;V63,0,IF(AND(V121=V63,V179=0),0,IF($E$63*$C$63*W$6&gt;$E$63,0,$E$63*$C$63)+IF($F$63*$C$63*V$6&gt;$F$63,0,$F$63*$C$63)+IF($G$63*$C$63*U$6&gt;$G$63,0,$G$63*$C$63)+IF($H$63*$C$63*T$6&gt;$H$63,0,$H$63*$C$63)+IF($I$63*$C$63*S$6&gt;$I$63,0,$I$63*$C$63)+IF($J$63*$C$63*R$6&gt;$J$63,0,$J$63*$C$63)+IF($K$63*$C$63*Q$6&gt;$K$63,0,$K$63*$C$63)+IF($L$63*$C$63*P$6&gt;$L$63,0,$L$63*$C$63)+IF($M$63*$C$63*O$6&gt;$M$63,0,$M$63*$C$63)+IF($N$63*$C$63*N$6&gt;$N$63,0,$N$63*$C$63)+IF($O$63*$C$63*M$6&gt;$O$63,0,$O$63*$C$63)+IF($P$63*$C$63*L$6&gt;$P$63,0,$P$63*$C$63)+IF($Q$63*$C$63*K$6&gt;$Q$63,0,$Q$63*$C$63)+IF($R$63*$C$63*J$6&gt;$R$63,0,$R$63*$C$63)+IF($S$63*$C$63*I$6&gt;$S$63,0,$S$63*$C$63)+IF($T$63*$C$63*H$6&gt;$T$63,0,$T$63*$C$63)+IF($U$63*$C$63*G$6&gt;$U$63,0,$U$63*$C$63)+IF($V$63*$C$63*F$6&gt;$V$63,0,$V$63*$C$63)))</f>
        <v>0</v>
      </c>
      <c r="X179" s="126">
        <f>IF(W121&gt;W63,0,IF(AND(W121=W63,W179=0),0,IF($E$63*$C$63*X$6&gt;$E$63,0,$E$63*$C$63)+IF($F$63*$C$63*W$6&gt;$F$63,0,$F$63*$C$63)+IF($G$63*$C$63*V$6&gt;$G$63,0,$G$63*$C$63)+IF($H$63*$C$63*U$6&gt;$H$63,0,$H$63*$C$63)+IF($I$63*$C$63*T$6&gt;$I$63,0,$I$63*$C$63)+IF($J$63*$C$63*S$6&gt;$J$63,0,$J$63*$C$63)+IF($K$63*$C$63*R$6&gt;$K$63,0,$K$63*$C$63)+IF($L$63*$C$63*Q$6&gt;$L$63,0,$L$63*$C$63)+IF($M$63*$C$63*P$6&gt;$M$63,0,$M$63*$C$63)+IF($N$63*$C$63*O$6&gt;$N$63,0,$N$63*$C$63)+IF($O$63*$C$63*N$6&gt;$O$63,0,$O$63*$C$63)+IF($P$63*$C$63*M$6&gt;$P$63,0,$P$63*$C$63)+IF($Q$63*$C$63*L$6&gt;$Q$63,0,$Q$63*$C$63)+IF($R$63*$C$63*K$6&gt;$R$63,0,$R$63*$C$63)+IF($S$63*$C$63*J$6&gt;$S$63,0,$S$63*$C$63)+IF($T$63*$C$63*I$6&gt;$T$63,0,$T$63*$C$63)+IF($U$63*$C$63*H$6&gt;$U$63,0,$U$63*$C$63)+IF($V$63*$C$63*G$6&gt;$V$63,0,$V$63*$C$63)+IF($W$63*$C$63*F$6&gt;$W$63,0,$W$63*$C$63)))</f>
        <v>0</v>
      </c>
      <c r="Y179" s="126">
        <f>IF(X121&gt;X63,0,IF(AND(X121=X63,X179=0),0,IF($E$63*$C$63*Y$6&gt;$E$63,0,$E$63*$C$63)+IF($F$63*$C$63*X$6&gt;$F$63,0,$F$63*$C$63)+IF($G$63*$C$63*W$6&gt;$G$63,0,$G$63*$C$63)+IF($H$63*$C$63*V$6&gt;$H$63,0,$H$63*$C$63)+IF($I$63*$C$63*U$6&gt;$I$63,0,$I$63*$C$63)+IF($J$63*$C$63*T$6&gt;$J$63,0,$J$63*$C$63)+IF($K$63*$C$63*S$6&gt;$K$63,0,$K$63*$C$63)+IF($L$63*$C$63*R$6&gt;$L$63,0,$L$63*$C$63)+IF($M$63*$C$63*Q$6&gt;$M$63,0,$M$63*$C$63)+IF($N$63*$C$63*P$6&gt;$N$63,0,$N$63*$C$63)+IF($O$63*$C$63*O$6&gt;$O$63,0,$O$63*$C$63)+IF($P$63*$C$63*N$6&gt;$P$63,0,$P$63*$C$63)+IF($Q$63*$C$63*M$6&gt;$Q$63,0,$Q$63*$C$63)+IF($R$63*$C$63*L$6&gt;$R$63,0,$R$63*$C$63)+IF($S$63*$C$63*K$6&gt;$S$63,0,$S$63*$C$63)+IF($T$63*$C$63*J$6&gt;$T$63,0,$T$63*$C$63)+IF($U$63*$C$63*I$6&gt;$U$63,0,$U$63*$C$63)+IF($V$63*$C$63*H$6&gt;$V$63,0,$V$63*$C$63)+IF($W$63*$C$63*G$6&gt;$W$63,0,$W$63*$C$63)+IF($X$63*$C$63*F$6&gt;$X$63,0,$X$63*$C$63)))</f>
        <v>0</v>
      </c>
      <c r="Z179" s="126">
        <f>IF(Y121&gt;Y63,0,IF(AND(Y121=Y63,Y179=0),0,IF($E$63*$C$63*Z$6&gt;$E$63,0,$E$63*$C$63)+IF($F$63*$C$63*Y$6&gt;$F$63,0,$F$63*$C$63)+IF($G$63*$C$63*X$6&gt;$G$63,0,$G$63*$C$63)+IF($H$63*$C$63*W$6&gt;$H$63,0,$H$63*$C$63)+IF($I$63*$C$63*V$6&gt;$I$63,0,$I$63*$C$63)+IF($J$63*$C$63*U$6&gt;$J$63,0,$J$63*$C$63)+IF($K$63*$C$63*T$6&gt;$K$63,0,$K$63*$C$63)+IF($L$63*$C$63*S$6&gt;$L$63,0,$L$63*$C$63)+IF($M$63*$C$63*R$6&gt;$M$63,0,$M$63*$C$63)+IF($N$63*$C$63*Q$6&gt;$N$63,0,$N$63*$C$63)+IF($O$63*$C$63*P$6&gt;$O$63,0,$O$63*$C$63)+IF($P$63*$C$63*O$6&gt;$P$63,0,$P$63*$C$63)+IF($Q$63*$C$63*N$6&gt;$Q$63,0,$Q$63*$C$63)+IF($R$63*$C$63*M$6&gt;$R$63,0,$R$63*$C$63)+IF($S$63*$C$63*L$6&gt;$S$63,0,$S$63*$C$63)+IF($T$63*$C$63*K$6&gt;$T$63,0,$T$63*$C$63)+IF($U$63*$C$63*J$6&gt;$U$63,0,$U$63*$C$63)+IF($V$63*$C$63*I$6&gt;$V$63,0,$V$63*$C$63)+IF($W$63*$C$63*H$6&gt;$W$63,0,$W$63*$C$63)+IF($X$63*$C$63*G$6&gt;$X$63,0,$X$63*$C$63)+IF($Y$63*$C$63*F$6&gt;$Y$63,0,$Y$63*$C$63)))</f>
        <v>0</v>
      </c>
      <c r="AA179" s="126">
        <f>IF(Z121&gt;Z63,0,IF(AND(Z121=Z63,Z179=0),0,IF($E$63*$C$63*AA$6&gt;$E$63,0,$E$63*$C$63)+IF($F$63*$C$63*Z$6&gt;$F$63,0,$F$63*$C$63)+IF($G$63*$C$63*Y$6&gt;$G$63,0,$G$63*$C$63)+IF($H$63*$C$63*X$6&gt;$H$63,0,$H$63*$C$63)+IF($I$63*$C$63*W$6&gt;$I$63,0,$I$63*$C$63)+IF($J$63*$C$63*V$6&gt;$J$63,0,$J$63*$C$63)+IF($K$63*$C$63*U$6&gt;$K$63,0,$K$63*$C$63)+IF($L$63*$C$63*T$6&gt;$L$63,0,$L$63*$C$63)+IF($M$63*$C$63*S$6&gt;$M$63,0,$M$63*$C$63)+IF($N$63*$C$63*R$6&gt;$N$63,0,$N$63*$C$63)+IF($O$63*$C$63*Q$6&gt;$O$63,0,$O$63*$C$63)+IF($P$63*$C$63*P$6&gt;$P$63,0,$P$63*$C$63)+IF($Q$63*$C$63*O$6&gt;$Q$63,0,$Q$63*$C$63)+IF($R$63*$C$63*N$6&gt;$R$63,0,$R$63*$C$63)+IF($S$63*$C$63*M$6&gt;$S$63,0,$S$63*$C$63)+IF($T$63*$C$63*L$6&gt;$T$63,0,$T$63*$C$63)+IF($U$63*$C$63*K$6&gt;$U$63,0,$U$63*$C$63)+IF($V$63*$C$63*J$6&gt;$V$63,0,$V$63*$C$63)+IF($W$63*$C$63*I$6&gt;$W$63,0,$W$63*$C$63)+IF($X$63*$C$63*H$6&gt;$X$63,0,$X$63*$C$63)+IF($Y$63*$C$63*G$6&gt;$Y$63,0,$Y$63*$C$63)+IF($Z$63*$C$63*F$6&gt;$Z$63,0,$Z$63*$C$63)))</f>
        <v>0</v>
      </c>
      <c r="AB179" s="126">
        <f>IF(AA121&gt;AA63,0,IF(AND(AA121=AA63,AA179=0),0,IF($E$63*$C$63*AB$6&gt;$E$63,0,$E$63*$C$63)+IF($F$63*$C$63*AA$6&gt;$F$63,0,$F$63*$C$63)+IF($G$63*$C$63*Z$6&gt;$G$63,0,$G$63*$C$63)+IF($H$63*$C$63*Y$6&gt;$H$63,0,$H$63*$C$63)+IF($I$63*$C$63*X$6&gt;$I$63,0,$I$63*$C$63)+IF($J$63*$C$63*W$6&gt;$J$63,0,$J$63*$C$63)+IF($K$63*$C$63*V$6&gt;$K$63,0,$K$63*$C$63)+IF($L$63*$C$63*U$6&gt;$L$63,0,$L$63*$C$63)+IF($M$63*$C$63*T$6&gt;$M$63,0,$M$63*$C$63)+IF($N$63*$C$63*S$6&gt;$N$63,0,$N$63*$C$63)+IF($O$63*$C$63*R$6&gt;$O$63,0,$O$63*$C$63)+IF($P$63*$C$63*Q$6&gt;$P$63,0,$P$63*$C$63)+IF($Q$63*$C$63*P$6&gt;$Q$63,0,$Q$63*$C$63)+IF($R$63*$C$63*O$6&gt;$R$63,0,$R$63*$C$63)+IF($S$63*$C$63*N$6&gt;$S$63,0,$S$63*$C$63)+IF($T$63*$C$63*M$6&gt;$T$63,0,$T$63*$C$63)+IF($U$63*$C$63*L$6&gt;$U$63,0,$U$63*$C$63)+IF($V$63*$C$63*K$6&gt;$V$63,0,$V$63*$C$63)+IF($W$63*$C$63*J$6&gt;$W$63,0,$W$63*$C$63)+IF($X$63*$C$63*I$6&gt;$X$63,0,$X$63*$C$63)+IF($Y$63*$C$63*H$6&gt;$Y$63,0,$Y$63*$C$63)+IF($Z$63*$C$63*G$6&gt;$Z$63,0,$Z$63*$C$63)+IF($AA$63*$C$63*F$6&gt;$AA$63,0,$AA$63*$C$63)))</f>
        <v>0</v>
      </c>
      <c r="AC179" s="126">
        <f>IF(AB121&gt;AB63,0,IF(AND(AB121=AB63,AB179=0),0,IF($E$63*$C$63*AC$6&gt;$E$63,0,$E$63*$C$63)+IF($F$63*$C$63*AB$6&gt;$F$63,0,$F$63*$C$63)+IF($G$63*$C$63*AA$6&gt;$G$63,0,$G$63*$C$63)+IF($H$63*$C$63*Z$6&gt;$H$63,0,$H$63*$C$63)+IF($I$63*$C$63*Y$6&gt;$I$63,0,$I$63*$C$63)+IF($J$63*$C$63*X$6&gt;$J$63,0,$J$63*$C$63)+IF($K$63*$C$63*W$6&gt;$K$63,0,$K$63*$C$63)+IF($L$63*$C$63*V$6&gt;$L$63,0,$L$63*$C$63)+IF($M$63*$C$63*U$6&gt;$M$63,0,$M$63*$C$63)+IF($N$63*$C$63*T$6&gt;$N$63,0,$N$63*$C$63)+IF($O$63*$C$63*S$6&gt;$O$63,0,$O$63*$C$63)+IF($P$63*$C$63*R$6&gt;$P$63,0,$P$63*$C$63)+IF($Q$63*$C$63*Q$6&gt;$Q$63,0,$Q$63*$C$63)+IF($R$63*$C$63*P$6&gt;$R$63,0,$R$63*$C$63)+IF($S$63*$C$63*O$6&gt;$S$63,0,$S$63*$C$63)+IF($T$63*$C$63*N$6&gt;$T$63,0,$T$63*$C$63)+IF($U$63*$C$63*M$6&gt;$U$63,0,$U$63*$C$63)+IF($V$63*$C$63*L$6&gt;$V$63,0,$V$63*$C$63)+IF($W$63*$C$63*K$6&gt;$W$63,0,$W$63*$C$63)+IF($X$63*$C$63*J$6&gt;$X$63,0,$X$63*$C$63)+IF($Y$63*$C$63*I$6&gt;$Y$63,0,$Y$63*$C$63)+IF($Z$63*$C$63*H$6&gt;$Z$63,0,$Z$63*$C$63)+IF($AA$63*$C$63*G$6&gt;$AA$63,0,$AA$63*$C$63)+IF($AB$63*$C$63*F$6&gt;$AB$63,0,$AB$63*$C$63)))</f>
        <v>0</v>
      </c>
      <c r="AD179" s="126">
        <f>IF(AC121&gt;AC63,0,IF(AND(AC121=AC63,AC179=0),0,IF($E$63*$C$63*AD$6&gt;$E$63,0,$E$63*$C$63)+IF($F$63*$C$63*AC$6&gt;$F$63,0,$F$63*$C$63)+IF($G$63*$C$63*AB$6&gt;$G$63,0,$G$63*$C$63)+IF($H$63*$C$63*AA$6&gt;$H$63,0,$H$63*$C$63)+IF($I$63*$C$63*Z$6&gt;$I$63,0,$I$63*$C$63)+IF($J$63*$C$63*Y$6&gt;$J$63,0,$J$63*$C$63)+IF($K$63*$C$63*X$6&gt;$K$63,0,$K$63*$C$63)+IF($L$63*$C$63*W$6&gt;$L$63,0,$L$63*$C$63)+IF($M$63*$C$63*V$6&gt;$M$63,0,$M$63*$C$63)+IF($N$63*$C$63*U$6&gt;$N$63,0,$N$63*$C$63)+IF($O$63*$C$63*T$6&gt;$O$63,0,$O$63*$C$63)+IF($P$63*$C$63*S$6&gt;$P$63,0,$P$63*$C$63)+IF($Q$63*$C$63*R$6&gt;$Q$63,0,$Q$63*$C$63)+IF($R$63*$C$63*Q$6&gt;$R$63,0,$R$63*$C$63)+IF($S$63*$C$63*P$6&gt;$S$63,0,$S$63*$C$63)+IF($T$63*$C$63*O$6&gt;$T$63,0,$T$63*$C$63)+IF($U$63*$C$63*N$6&gt;$U$63,0,$U$63*$C$63)+IF($V$63*$C$63*M$6&gt;$V$63,0,$V$63*$C$63)+IF($W$63*$C$63*L$6&gt;$W$63,0,$W$63*$C$63)+IF($X$63*$C$63*K$6&gt;$X$63,0,$X$63*$C$63)+IF($Y$63*$C$63*J$6&gt;$Y$63,0,$Y$63*$C$63)+IF($Z$63*$C$63*I$6&gt;$Z$63,0,$Z$63*$C$63)+IF($AA$63*$C$63*H$6&gt;$AA$63,0,$AA$63*$C$63)+IF($AB$63*$C$63*G$6&gt;$AB$63,0,$AB$63*$C$63)+IF($AC$63*$C$63*F$6&gt;$AC$63,0,$AC$63*$C$63)))</f>
        <v>0</v>
      </c>
      <c r="AE179" s="126">
        <f>IF(AD121&gt;AD63,0,IF(AND(AD121=AD63,AD179=0),0,IF($E$63*$C$63*AE$6&gt;$E$63,0,$E$63*$C$63)+IF($F$63*$C$63*AD$6&gt;$F$63,0,$F$63*$C$63)+IF($G$63*$C$63*AC$6&gt;$G$63,0,$G$63*$C$63)+IF($H$63*$C$63*AB$6&gt;$H$63,0,$H$63*$C$63)+IF($I$63*$C$63*AA$6&gt;$I$63,0,$I$63*$C$63)+IF($J$63*$C$63*Z$6&gt;$J$63,0,$J$63*$C$63)+IF($K$63*$C$63*Y$6&gt;$K$63,0,$K$63*$C$63)+IF($L$63*$C$63*X$6&gt;$L$63,0,$L$63*$C$63)+IF($M$63*$C$63*W$6&gt;$M$63,0,$M$63*$C$63)+IF($N$63*$C$63*V$6&gt;$N$63,0,$N$63*$C$63)+IF($O$63*$C$63*U$6&gt;$O$63,0,$O$63*$C$63)+IF($P$63*$C$63*T$6&gt;$P$63,0,$P$63*$C$63)+IF($Q$63*$C$63*S$6&gt;$Q$63,0,$Q$63*$C$63)+IF($R$63*$C$63*R$6&gt;$R$63,0,$R$63*$C$63)+IF($S$63*$C$63*Q$6&gt;$S$63,0,$S$63*$C$63)+IF($T$63*$C$63*P$6&gt;$T$63,0,$T$63*$C$63)+IF($U$63*$C$63*O$6&gt;$U$63,0,$U$63*$C$63)+IF($V$63*$C$63*N$6&gt;$V$63,0,$V$63*$C$63)+IF($W$63*$C$63*M$6&gt;$W$63,0,$W$63*$C$63)+IF($X$63*$C$63*L$6&gt;$X$63,0,$X$63*$C$63)+IF($Y$63*$C$63*K$6&gt;$Y$63,0,$Y$63*$C$63)+IF($Z$63*$C$63*J$6&gt;$Z$63,0,$Z$63*$C$63)+IF($AA$63*$C$63*I$6&gt;$AA$63,0,$AA$63*$C$63)+IF($AB$63*$C$63*H$6&gt;$AB$63,0,$AB$63*$C$63)+IF($AC$63*$C$63*G$6&gt;$AC$63,0,$AC$63*$C$63)+IF($AD$63*$C$63*F$6&gt;$AD$63,0,$AD$63*$C$63)))</f>
        <v>0</v>
      </c>
      <c r="AF179" s="126">
        <f>IF(AE121&gt;AE63,0,IF(AND(AE121=AE63,AE179=0),0,IF($E$63*$C$63*AF$6&gt;$E$63,0,$E$63*$C$63)+IF($F$63*$C$63*AE$6&gt;$F$63,0,$F$63*$C$63)+IF($G$63*$C$63*AD$6&gt;$G$63,0,$G$63*$C$63)+IF($H$63*$C$63*AC$6&gt;$H$63,0,$H$63*$C$63)+IF($I$63*$C$63*AB$6&gt;$I$63,0,$I$63*$C$63)+IF($J$63*$C$63*AA$6&gt;$J$63,0,$J$63*$C$63)+IF($K$63*$C$63*Z$6&gt;$K$63,0,$K$63*$C$63)+IF($L$63*$C$63*Y$6&gt;$L$63,0,$L$63*$C$63)+IF($M$63*$C$63*X$6&gt;$M$63,0,$M$63*$C$63)+IF($N$63*$C$63*W$6&gt;$N$63,0,$N$63*$C$63)+IF($O$63*$C$63*V$6&gt;$O$63,0,$O$63*$C$63)+IF($P$63*$C$63*U$6&gt;$P$63,0,$P$63*$C$63)+IF($Q$63*$C$63*T$6&gt;$Q$63,0,$Q$63*$C$63)+IF($R$63*$C$63*S$6&gt;$R$63,0,$R$63*$C$63)+IF($S$63*$C$63*R$6&gt;$S$63,0,$S$63*$C$63)+IF($T$63*$C$63*Q$6&gt;$T$63,0,$T$63*$C$63)+IF($U$63*$C$63*P$6&gt;$U$63,0,$U$63*$C$63)+IF($V$63*$C$63*O$6&gt;$V$63,0,$V$63*$C$63)+IF($W$63*$C$63*N$6&gt;$W$63,0,$W$63*$C$63)+IF($X$63*$C$63*M$6&gt;$X$63,0,$X$63*$C$63)+IF($Y$63*$C$63*L$6&gt;$Y$63,0,$Y$63*$C$63)+IF($Z$63*$C$63*K$6&gt;$Z$63,0,$Z$63*$C$63)+IF($AA$63*$C$63*J$6&gt;$AA$63,0,$AA$63*$C$63)+IF($AB$63*$C$63*I$6&gt;$AB$63,0,$AB$63*$C$63)+IF($AC$63*$C$63*H$6&gt;$AC$63,0,$AC$63*$C$63)+IF($AD$63*$C$63*G$6&gt;$AD$63,0,$AD$63*$C$63)+IF($AE$63*$C$63*F$6&gt;$AE$63,0,$AE$63*$C$63)))</f>
        <v>0</v>
      </c>
      <c r="AG179" s="126">
        <f>IF(AF121&gt;AF63,0,IF(AND(AF121=AF63,AF179=0),0,IF($E$63*$C$63*AG$6&gt;$E$63,0,$E$63*$C$63)+IF($F$63*$C$63*AF$6&gt;$F$63,0,$F$63*$C$63)+IF($G$63*$C$63*AE$6&gt;$G$63,0,$G$63*$C$63)+IF($H$63*$C$63*AD$6&gt;$H$63,0,$H$63*$C$63)+IF($I$63*$C$63*AC$6&gt;$I$63,0,$I$63*$C$63)+IF($J$63*$C$63*AB$6&gt;$J$63,0,$J$63*$C$63)+IF($K$63*$C$63*AA$6&gt;$K$63,0,$K$63*$C$63)+IF($L$63*$C$63*Z$6&gt;$L$63,0,$L$63*$C$63)+IF($M$63*$C$63*Y$6&gt;$M$63,0,$M$63*$C$63)+IF($N$63*$C$63*X$6&gt;$N$63,0,$N$63*$C$63)+IF($O$63*$C$63*W$6&gt;$O$63,0,$O$63*$C$63)+IF($P$63*$C$63*V$6&gt;$P$63,0,$P$63*$C$63)+IF($Q$63*$C$63*U$6&gt;$Q$63,0,$Q$63*$C$63)+IF($R$63*$C$63*T$6&gt;$R$63,0,$R$63*$C$63)+IF($S$63*$C$63*S$6&gt;$S$63,0,$S$63*$C$63)+IF($T$63*$C$63*R$6&gt;$T$63,0,$T$63*$C$63)+IF($U$63*$C$63*Q$6&gt;$U$63,0,$U$63*$C$63)+IF($V$63*$C$63*P$6&gt;$V$63,0,$V$63*$C$63)+IF($W$63*$C$63*O$6&gt;$W$63,0,$W$63*$C$63)+IF($X$63*$C$63*N$6&gt;$X$63,0,$X$63*$C$63)+IF($Y$63*$C$63*M$6&gt;$Y$63,0,$Y$63*$C$63)+IF($Z$63*$C$63*L$6&gt;$Z$63,0,$Z$63*$C$63)+IF($AA$63*$C$63*K$6&gt;$AA$63,0,$AA$63*$C$63)+IF($AB$63*$C$63*J$6&gt;$AB$63,0,$AB$63*$C$63)+IF($AC$63*$C$63*I$6&gt;$AC$63,0,$AC$63*$C$63)+IF($AD$63*$C$63*H$6&gt;$AD$63,0,$AD$63*$C$63)+IF($AE$63*$C$63*G$6&gt;$AE$63,0,$AE$63*$C$63)+IF($AF$63*$C$63*F$6&gt;$AF$63,0,$AF$63*$C$63)))</f>
        <v>0</v>
      </c>
      <c r="AH179" s="126">
        <f>IF(AG121&gt;AG63,0,IF(AND(AG121=AG63,AG179=0),0,IF($E$63*$C$63*AH$6&gt;$E$63,0,$E$63*$C$63)+IF($F$63*$C$63*AG$6&gt;$F$63,0,$F$63*$C$63)+IF($G$63*$C$63*AF$6&gt;$G$63,0,$G$63*$C$63)+IF($H$63*$C$63*AE$6&gt;$H$63,0,$H$63*$C$63)+IF($I$63*$C$63*AD$6&gt;$I$63,0,$I$63*$C$63)+IF($J$63*$C$63*AC$6&gt;$J$63,0,$J$63*$C$63)+IF($K$63*$C$63*AB$6&gt;$K$63,0,$K$63*$C$63)+IF($L$63*$C$63*AA$6&gt;$L$63,0,$L$63*$C$63)+IF($M$63*$C$63*Z$6&gt;$M$63,0,$M$63*$C$63)+IF($N$63*$C$63*Y$6&gt;$N$63,0,$N$63*$C$63)+IF($O$63*$C$63*X$6&gt;$O$63,0,$O$63*$C$63)+IF($P$63*$C$63*W$6&gt;$P$63,0,$P$63*$C$63)+IF($Q$63*$C$63*V$6&gt;$Q$63,0,$Q$63*$C$63)+IF($R$63*$C$63*U$6&gt;$R$63,0,$R$63*$C$63)+IF($S$63*$C$63*T$6&gt;$S$63,0,$S$63*$C$63)+IF($T$63*$C$63*S$6&gt;$T$63,0,$T$63*$C$63)+IF($U$63*$C$63*R$6&gt;$U$63,0,$U$63*$C$63)+IF($V$63*$C$63*Q$6&gt;$V$63,0,$V$63*$C$63)+IF($W$63*$C$63*P$6&gt;$W$63,0,$W$63*$C$63)+IF($X$63*$C$63*O$6&gt;$X$63,0,$X$63*$C$63)+IF($Y$63*$C$63*N$6&gt;$Y$63,0,$Y$63*$C$63)+IF($Z$63*$C$63*M$6&gt;$Z$63,0,$Z$63*$C$63)+IF($AA$63*$C$63*L$6&gt;$AA$63,0,$AA$63*$C$63)+IF($AB$63*$C$63*K$6&gt;$AB$63,0,$AB$63*$C$63)+IF($AC$63*$C$63*J$6&gt;$AC$63,0,$AC$63*$C$63)+IF($AD$63*$C$63*I$6&gt;$AD$63,0,$AD$63*$C$63)+IF($AE$63*$C$63*H$6&gt;$AE$63,0,$AE$63*$C$63)+IF($AF$63*$C$63*G$6&gt;$AF$63,0,$AF$63*$C$63)+IF($AG$63*$C$63*F$6&gt;$AG$63,0,$AG$63*$C$63)))</f>
        <v>0</v>
      </c>
      <c r="AI179" s="126">
        <f>IF(AH121&gt;AH63,0,IF(AND(AH121=AH63,AH179=0),0,IF($E$63*$C$63*AI$6&gt;$E$63,0,$E$63*$C$63)+IF($F$63*$C$63*AH$6&gt;$F$63,0,$F$63*$C$63)+IF($G$63*$C$63*AG$6&gt;$G$63,0,$G$63*$C$63)+IF($H$63*$C$63*AF$6&gt;$H$63,0,$H$63*$C$63)+IF($I$63*$C$63*AE$6&gt;$I$63,0,$I$63*$C$63)+IF($J$63*$C$63*AD$6&gt;$J$63,0,$J$63*$C$63)+IF($K$63*$C$63*AC$6&gt;$K$63,0,$K$63*$C$63)+IF($L$63*$C$63*AB$6&gt;$L$63,0,$L$63*$C$63)+IF($M$63*$C$63*AA$6&gt;$M$63,0,$M$63*$C$63)+IF($N$63*$C$63*Z$6&gt;$N$63,0,$N$63*$C$63)+IF($O$63*$C$63*Y$6&gt;$O$63,0,$O$63*$C$63)+IF($P$63*$C$63*X$6&gt;$P$63,0,$P$63*$C$63)+IF($Q$63*$C$63*W$6&gt;$Q$63,0,$Q$63*$C$63)+IF($R$63*$C$63*V$6&gt;$R$63,0,$R$63*$C$63)+IF($S$63*$C$63*U$6&gt;$S$63,0,$S$63*$C$63)+IF($T$63*$C$63*T$6&gt;$T$63,0,$T$63*$C$63)+IF($U$63*$C$63*S$6&gt;$U$63,0,$U$63*$C$63)+IF($V$63*$C$63*R$6&gt;$V$63,0,$V$63*$C$63)+IF($W$63*$C$63*Q$6&gt;$W$63,0,$W$63*$C$63)+IF($X$63*$C$63*P$6&gt;$X$63,0,$X$63*$C$63)+IF($Y$63*$C$63*O$6&gt;$Y$63,0,$Y$63*$C$63)+IF($Z$63*$C$63*N$6&gt;$Z$63,0,$Z$63*$C$63)+IF($AA$63*$C$63*M$6&gt;$AA$63,0,$AA$63*$C$63)+IF($AB$63*$C$63*L$6&gt;$AB$63,0,$AB$63*$C$63)+IF($AC$63*$C$63*K$6&gt;$AC$63,0,$AC$63*$C$63)+IF($AD$63*$C$63*J$6&gt;$AD$63,0,$AD$63*$C$63)+IF($AE$63*$C$63*I$6&gt;$AE$63,0,$AE$63*$C$63)+IF($AF$63*$C$63*H$6&gt;$AF$63,0,$AF$63*$C$63)+IF($AG$63*$C$63*G$6&gt;$AG$63,0,$AG$63*$C$63)+IF($AH$63*$C$63*F$6&gt;$AH$63,0,$AH$63*$C$63)))</f>
        <v>0</v>
      </c>
    </row>
    <row r="180" spans="2:35" x14ac:dyDescent="0.3">
      <c r="B180" s="6" t="str">
        <f t="shared" si="74"/>
        <v>Land</v>
      </c>
      <c r="C180" s="284"/>
      <c r="D180" s="151">
        <f>SUM(E180:AI180)</f>
        <v>26.999999999999986</v>
      </c>
      <c r="E180" s="126">
        <v>0</v>
      </c>
      <c r="F180" s="126">
        <f>IF(E122&gt;E64,0,IF(AND(E122=E64,E180=0),0,IF($E$64*$C$64*F$6&gt;$E$64,0,$E$64*$C$64)))</f>
        <v>0.89999999999999991</v>
      </c>
      <c r="G180" s="126">
        <f>IF(F122&gt;F64,0,IF(AND(F122=F64,F180=0),0,IF($E$64*$C$64*G$6&gt;$E$64,0,$E$64*$C$64)+IF($F$64*$C$64*F$6&gt;$F$64,0,$F$64*$C$64)))</f>
        <v>0.89999999999999991</v>
      </c>
      <c r="H180" s="126">
        <f>IF(G122&gt;G64,0,IF(AND(G122=G64,G180=0),0,IF($E$64*$C$64*H$6&gt;$E$64,0,$E$64*$C$64)+IF($F$64*$C$64*G$6&gt;$F$64,0,$F$64*$C$64)+IF($G$64*$C$64*F$6&gt;$G$64,0,$G$64*$C$64)))</f>
        <v>0.89999999999999991</v>
      </c>
      <c r="I180" s="126">
        <f>IF(H122&gt;H64,0,IF(AND(H122=H64,H180=0),0,IF($E$64*$C$64*I$6&gt;$E$64,0,$E$64*$C$64)+IF($F$64*$C$64*H$6&gt;$F$64,0,$F$64*$C$64)+IF($G$64*$C$64*G$6&gt;$G$64,0,$G$64*$C$64)+IF($H$64*$C$64*F$6&gt;$H$64,0,$H$64*$C$64)))</f>
        <v>0.89999999999999991</v>
      </c>
      <c r="J180" s="126">
        <f>IF(I122&gt;I64,0,IF(AND(I122=I64,I180=0),0,IF($E$64*$C$64*J$6&gt;$E$64,0,$E$64*$C$64)+IF($F$64*$C$64*I$6&gt;$F$64,0,$F$64*$C$64)+IF($G$64*$C$64*H$6&gt;$G$64,0,$G$64*$C$64)+IF($H$64*$C$64*G$6&gt;$H$64,0,$H$64*$C$64)+IF($I$64*$C$64*F$6&gt;$I$64,0,$I$64*$C$64)))</f>
        <v>0.89999999999999991</v>
      </c>
      <c r="K180" s="126">
        <f>IF(J122&gt;J64,0,IF(AND(J122=J64,J180=0),0,IF($E$64*$C$64*K$6&gt;$E$64,0,$E$64*$C$64)+IF($F$64*$C$64*J$6&gt;$F$64,0,$F$64*$C$64)+IF($G$64*$C$64*I$6&gt;$G$64,0,$G$64*$C$64)+IF($H$64*$C$64*H$6&gt;$H$64,0,$H$64*$C$64)+IF($I$64*$C$64*G$6&gt;$I$64,0,$I$64*$C$64)+IF($J$64*$C$64*F$6&gt;$J$64,0,$J$64*$C$64)))</f>
        <v>0.89999999999999991</v>
      </c>
      <c r="L180" s="126">
        <f>IF(K122&gt;K64,0,IF(AND(K122=K64,K180=0),0,IF($E$64*$C$64*L$6&gt;$E$64,0,$E$64*$C$64)+IF($F$64*$C$64*K$6&gt;$F$64,0,$F$64*$C$64)+IF($G$64*$C$64*J$6&gt;$G$64,0,$G$64*$C$64)+IF($H$64*$C$64*I$6&gt;$H$64,0,$H$64*$C$64)+IF($I$64*$C$64*H$6&gt;$I$64,0,$I$64*$C$64)+IF($J$64*$C$64*G$6&gt;$J$64,0,$J$64*$C$64)+IF($K$64*$C$64*F$6&gt;$K$64,0,$K$64*$C$64)))</f>
        <v>0.89999999999999991</v>
      </c>
      <c r="M180" s="126">
        <f>IF(L122&gt;L64,0,IF(AND(L122=L64,L180=0),0,IF($E$64*$C$64*M$6&gt;$E$64,0,$E$64*$C$64)+IF($F$64*$C$64*L$6&gt;$F$64,0,$F$64*$C$64)+IF($G$64*$C$64*K$6&gt;$G$64,0,$G$64*$C$64)+IF($H$64*$C$64*J$6&gt;$H$64,0,$H$64*$C$64)+IF($I$64*$C$64*I$6&gt;$I$64,0,$I$64*$C$64)+IF($J$64*$C$64*H$6&gt;$J$64,0,$J$64*$C$64)+IF($K$64*$C$64*G$6&gt;$K$64,0,$K$64*$C$64)+IF($L$64*$C$64*F$6&gt;$L$64,0,$L$64*$C$64)))</f>
        <v>0.89999999999999991</v>
      </c>
      <c r="N180" s="126">
        <f>IF(M122&gt;M64,0,IF(AND(M122=M64,M180=0),0,IF($E$64*$C$64*N$6&gt;$E$64,0,$E$64*$C$64)+IF($F$64*$C$64*M$6&gt;$F$64,0,$F$64*$C$64)+IF($G$64*$C$64*L$6&gt;$G$64,0,$G$64*$C$64)+IF($H$64*$C$64*K$6&gt;$H$64,0,$H$64*$C$64)+IF($I$64*$C$64*J$6&gt;$I$64,0,$I$64*$C$64)+IF($J$64*$C$64*I$6&gt;$J$64,0,$J$64*$C$64)+IF($K$64*$C$64*H$6&gt;$K$64,0,$K$64*$C$64)+IF($L$64*$C$64*G$6&gt;$L$64,0,$L$64*$C$64)+IF($M$64*$C$64*F$6&gt;$M$64,0,$M$64*$C$64)))</f>
        <v>0.89999999999999991</v>
      </c>
      <c r="O180" s="126">
        <f>IF(N122&gt;N64,0,IF(AND(N122=N64,N180=0),0,IF($E$64*$C$64*O$6&gt;$E$64,0,$E$64*$C$64)+IF($F$64*$C$64*N$6&gt;$F$64,0,$F$64*$C$64)+IF($G$64*$C$64*M$6&gt;$G$64,0,$G$64*$C$64)+IF($H$64*$C$64*L$6&gt;$H$64,0,$H$64*$C$64)+IF($I$64*$C$64*K$6&gt;$I$64,0,$I$64*$C$64)+IF($J$64*$C$64*J$6&gt;$J$64,0,$J$64*$C$64)+IF($K$64*$C$64*I$6&gt;$K$64,0,$K$64*$C$64)+IF($L$64*$C$64*H$6&gt;$L$64,0,$L$64*$C$64)+IF($M$64*$C$64*G$6&gt;$M$64,0,$M$64*$C$64)+IF($N$64*$C$64*F$6&gt;$N$64,0,$N$64*$C$64)))</f>
        <v>0.89999999999999991</v>
      </c>
      <c r="P180" s="126">
        <f>IF(O122&gt;O64,0,IF(AND(O122=O64,O180=0),0,IF($E$64*$C$64*P$6&gt;$E$64,0,$E$64*$C$64)+IF($F$64*$C$64*O$6&gt;$F$64,0,$F$64*$C$64)+IF($G$64*$C$64*N$6&gt;$G$64,0,$G$64*$C$64)+IF($H$64*$C$64*M$6&gt;$H$64,0,$H$64*$C$64)+IF($I$64*$C$64*L$6&gt;$I$64,0,$I$64*$C$64)+IF($J$64*$C$64*K$6&gt;$J$64,0,$J$64*$C$64)+IF($K$64*$C$64*J$6&gt;$K$64,0,$K$64*$C$64)+IF($L$64*$C$64*I$6&gt;$L$64,0,$L$64*$C$64)+IF($M$64*$C$64*H$6&gt;$M$64,0,$M$64*$C$64)+IF($N$64*$C$64*G$6&gt;$N$64,0,$N$64*$C$64)+IF($O$64*$C$64*F$6&gt;$O$64,0,$O$64*$C$64)))</f>
        <v>0.89999999999999991</v>
      </c>
      <c r="Q180" s="126">
        <f>IF(P122&gt;P64,0,IF(AND(P122=P64,P180=0),0,IF($E$64*$C$64*Q$6&gt;$E$64,0,$E$64*$C$64)+IF($F$64*$C$64*P$6&gt;$F$64,0,$F$64*$C$64)+IF($G$64*$C$64*O$6&gt;$G$64,0,$G$64*$C$64)+IF($H$64*$C$64*N$6&gt;$H$64,0,$H$64*$C$64)+IF($I$64*$C$64*M$6&gt;$I$64,0,$I$64*$C$64)+IF($J$64*$C$64*L$6&gt;$J$64,0,$J$64*$C$64)+IF($K$64*$C$64*K$6&gt;$K$64,0,$K$64*$C$64)+IF($L$64*$C$64*J$6&gt;$L$64,0,$L$64*$C$64)+IF($M$64*$C$64*I$6&gt;$M$64,0,$M$64*$C$64)+IF($N$64*$C$64*H$6&gt;$N$64,0,$N$64*$C$64)+IF($O$64*$C$64*G$6&gt;$O$64,0,$O$64*$C$64)+IF($P$64*$C$64*F$6&gt;$P$64,0,$P$64*$C$64)))</f>
        <v>0.89999999999999991</v>
      </c>
      <c r="R180" s="126">
        <f>IF(Q122&gt;Q64,0,IF(AND(Q122=Q64,Q180=0),0,IF($E$64*$C$64*R$6&gt;$E$64,0,$E$64*$C$64)+IF($F$64*$C$64*Q$6&gt;$F$64,0,$F$64*$C$64)+IF($G$64*$C$64*P$6&gt;$G$64,0,$G$64*$C$64)+IF($H$64*$C$64*O$6&gt;$H$64,0,$H$64*$C$64)+IF($I$64*$C$64*N$6&gt;$I$64,0,$I$64*$C$64)+IF($J$64*$C$64*M$6&gt;$J$64,0,$J$64*$C$64)+IF($K$64*$C$64*L$6&gt;$K$64,0,$K$64*$C$64)+IF($L$64*$C$64*K$6&gt;$L$64,0,$L$64*$C$64)+IF($M$64*$C$64*J$6&gt;$M$64,0,$M$64*$C$64)+IF($N$64*$C$64*I$6&gt;$N$64,0,$N$64*$C$64)+IF($O$64*$C$64*H$6&gt;$O$64,0,$O$64*$C$64)+IF($P$64*$C$64*G$6&gt;$P$64,0,$P$64*$C$64)+IF($Q$64*$C$64*F$6&gt;$Q$64,0,$Q$64*$C$64)))</f>
        <v>0.89999999999999991</v>
      </c>
      <c r="S180" s="126">
        <f>IF(R122&gt;R64,0,IF(AND(R122=R64,R180=0),0,IF($E$64*$C$64*S$6&gt;$E$64,0,$E$64*$C$64)+IF($F$64*$C$64*R$6&gt;$F$64,0,$F$64*$C$64)+IF($G$64*$C$64*Q$6&gt;$G$64,0,$G$64*$C$64)+IF($H$64*$C$64*P$6&gt;$H$64,0,$H$64*$C$64)+IF($I$64*$C$64*O$6&gt;$I$64,0,$I$64*$C$64)+IF($J$64*$C$64*N$6&gt;$J$64,0,$J$64*$C$64)+IF($K$64*$C$64*M$6&gt;$K$64,0,$K$64*$C$64)+IF($L$64*$C$64*L$6&gt;$L$64,0,$L$64*$C$64)+IF($M$64*$C$64*K$6&gt;$M$64,0,$M$64*$C$64)+IF($N$64*$C$64*J$6&gt;$N$64,0,$N$64*$C$64)+IF($O$64*$C$64*I$6&gt;$O$64,0,$O$64*$C$64)+IF($P$64*$C$64*H$6&gt;$P$64,0,$P$64*$C$64)+IF($Q$64*$C$64*G$6&gt;$Q$64,0,$Q$64*$C$64)+IF($R$64*$C$64*F$6&gt;$R$64,0,$R$64*$C$64)))</f>
        <v>0.89999999999999991</v>
      </c>
      <c r="T180" s="126">
        <f>IF(S122&gt;S64,0,IF(AND(S122=S64,S180=0),0,IF($E$64*$C$64*T$6&gt;$E$64,0,$E$64*$C$64)+IF($F$64*$C$64*S$6&gt;$F$64,0,$F$64*$C$64)+IF($G$64*$C$64*R$6&gt;$G$64,0,$G$64*$C$64)+IF($H$64*$C$64*Q$6&gt;$H$64,0,$H$64*$C$64)+IF($I$64*$C$64*P$6&gt;$I$64,0,$I$64*$C$64)+IF($J$64*$C$64*O$6&gt;$J$64,0,$J$64*$C$64)+IF($K$64*$C$64*N$6&gt;$K$64,0,$K$64*$C$64)+IF($L$64*$C$64*M$6&gt;$L$64,0,$L$64*$C$64)+IF($M$64*$C$64*L$6&gt;$M$64,0,$M$64*$C$64)+IF($N$64*$C$64*K$6&gt;$N$64,0,$N$64*$C$64)+IF($O$64*$C$64*J$6&gt;$O$64,0,$O$64*$C$64)+IF($P$64*$C$64*I$6&gt;$P$64,0,$P$64*$C$64)+IF($Q$64*$C$64*H$6&gt;$Q$64,0,$Q$64*$C$64)+IF($R$64*$C$64*G$6&gt;$R$64,0,$R$64*$C$64)+IF($S$64*$C$64*F$6&gt;$S$64,0,$S$64*$C$64)))</f>
        <v>0.89999999999999991</v>
      </c>
      <c r="U180" s="126">
        <f>IF(T122&gt;T64,0,IF(AND(T122=T64,T180=0),0,IF($E$64*$C$64*U$6&gt;$E$64,0,$E$64*$C$64)+IF($F$64*$C$64*T$6&gt;$F$64,0,$F$64*$C$64)+IF($G$64*$C$64*S$6&gt;$G$64,0,$G$64*$C$64)+IF($H$64*$C$64*R$6&gt;$H$64,0,$H$64*$C$64)+IF($I$64*$C$64*Q$6&gt;$I$64,0,$I$64*$C$64)+IF($J$64*$C$64*P$6&gt;$J$64,0,$J$64*$C$64)+IF($K$64*$C$64*O$6&gt;$K$64,0,$K$64*$C$64)+IF($L$64*$C$64*N$6&gt;$L$64,0,$L$64*$C$64)+IF($M$64*$C$64*M$6&gt;$M$64,0,$M$64*$C$64)+IF($N$64*$C$64*L$6&gt;$N$64,0,$N$64*$C$64)+IF($O$64*$C$64*K$6&gt;$O$64,0,$O$64*$C$64)+IF($P$64*$C$64*J$6&gt;$P$64,0,$P$64*$C$64)+IF($Q$64*$C$64*I$6&gt;$Q$64,0,$Q$64*$C$64)+IF($R$64*$C$64*H$6&gt;$R$64,0,$R$64*$C$64)+IF($S$64*$C$64*G$6&gt;$S$64,0,$S$64*$C$64)+IF($T$64*$C$64*F$6&gt;$T$64,0,$T$64*$C$64)))</f>
        <v>0.89999999999999991</v>
      </c>
      <c r="V180" s="126">
        <f>IF(U122&gt;U64,0,IF(AND(U122=U64,U180=0),0,IF($E$64*$C$64*V$6&gt;$E$64,0,$E$64*$C$64)+IF($F$64*$C$64*U$6&gt;$F$64,0,$F$64*$C$64)+IF($G$64*$C$64*T$6&gt;$G$64,0,$G$64*$C$64)+IF($H$64*$C$64*S$6&gt;$H$64,0,$H$64*$C$64)+IF($I$64*$C$64*R$6&gt;$I$64,0,$I$64*$C$64)+IF($J$64*$C$64*Q$6&gt;$J$64,0,$J$64*$C$64)+IF($K$64*$C$64*P$6&gt;$K$64,0,$K$64*$C$64)+IF($L$64*$C$64*O$6&gt;$L$64,0,$L$64*$C$64)+IF($M$64*$C$64*N$6&gt;$M$64,0,$M$64*$C$64)+IF($N$64*$C$64*M$6&gt;$N$64,0,$N$64*$C$64)+IF($O$64*$C$64*L$6&gt;$O$64,0,$O$64*$C$64)+IF($P$64*$C$64*K$6&gt;$P$64,0,$P$64*$C$64)+IF($Q$64*$C$64*J$6&gt;$Q$64,0,$Q$64*$C$64)+IF($R$64*$C$64*I$6&gt;$R$64,0,$R$64*$C$64)+IF($S$64*$C$64*H$6&gt;$S$64,0,$S$64*$C$64)+IF($T$64*$C$64*G$6&gt;$T$64,0,$T$64*$C$64)+IF($U$64*$C$64*F$6&gt;$U$64,0,$U$64*$C$64)))</f>
        <v>0.89999999999999991</v>
      </c>
      <c r="W180" s="126">
        <f>IF(V122&gt;V64,0,IF(AND(V122=V64,V180=0),0,IF($E$64*$C$64*W$6&gt;$E$64,0,$E$64*$C$64)+IF($F$64*$C$64*V$6&gt;$F$64,0,$F$64*$C$64)+IF($G$64*$C$64*U$6&gt;$G$64,0,$G$64*$C$64)+IF($H$64*$C$64*T$6&gt;$H$64,0,$H$64*$C$64)+IF($I$64*$C$64*S$6&gt;$I$64,0,$I$64*$C$64)+IF($J$64*$C$64*R$6&gt;$J$64,0,$J$64*$C$64)+IF($K$64*$C$64*Q$6&gt;$K$64,0,$K$64*$C$64)+IF($L$64*$C$64*P$6&gt;$L$64,0,$L$64*$C$64)+IF($M$64*$C$64*O$6&gt;$M$64,0,$M$64*$C$64)+IF($N$64*$C$64*N$6&gt;$N$64,0,$N$64*$C$64)+IF($O$64*$C$64*M$6&gt;$O$64,0,$O$64*$C$64)+IF($P$64*$C$64*L$6&gt;$P$64,0,$P$64*$C$64)+IF($Q$64*$C$64*K$6&gt;$Q$64,0,$Q$64*$C$64)+IF($R$64*$C$64*J$6&gt;$R$64,0,$R$64*$C$64)+IF($S$64*$C$64*I$6&gt;$S$64,0,$S$64*$C$64)+IF($T$64*$C$64*H$6&gt;$T$64,0,$T$64*$C$64)+IF($U$64*$C$64*G$6&gt;$U$64,0,$U$64*$C$64)+IF($V$64*$C$64*F$6&gt;$V$64,0,$V$64*$C$64)))</f>
        <v>0.89999999999999991</v>
      </c>
      <c r="X180" s="126">
        <f>IF(W122&gt;W64,0,IF(AND(W122=W64,W180=0),0,IF($E$64*$C$64*X$6&gt;$E$64,0,$E$64*$C$64)+IF($F$64*$C$64*W$6&gt;$F$64,0,$F$64*$C$64)+IF($G$64*$C$64*V$6&gt;$G$64,0,$G$64*$C$64)+IF($H$64*$C$64*U$6&gt;$H$64,0,$H$64*$C$64)+IF($I$64*$C$64*T$6&gt;$I$64,0,$I$64*$C$64)+IF($J$64*$C$64*S$6&gt;$J$64,0,$J$64*$C$64)+IF($K$64*$C$64*R$6&gt;$K$64,0,$K$64*$C$64)+IF($L$64*$C$64*Q$6&gt;$L$64,0,$L$64*$C$64)+IF($M$64*$C$64*P$6&gt;$M$64,0,$M$64*$C$64)+IF($N$64*$C$64*O$6&gt;$N$64,0,$N$64*$C$64)+IF($O$64*$C$64*N$6&gt;$O$64,0,$O$64*$C$64)+IF($P$64*$C$64*M$6&gt;$P$64,0,$P$64*$C$64)+IF($Q$64*$C$64*L$6&gt;$Q$64,0,$Q$64*$C$64)+IF($R$64*$C$64*K$6&gt;$R$64,0,$R$64*$C$64)+IF($S$64*$C$64*J$6&gt;$S$64,0,$S$64*$C$64)+IF($T$64*$C$64*I$6&gt;$T$64,0,$T$64*$C$64)+IF($U$64*$C$64*H$6&gt;$U$64,0,$U$64*$C$64)+IF($V$64*$C$64*G$6&gt;$V$64,0,$V$64*$C$64)+IF($W$64*$C$64*F$6&gt;$W$64,0,$W$64*$C$64)))</f>
        <v>0.89999999999999991</v>
      </c>
      <c r="Y180" s="126">
        <f>IF(X122&gt;X64,0,IF(AND(X122=X64,X180=0),0,IF($E$64*$C$64*Y$6&gt;$E$64,0,$E$64*$C$64)+IF($F$64*$C$64*X$6&gt;$F$64,0,$F$64*$C$64)+IF($G$64*$C$64*W$6&gt;$G$64,0,$G$64*$C$64)+IF($H$64*$C$64*V$6&gt;$H$64,0,$H$64*$C$64)+IF($I$64*$C$64*U$6&gt;$I$64,0,$I$64*$C$64)+IF($J$64*$C$64*T$6&gt;$J$64,0,$J$64*$C$64)+IF($K$64*$C$64*S$6&gt;$K$64,0,$K$64*$C$64)+IF($L$64*$C$64*R$6&gt;$L$64,0,$L$64*$C$64)+IF($M$64*$C$64*Q$6&gt;$M$64,0,$M$64*$C$64)+IF($N$64*$C$64*P$6&gt;$N$64,0,$N$64*$C$64)+IF($O$64*$C$64*O$6&gt;$O$64,0,$O$64*$C$64)+IF($P$64*$C$64*N$6&gt;$P$64,0,$P$64*$C$64)+IF($Q$64*$C$64*M$6&gt;$Q$64,0,$Q$64*$C$64)+IF($R$64*$C$64*L$6&gt;$R$64,0,$R$64*$C$64)+IF($S$64*$C$64*K$6&gt;$S$64,0,$S$64*$C$64)+IF($T$64*$C$64*J$6&gt;$T$64,0,$T$64*$C$64)+IF($U$64*$C$64*I$6&gt;$U$64,0,$U$64*$C$64)+IF($V$64*$C$64*H$6&gt;$V$64,0,$V$64*$C$64)+IF($W$64*$C$64*G$6&gt;$W$64,0,$W$64*$C$64)+IF($X$64*$C$64*F$6&gt;$X$64,0,$X$64*$C$64)))</f>
        <v>0.89999999999999991</v>
      </c>
      <c r="Z180" s="126">
        <f>IF(Y122&gt;Y64,0,IF(AND(Y122=Y64,Y180=0),0,IF($E$64*$C$64*Z$6&gt;$E$64,0,$E$64*$C$64)+IF($F$64*$C$64*Y$6&gt;$F$64,0,$F$64*$C$64)+IF($G$64*$C$64*X$6&gt;$G$64,0,$G$64*$C$64)+IF($H$64*$C$64*W$6&gt;$H$64,0,$H$64*$C$64)+IF($I$64*$C$64*V$6&gt;$I$64,0,$I$64*$C$64)+IF($J$64*$C$64*U$6&gt;$J$64,0,$J$64*$C$64)+IF($K$64*$C$64*T$6&gt;$K$64,0,$K$64*$C$64)+IF($L$64*$C$64*S$6&gt;$L$64,0,$L$64*$C$64)+IF($M$64*$C$64*R$6&gt;$M$64,0,$M$64*$C$64)+IF($N$64*$C$64*Q$6&gt;$N$64,0,$N$64*$C$64)+IF($O$64*$C$64*P$6&gt;$O$64,0,$O$64*$C$64)+IF($P$64*$C$64*O$6&gt;$P$64,0,$P$64*$C$64)+IF($Q$64*$C$64*N$6&gt;$Q$64,0,$Q$64*$C$64)+IF($R$64*$C$64*M$6&gt;$R$64,0,$R$64*$C$64)+IF($S$64*$C$64*L$6&gt;$S$64,0,$S$64*$C$64)+IF($T$64*$C$64*K$6&gt;$T$64,0,$T$64*$C$64)+IF($U$64*$C$64*J$6&gt;$U$64,0,$U$64*$C$64)+IF($V$64*$C$64*I$6&gt;$V$64,0,$V$64*$C$64)+IF($W$64*$C$64*H$6&gt;$W$64,0,$W$64*$C$64)+IF($X$64*$C$64*G$6&gt;$X$64,0,$X$64*$C$64)+IF($Y$64*$C$64*F$6&gt;$Y$64,0,$Y$64*$C$64)))</f>
        <v>0.89999999999999991</v>
      </c>
      <c r="AA180" s="126">
        <f>IF(Z122&gt;Z64,0,IF(AND(Z122=Z64,Z180=0),0,IF($E$64*$C$64*AA$6&gt;$E$64,0,$E$64*$C$64)+IF($F$64*$C$64*Z$6&gt;$F$64,0,$F$64*$C$64)+IF($G$64*$C$64*Y$6&gt;$G$64,0,$G$64*$C$64)+IF($H$64*$C$64*X$6&gt;$H$64,0,$H$64*$C$64)+IF($I$64*$C$64*W$6&gt;$I$64,0,$I$64*$C$64)+IF($J$64*$C$64*V$6&gt;$J$64,0,$J$64*$C$64)+IF($K$64*$C$64*U$6&gt;$K$64,0,$K$64*$C$64)+IF($L$64*$C$64*T$6&gt;$L$64,0,$L$64*$C$64)+IF($M$64*$C$64*S$6&gt;$M$64,0,$M$64*$C$64)+IF($N$64*$C$64*R$6&gt;$N$64,0,$N$64*$C$64)+IF($O$64*$C$64*Q$6&gt;$O$64,0,$O$64*$C$64)+IF($P$64*$C$64*P$6&gt;$P$64,0,$P$64*$C$64)+IF($Q$64*$C$64*O$6&gt;$Q$64,0,$Q$64*$C$64)+IF($R$64*$C$64*N$6&gt;$R$64,0,$R$64*$C$64)+IF($S$64*$C$64*M$6&gt;$S$64,0,$S$64*$C$64)+IF($T$64*$C$64*L$6&gt;$T$64,0,$T$64*$C$64)+IF($U$64*$C$64*K$6&gt;$U$64,0,$U$64*$C$64)+IF($V$64*$C$64*J$6&gt;$V$64,0,$V$64*$C$64)+IF($W$64*$C$64*I$6&gt;$W$64,0,$W$64*$C$64)+IF($X$64*$C$64*H$6&gt;$X$64,0,$X$64*$C$64)+IF($Y$64*$C$64*G$6&gt;$Y$64,0,$Y$64*$C$64)+IF($Z$64*$C$64*F$6&gt;$Z$64,0,$Z$64*$C$64)))</f>
        <v>0.89999999999999991</v>
      </c>
      <c r="AB180" s="126">
        <f>IF(AA122&gt;AA64,0,IF(AND(AA122=AA64,AA180=0),0,IF($E$64*$C$64*AB$6&gt;$E$64,0,$E$64*$C$64)+IF($F$64*$C$64*AA$6&gt;$F$64,0,$F$64*$C$64)+IF($G$64*$C$64*Z$6&gt;$G$64,0,$G$64*$C$64)+IF($H$64*$C$64*Y$6&gt;$H$64,0,$H$64*$C$64)+IF($I$64*$C$64*X$6&gt;$I$64,0,$I$64*$C$64)+IF($J$64*$C$64*W$6&gt;$J$64,0,$J$64*$C$64)+IF($K$64*$C$64*V$6&gt;$K$64,0,$K$64*$C$64)+IF($L$64*$C$64*U$6&gt;$L$64,0,$L$64*$C$64)+IF($M$64*$C$64*T$6&gt;$M$64,0,$M$64*$C$64)+IF($N$64*$C$64*S$6&gt;$N$64,0,$N$64*$C$64)+IF($O$64*$C$64*R$6&gt;$O$64,0,$O$64*$C$64)+IF($P$64*$C$64*Q$6&gt;$P$64,0,$P$64*$C$64)+IF($Q$64*$C$64*P$6&gt;$Q$64,0,$Q$64*$C$64)+IF($R$64*$C$64*O$6&gt;$R$64,0,$R$64*$C$64)+IF($S$64*$C$64*N$6&gt;$S$64,0,$S$64*$C$64)+IF($T$64*$C$64*M$6&gt;$T$64,0,$T$64*$C$64)+IF($U$64*$C$64*L$6&gt;$U$64,0,$U$64*$C$64)+IF($V$64*$C$64*K$6&gt;$V$64,0,$V$64*$C$64)+IF($W$64*$C$64*J$6&gt;$W$64,0,$W$64*$C$64)+IF($X$64*$C$64*I$6&gt;$X$64,0,$X$64*$C$64)+IF($Y$64*$C$64*H$6&gt;$Y$64,0,$Y$64*$C$64)+IF($Z$64*$C$64*G$6&gt;$Z$64,0,$Z$64*$C$64)+IF($AA$64*$C$64*F$6&gt;$AA$64,0,$AA$64*$C$64)))</f>
        <v>0.89999999999999991</v>
      </c>
      <c r="AC180" s="126">
        <f>IF(AB122&gt;AB64,0,IF(AND(AB122=AB64,AB180=0),0,IF($E$64*$C$64*AC$6&gt;$E$64,0,$E$64*$C$64)+IF($F$64*$C$64*AB$6&gt;$F$64,0,$F$64*$C$64)+IF($G$64*$C$64*AA$6&gt;$G$64,0,$G$64*$C$64)+IF($H$64*$C$64*Z$6&gt;$H$64,0,$H$64*$C$64)+IF($I$64*$C$64*Y$6&gt;$I$64,0,$I$64*$C$64)+IF($J$64*$C$64*X$6&gt;$J$64,0,$J$64*$C$64)+IF($K$64*$C$64*W$6&gt;$K$64,0,$K$64*$C$64)+IF($L$64*$C$64*V$6&gt;$L$64,0,$L$64*$C$64)+IF($M$64*$C$64*U$6&gt;$M$64,0,$M$64*$C$64)+IF($N$64*$C$64*T$6&gt;$N$64,0,$N$64*$C$64)+IF($O$64*$C$64*S$6&gt;$O$64,0,$O$64*$C$64)+IF($P$64*$C$64*R$6&gt;$P$64,0,$P$64*$C$64)+IF($Q$64*$C$64*Q$6&gt;$Q$64,0,$Q$64*$C$64)+IF($R$64*$C$64*P$6&gt;$R$64,0,$R$64*$C$64)+IF($S$64*$C$64*O$6&gt;$S$64,0,$S$64*$C$64)+IF($T$64*$C$64*N$6&gt;$T$64,0,$T$64*$C$64)+IF($U$64*$C$64*M$6&gt;$U$64,0,$U$64*$C$64)+IF($V$64*$C$64*L$6&gt;$V$64,0,$V$64*$C$64)+IF($W$64*$C$64*K$6&gt;$W$64,0,$W$64*$C$64)+IF($X$64*$C$64*J$6&gt;$X$64,0,$X$64*$C$64)+IF($Y$64*$C$64*I$6&gt;$Y$64,0,$Y$64*$C$64)+IF($Z$64*$C$64*H$6&gt;$Z$64,0,$Z$64*$C$64)+IF($AA$64*$C$64*G$6&gt;$AA$64,0,$AA$64*$C$64)+IF($AB$64*$C$64*F$6&gt;$AB$64,0,$AB$64*$C$64)))</f>
        <v>0.89999999999999991</v>
      </c>
      <c r="AD180" s="126">
        <f>IF(AC122&gt;AC64,0,IF(AND(AC122=AC64,AC180=0),0,IF($E$64*$C$64*AD$6&gt;$E$64,0,$E$64*$C$64)+IF($F$64*$C$64*AC$6&gt;$F$64,0,$F$64*$C$64)+IF($G$64*$C$64*AB$6&gt;$G$64,0,$G$64*$C$64)+IF($H$64*$C$64*AA$6&gt;$H$64,0,$H$64*$C$64)+IF($I$64*$C$64*Z$6&gt;$I$64,0,$I$64*$C$64)+IF($J$64*$C$64*Y$6&gt;$J$64,0,$J$64*$C$64)+IF($K$64*$C$64*X$6&gt;$K$64,0,$K$64*$C$64)+IF($L$64*$C$64*W$6&gt;$L$64,0,$L$64*$C$64)+IF($M$64*$C$64*V$6&gt;$M$64,0,$M$64*$C$64)+IF($N$64*$C$64*U$6&gt;$N$64,0,$N$64*$C$64)+IF($O$64*$C$64*T$6&gt;$O$64,0,$O$64*$C$64)+IF($P$64*$C$64*S$6&gt;$P$64,0,$P$64*$C$64)+IF($Q$64*$C$64*R$6&gt;$Q$64,0,$Q$64*$C$64)+IF($R$64*$C$64*Q$6&gt;$R$64,0,$R$64*$C$64)+IF($S$64*$C$64*P$6&gt;$S$64,0,$S$64*$C$64)+IF($T$64*$C$64*O$6&gt;$T$64,0,$T$64*$C$64)+IF($U$64*$C$64*N$6&gt;$U$64,0,$U$64*$C$64)+IF($V$64*$C$64*M$6&gt;$V$64,0,$V$64*$C$64)+IF($W$64*$C$64*L$6&gt;$W$64,0,$W$64*$C$64)+IF($X$64*$C$64*K$6&gt;$X$64,0,$X$64*$C$64)+IF($Y$64*$C$64*J$6&gt;$Y$64,0,$Y$64*$C$64)+IF($Z$64*$C$64*I$6&gt;$Z$64,0,$Z$64*$C$64)+IF($AA$64*$C$64*H$6&gt;$AA$64,0,$AA$64*$C$64)+IF($AB$64*$C$64*G$6&gt;$AB$64,0,$AB$64*$C$64)+IF($AC$64*$C$64*F$6&gt;$AC$64,0,$AC$64*$C$64)))</f>
        <v>0.89999999999999991</v>
      </c>
      <c r="AE180" s="126">
        <f>IF(AD122&gt;AD64,0,IF(AND(AD122=AD64,AD180=0),0,IF($E$64*$C$64*AE$6&gt;$E$64,0,$E$64*$C$64)+IF($F$64*$C$64*AD$6&gt;$F$64,0,$F$64*$C$64)+IF($G$64*$C$64*AC$6&gt;$G$64,0,$G$64*$C$64)+IF($H$64*$C$64*AB$6&gt;$H$64,0,$H$64*$C$64)+IF($I$64*$C$64*AA$6&gt;$I$64,0,$I$64*$C$64)+IF($J$64*$C$64*Z$6&gt;$J$64,0,$J$64*$C$64)+IF($K$64*$C$64*Y$6&gt;$K$64,0,$K$64*$C$64)+IF($L$64*$C$64*X$6&gt;$L$64,0,$L$64*$C$64)+IF($M$64*$C$64*W$6&gt;$M$64,0,$M$64*$C$64)+IF($N$64*$C$64*V$6&gt;$N$64,0,$N$64*$C$64)+IF($O$64*$C$64*U$6&gt;$O$64,0,$O$64*$C$64)+IF($P$64*$C$64*T$6&gt;$P$64,0,$P$64*$C$64)+IF($Q$64*$C$64*S$6&gt;$Q$64,0,$Q$64*$C$64)+IF($R$64*$C$64*R$6&gt;$R$64,0,$R$64*$C$64)+IF($S$64*$C$64*Q$6&gt;$S$64,0,$S$64*$C$64)+IF($T$64*$C$64*P$6&gt;$T$64,0,$T$64*$C$64)+IF($U$64*$C$64*O$6&gt;$U$64,0,$U$64*$C$64)+IF($V$64*$C$64*N$6&gt;$V$64,0,$V$64*$C$64)+IF($W$64*$C$64*M$6&gt;$W$64,0,$W$64*$C$64)+IF($X$64*$C$64*L$6&gt;$X$64,0,$X$64*$C$64)+IF($Y$64*$C$64*K$6&gt;$Y$64,0,$Y$64*$C$64)+IF($Z$64*$C$64*J$6&gt;$Z$64,0,$Z$64*$C$64)+IF($AA$64*$C$64*I$6&gt;$AA$64,0,$AA$64*$C$64)+IF($AB$64*$C$64*H$6&gt;$AB$64,0,$AB$64*$C$64)+IF($AC$64*$C$64*G$6&gt;$AC$64,0,$AC$64*$C$64)+IF($AD$64*$C$64*F$6&gt;$AD$64,0,$AD$64*$C$64)))</f>
        <v>0.89999999999999991</v>
      </c>
      <c r="AF180" s="126">
        <f>IF(AE122&gt;AE64,0,IF(AND(AE122=AE64,AE180=0),0,IF($E$64*$C$64*AF$6&gt;$E$64,0,$E$64*$C$64)+IF($F$64*$C$64*AE$6&gt;$F$64,0,$F$64*$C$64)+IF($G$64*$C$64*AD$6&gt;$G$64,0,$G$64*$C$64)+IF($H$64*$C$64*AC$6&gt;$H$64,0,$H$64*$C$64)+IF($I$64*$C$64*AB$6&gt;$I$64,0,$I$64*$C$64)+IF($J$64*$C$64*AA$6&gt;$J$64,0,$J$64*$C$64)+IF($K$64*$C$64*Z$6&gt;$K$64,0,$K$64*$C$64)+IF($L$64*$C$64*Y$6&gt;$L$64,0,$L$64*$C$64)+IF($M$64*$C$64*X$6&gt;$M$64,0,$M$64*$C$64)+IF($N$64*$C$64*W$6&gt;$N$64,0,$N$64*$C$64)+IF($O$64*$C$64*V$6&gt;$O$64,0,$O$64*$C$64)+IF($P$64*$C$64*U$6&gt;$P$64,0,$P$64*$C$64)+IF($Q$64*$C$64*T$6&gt;$Q$64,0,$Q$64*$C$64)+IF($R$64*$C$64*S$6&gt;$R$64,0,$R$64*$C$64)+IF($S$64*$C$64*R$6&gt;$S$64,0,$S$64*$C$64)+IF($T$64*$C$64*Q$6&gt;$T$64,0,$T$64*$C$64)+IF($U$64*$C$64*P$6&gt;$U$64,0,$U$64*$C$64)+IF($V$64*$C$64*O$6&gt;$V$64,0,$V$64*$C$64)+IF($W$64*$C$64*N$6&gt;$W$64,0,$W$64*$C$64)+IF($X$64*$C$64*M$6&gt;$X$64,0,$X$64*$C$64)+IF($Y$64*$C$64*L$6&gt;$Y$64,0,$Y$64*$C$64)+IF($Z$64*$C$64*K$6&gt;$Z$64,0,$Z$64*$C$64)+IF($AA$64*$C$64*J$6&gt;$AA$64,0,$AA$64*$C$64)+IF($AB$64*$C$64*I$6&gt;$AB$64,0,$AB$64*$C$64)+IF($AC$64*$C$64*H$6&gt;$AC$64,0,$AC$64*$C$64)+IF($AD$64*$C$64*G$6&gt;$AD$64,0,$AD$64*$C$64)+IF($AE$64*$C$64*F$6&gt;$AE$64,0,$AE$64*$C$64)))</f>
        <v>0.89999999999999991</v>
      </c>
      <c r="AG180" s="126">
        <f>IF(AF122&gt;AF64,0,IF(AND(AF122=AF64,AF180=0),0,IF($E$64*$C$64*AG$6&gt;$E$64,0,$E$64*$C$64)+IF($F$64*$C$64*AF$6&gt;$F$64,0,$F$64*$C$64)+IF($G$64*$C$64*AE$6&gt;$G$64,0,$G$64*$C$64)+IF($H$64*$C$64*AD$6&gt;$H$64,0,$H$64*$C$64)+IF($I$64*$C$64*AC$6&gt;$I$64,0,$I$64*$C$64)+IF($J$64*$C$64*AB$6&gt;$J$64,0,$J$64*$C$64)+IF($K$64*$C$64*AA$6&gt;$K$64,0,$K$64*$C$64)+IF($L$64*$C$64*Z$6&gt;$L$64,0,$L$64*$C$64)+IF($M$64*$C$64*Y$6&gt;$M$64,0,$M$64*$C$64)+IF($N$64*$C$64*X$6&gt;$N$64,0,$N$64*$C$64)+IF($O$64*$C$64*W$6&gt;$O$64,0,$O$64*$C$64)+IF($P$64*$C$64*V$6&gt;$P$64,0,$P$64*$C$64)+IF($Q$64*$C$64*U$6&gt;$Q$64,0,$Q$64*$C$64)+IF($R$64*$C$64*T$6&gt;$R$64,0,$R$64*$C$64)+IF($S$64*$C$64*S$6&gt;$S$64,0,$S$64*$C$64)+IF($T$64*$C$64*R$6&gt;$T$64,0,$T$64*$C$64)+IF($U$64*$C$64*Q$6&gt;$U$64,0,$U$64*$C$64)+IF($V$64*$C$64*P$6&gt;$V$64,0,$V$64*$C$64)+IF($W$64*$C$64*O$6&gt;$W$64,0,$W$64*$C$64)+IF($X$64*$C$64*N$6&gt;$X$64,0,$X$64*$C$64)+IF($Y$64*$C$64*M$6&gt;$Y$64,0,$Y$64*$C$64)+IF($Z$64*$C$64*L$6&gt;$Z$64,0,$Z$64*$C$64)+IF($AA$64*$C$64*K$6&gt;$AA$64,0,$AA$64*$C$64)+IF($AB$64*$C$64*J$6&gt;$AB$64,0,$AB$64*$C$64)+IF($AC$64*$C$64*I$6&gt;$AC$64,0,$AC$64*$C$64)+IF($AD$64*$C$64*H$6&gt;$AD$64,0,$AD$64*$C$64)+IF($AE$64*$C$64*G$6&gt;$AE$64,0,$AE$64*$C$64)+IF($AF$64*$C$64*F$6&gt;$AF$64,0,$AF$64*$C$64)))</f>
        <v>0.89999999999999991</v>
      </c>
      <c r="AH180" s="126">
        <f>IF(AG122&gt;AG64,0,IF(AND(AG122=AG64,AG180=0),0,IF($E$64*$C$64*AH$6&gt;$E$64,0,$E$64*$C$64)+IF($F$64*$C$64*AG$6&gt;$F$64,0,$F$64*$C$64)+IF($G$64*$C$64*AF$6&gt;$G$64,0,$G$64*$C$64)+IF($H$64*$C$64*AE$6&gt;$H$64,0,$H$64*$C$64)+IF($I$64*$C$64*AD$6&gt;$I$64,0,$I$64*$C$64)+IF($J$64*$C$64*AC$6&gt;$J$64,0,$J$64*$C$64)+IF($K$64*$C$64*AB$6&gt;$K$64,0,$K$64*$C$64)+IF($L$64*$C$64*AA$6&gt;$L$64,0,$L$64*$C$64)+IF($M$64*$C$64*Z$6&gt;$M$64,0,$M$64*$C$64)+IF($N$64*$C$64*Y$6&gt;$N$64,0,$N$64*$C$64)+IF($O$64*$C$64*X$6&gt;$O$64,0,$O$64*$C$64)+IF($P$64*$C$64*W$6&gt;$P$64,0,$P$64*$C$64)+IF($Q$64*$C$64*V$6&gt;$Q$64,0,$Q$64*$C$64)+IF($R$64*$C$64*U$6&gt;$R$64,0,$R$64*$C$64)+IF($S$64*$C$64*T$6&gt;$S$64,0,$S$64*$C$64)+IF($T$64*$C$64*S$6&gt;$T$64,0,$T$64*$C$64)+IF($U$64*$C$64*R$6&gt;$U$64,0,$U$64*$C$64)+IF($V$64*$C$64*Q$6&gt;$V$64,0,$V$64*$C$64)+IF($W$64*$C$64*P$6&gt;$W$64,0,$W$64*$C$64)+IF($X$64*$C$64*O$6&gt;$X$64,0,$X$64*$C$64)+IF($Y$64*$C$64*N$6&gt;$Y$64,0,$Y$64*$C$64)+IF($Z$64*$C$64*M$6&gt;$Z$64,0,$Z$64*$C$64)+IF($AA$64*$C$64*L$6&gt;$AA$64,0,$AA$64*$C$64)+IF($AB$64*$C$64*K$6&gt;$AB$64,0,$AB$64*$C$64)+IF($AC$64*$C$64*J$6&gt;$AC$64,0,$AC$64*$C$64)+IF($AD$64*$C$64*I$6&gt;$AD$64,0,$AD$64*$C$64)+IF($AE$64*$C$64*H$6&gt;$AE$64,0,$AE$64*$C$64)+IF($AF$64*$C$64*G$6&gt;$AF$64,0,$AF$64*$C$64)+IF($AG$64*$C$64*F$6&gt;$AG$64,0,$AG$64*$C$64)))</f>
        <v>0.89999999999999991</v>
      </c>
      <c r="AI180" s="126">
        <f>IF(AH122&gt;AH64,0,IF(AND(AH122=AH64,AH180=0),0,IF($E$64*$C$64*AI$6&gt;$E$64,0,$E$64*$C$64)+IF($F$64*$C$64*AH$6&gt;$F$64,0,$F$64*$C$64)+IF($G$64*$C$64*AG$6&gt;$G$64,0,$G$64*$C$64)+IF($H$64*$C$64*AF$6&gt;$H$64,0,$H$64*$C$64)+IF($I$64*$C$64*AE$6&gt;$I$64,0,$I$64*$C$64)+IF($J$64*$C$64*AD$6&gt;$J$64,0,$J$64*$C$64)+IF($K$64*$C$64*AC$6&gt;$K$64,0,$K$64*$C$64)+IF($L$64*$C$64*AB$6&gt;$L$64,0,$L$64*$C$64)+IF($M$64*$C$64*AA$6&gt;$M$64,0,$M$64*$C$64)+IF($N$64*$C$64*Z$6&gt;$N$64,0,$N$64*$C$64)+IF($O$64*$C$64*Y$6&gt;$O$64,0,$O$64*$C$64)+IF($P$64*$C$64*X$6&gt;$P$64,0,$P$64*$C$64)+IF($Q$64*$C$64*W$6&gt;$Q$64,0,$Q$64*$C$64)+IF($R$64*$C$64*V$6&gt;$R$64,0,$R$64*$C$64)+IF($S$64*$C$64*U$6&gt;$S$64,0,$S$64*$C$64)+IF($T$64*$C$64*T$6&gt;$T$64,0,$T$64*$C$64)+IF($U$64*$C$64*S$6&gt;$U$64,0,$U$64*$C$64)+IF($V$64*$C$64*R$6&gt;$V$64,0,$V$64*$C$64)+IF($W$64*$C$64*Q$6&gt;$W$64,0,$W$64*$C$64)+IF($X$64*$C$64*P$6&gt;$X$64,0,$X$64*$C$64)+IF($Y$64*$C$64*O$6&gt;$Y$64,0,$Y$64*$C$64)+IF($Z$64*$C$64*N$6&gt;$Z$64,0,$Z$64*$C$64)+IF($AA$64*$C$64*M$6&gt;$AA$64,0,$AA$64*$C$64)+IF($AB$64*$C$64*L$6&gt;$AB$64,0,$AB$64*$C$64)+IF($AC$64*$C$64*K$6&gt;$AC$64,0,$AC$64*$C$64)+IF($AD$64*$C$64*J$6&gt;$AD$64,0,$AD$64*$C$64)+IF($AE$64*$C$64*I$6&gt;$AE$64,0,$AE$64*$C$64)+IF($AF$64*$C$64*H$6&gt;$AF$64,0,$AF$64*$C$64)+IF($AG$64*$C$64*G$6&gt;$AG$64,0,$AG$64*$C$64)+IF($AH$64*$C$64*F$6&gt;$AH$64,0,$AH$64*$C$64)))</f>
        <v>0.89999999999999991</v>
      </c>
    </row>
    <row r="181" spans="2:35" x14ac:dyDescent="0.3">
      <c r="B181" s="6" t="str">
        <f t="shared" si="74"/>
        <v>Other (specify)</v>
      </c>
      <c r="C181" s="284"/>
      <c r="D181" s="151">
        <f t="shared" si="73"/>
        <v>0</v>
      </c>
      <c r="E181" s="126">
        <v>0</v>
      </c>
      <c r="F181" s="126">
        <f>IF(E123&gt;E65,0,IF(AND(E123=E65,E181=0),0,IF($E$65*$C$65*F$6&gt;$E$65,0,$E$65*$C$65)))</f>
        <v>0</v>
      </c>
      <c r="G181" s="126">
        <f>IF(F123&gt;F65,0,IF(AND(F123=F65,F181=0),0,IF($E$65*$C$65*G$6&gt;$E$65,0,$E$65*$C$65)+IF($F$65*$C$65*F$6&gt;$F$65,0,$F$65*$C$65)))</f>
        <v>0</v>
      </c>
      <c r="H181" s="126">
        <f>IF(G123&gt;G65,0,IF(AND(G123=G65,G181=0),0,IF($E$65*$C$65*H$6&gt;$E$65,0,$E$65*$C$65)+IF($F$65*$C$65*G$6&gt;$F$65,0,$F$65*$C$65)+IF($G$65*$C$65*F$6&gt;$G$65,0,$G$65*$C$65)))</f>
        <v>0</v>
      </c>
      <c r="I181" s="126">
        <f>IF(H123&gt;H65,0,IF(AND(H123=H65,H181=0),0,IF($E$65*$C$65*I$6&gt;$E$65,0,$E$65*$C$65)+IF($F$65*$C$65*H$6&gt;$F$65,0,$F$65*$C$65)+IF($G$65*$C$65*G$6&gt;$G$65,0,$G$65*$C$65)+IF($H$65*$C$65*F$6&gt;$H$65,0,$H$65*$C$65)))</f>
        <v>0</v>
      </c>
      <c r="J181" s="126">
        <f>IF(I123&gt;I65,0,IF(AND(I123=I65,I181=0),0,IF($E$65*$C$65*J$6&gt;$E$65,0,$E$65*$C$65)+IF($F$65*$C$65*I$6&gt;$F$65,0,$F$65*$C$65)+IF($G$65*$C$65*H$6&gt;$G$65,0,$G$65*$C$65)+IF($H$65*$C$65*G$6&gt;$H$65,0,$H$65*$C$65)+IF($I$65*$C$65*F$6&gt;$I$65,0,$I$65*$C$65)))</f>
        <v>0</v>
      </c>
      <c r="K181" s="126">
        <f>IF(J123&gt;J65,0,IF(AND(J123=J65,J181=0),0,IF($E$65*$C$65*K$6&gt;$E$65,0,$E$65*$C$65)+IF($F$65*$C$65*J$6&gt;$F$65,0,$F$65*$C$65)+IF($G$65*$C$65*I$6&gt;$G$65,0,$G$65*$C$65)+IF($H$65*$C$65*H$6&gt;$H$65,0,$H$65*$C$65)+IF($I$65*$C$65*G$6&gt;$I$65,0,$I$65*$C$65)+IF($J$65*$C$65*F$6&gt;$J$65,0,$J$65*$C$65)))</f>
        <v>0</v>
      </c>
      <c r="L181" s="126">
        <f>IF(K123&gt;K65,0,IF(AND(K123=K65,K181=0),0,IF($E$65*$C$65*L$6&gt;$E$65,0,$E$65*$C$65)+IF($F$65*$C$65*K$6&gt;$F$65,0,$F$65*$C$65)+IF($G$65*$C$65*J$6&gt;$G$65,0,$G$65*$C$65)+IF($H$65*$C$65*I$6&gt;$H$65,0,$H$65*$C$65)+IF($I$65*$C$65*H$6&gt;$I$65,0,$I$65*$C$65)+IF($J$65*$C$65*G$6&gt;$J$65,0,$J$65*$C$65)+IF($K$65*$C$65*F$6&gt;$K$65,0,$K$65*$C$65)))</f>
        <v>0</v>
      </c>
      <c r="M181" s="126">
        <f>IF(L123&gt;L65,0,IF(AND(L123=L65,L181=0),0,IF($E$65*$C$65*M$6&gt;$E$65,0,$E$65*$C$65)+IF($F$65*$C$65*L$6&gt;$F$65,0,$F$65*$C$65)+IF($G$65*$C$65*K$6&gt;$G$65,0,$G$65*$C$65)+IF($H$65*$C$65*J$6&gt;$H$65,0,$H$65*$C$65)+IF($I$65*$C$65*I$6&gt;$I$65,0,$I$65*$C$65)+IF($J$65*$C$65*H$6&gt;$J$65,0,$J$65*$C$65)+IF($K$65*$C$65*G$6&gt;$K$65,0,$K$65*$C$65)+IF($L$65*$C$65*F$6&gt;$L$65,0,$L$65*$C$65)))</f>
        <v>0</v>
      </c>
      <c r="N181" s="126">
        <f>IF(M123&gt;M65,0,IF(AND(M123=M65,M181=0),0,IF($E$65*$C$65*N$6&gt;$E$65,0,$E$65*$C$65)+IF($F$65*$C$65*M$6&gt;$F$65,0,$F$65*$C$65)+IF($G$65*$C$65*L$6&gt;$G$65,0,$G$65*$C$65)+IF($H$65*$C$65*K$6&gt;$H$65,0,$H$65*$C$65)+IF($I$65*$C$65*J$6&gt;$I$65,0,$I$65*$C$65)+IF($J$65*$C$65*I$6&gt;$J$65,0,$J$65*$C$65)+IF($K$65*$C$65*H$6&gt;$K$65,0,$K$65*$C$65)+IF($L$65*$C$65*G$6&gt;$L$65,0,$L$65*$C$65)+IF($M$65*$C$65*F$6&gt;$M$65,0,$M$65*$C$65)))</f>
        <v>0</v>
      </c>
      <c r="O181" s="126">
        <f>IF(N123&gt;N65,0,IF(AND(N123=N65,N181=0),0,IF($E$65*$C$65*O$6&gt;$E$65,0,$E$65*$C$65)+IF($F$65*$C$65*N$6&gt;$F$65,0,$F$65*$C$65)+IF($G$65*$C$65*M$6&gt;$G$65,0,$G$65*$C$65)+IF($H$65*$C$65*L$6&gt;$H$65,0,$H$65*$C$65)+IF($I$65*$C$65*K$6&gt;$I$65,0,$I$65*$C$65)+IF($J$65*$C$65*J$6&gt;$J$65,0,$J$65*$C$65)+IF($K$65*$C$65*I$6&gt;$K$65,0,$K$65*$C$65)+IF($L$65*$C$65*H$6&gt;$L$65,0,$L$65*$C$65)+IF($M$65*$C$65*G$6&gt;$M$65,0,$M$65*$C$65)+IF($N$65*$C$65*F$6&gt;$N$65,0,$N$65*$C$65)))</f>
        <v>0</v>
      </c>
      <c r="P181" s="126">
        <f>IF(O123&gt;O65,0,IF(AND(O123=O65,O181=0),0,IF($E$65*$C$65*P$6&gt;$E$65,0,$E$65*$C$65)+IF($F$65*$C$65*O$6&gt;$F$65,0,$F$65*$C$65)+IF($G$65*$C$65*N$6&gt;$G$65,0,$G$65*$C$65)+IF($H$65*$C$65*M$6&gt;$H$65,0,$H$65*$C$65)+IF($I$65*$C$65*L$6&gt;$I$65,0,$I$65*$C$65)+IF($J$65*$C$65*K$6&gt;$J$65,0,$J$65*$C$65)+IF($K$65*$C$65*J$6&gt;$K$65,0,$K$65*$C$65)+IF($L$65*$C$65*I$6&gt;$L$65,0,$L$65*$C$65)+IF($M$65*$C$65*H$6&gt;$M$65,0,$M$65*$C$65)+IF($N$65*$C$65*G$6&gt;$N$65,0,$N$65*$C$65)+IF($O$65*$C$65*F$6&gt;$O$65,0,$O$65*$C$65)))</f>
        <v>0</v>
      </c>
      <c r="Q181" s="126">
        <f>IF(P123&gt;P65,0,IF(AND(P123=P65,P181=0),0,IF($E$65*$C$65*Q$6&gt;$E$65,0,$E$65*$C$65)+IF($F$65*$C$65*P$6&gt;$F$65,0,$F$65*$C$65)+IF($G$65*$C$65*O$6&gt;$G$65,0,$G$65*$C$65)+IF($H$65*$C$65*N$6&gt;$H$65,0,$H$65*$C$65)+IF($I$65*$C$65*M$6&gt;$I$65,0,$I$65*$C$65)+IF($J$65*$C$65*L$6&gt;$J$65,0,$J$65*$C$65)+IF($K$65*$C$65*K$6&gt;$K$65,0,$K$65*$C$65)+IF($L$65*$C$65*J$6&gt;$L$65,0,$L$65*$C$65)+IF($M$65*$C$65*I$6&gt;$M$65,0,$M$65*$C$65)+IF($N$65*$C$65*H$6&gt;$N$65,0,$N$65*$C$65)+IF($O$65*$C$65*G$6&gt;$O$65,0,$O$65*$C$65)+IF($P$65*$C$65*F$6&gt;$P$65,0,$P$65*$C$65)))</f>
        <v>0</v>
      </c>
      <c r="R181" s="126">
        <f>IF(Q123&gt;Q65,0,IF(AND(Q123=Q65,Q181=0),0,IF($E$65*$C$65*R$6&gt;$E$65,0,$E$65*$C$65)+IF($F$65*$C$65*Q$6&gt;$F$65,0,$F$65*$C$65)+IF($G$65*$C$65*P$6&gt;$G$65,0,$G$65*$C$65)+IF($H$65*$C$65*O$6&gt;$H$65,0,$H$65*$C$65)+IF($I$65*$C$65*N$6&gt;$I$65,0,$I$65*$C$65)+IF($J$65*$C$65*M$6&gt;$J$65,0,$J$65*$C$65)+IF($K$65*$C$65*L$6&gt;$K$65,0,$K$65*$C$65)+IF($L$65*$C$65*K$6&gt;$L$65,0,$L$65*$C$65)+IF($M$65*$C$65*J$6&gt;$M$65,0,$M$65*$C$65)+IF($N$65*$C$65*I$6&gt;$N$65,0,$N$65*$C$65)+IF($O$65*$C$65*H$6&gt;$O$65,0,$O$65*$C$65)+IF($P$65*$C$65*G$6&gt;$P$65,0,$P$65*$C$65)+IF($Q$65*$C$65*F$6&gt;$Q$65,0,$Q$65*$C$65)))</f>
        <v>0</v>
      </c>
      <c r="S181" s="126">
        <f>IF(R123&gt;R65,0,IF(AND(R123=R65,R181=0),0,IF($E$65*$C$65*S$6&gt;$E$65,0,$E$65*$C$65)+IF($F$65*$C$65*R$6&gt;$F$65,0,$F$65*$C$65)+IF($G$65*$C$65*Q$6&gt;$G$65,0,$G$65*$C$65)+IF($H$65*$C$65*P$6&gt;$H$65,0,$H$65*$C$65)+IF($I$65*$C$65*O$6&gt;$I$65,0,$I$65*$C$65)+IF($J$65*$C$65*N$6&gt;$J$65,0,$J$65*$C$65)+IF($K$65*$C$65*M$6&gt;$K$65,0,$K$65*$C$65)+IF($L$65*$C$65*L$6&gt;$L$65,0,$L$65*$C$65)+IF($M$65*$C$65*K$6&gt;$M$65,0,$M$65*$C$65)+IF($N$65*$C$65*J$6&gt;$N$65,0,$N$65*$C$65)+IF($O$65*$C$65*I$6&gt;$O$65,0,$O$65*$C$65)+IF($P$65*$C$65*H$6&gt;$P$65,0,$P$65*$C$65)+IF($Q$65*$C$65*G$6&gt;$Q$65,0,$Q$65*$C$65)+IF($R$65*$C$65*F$6&gt;$R$65,0,$R$65*$C$65)))</f>
        <v>0</v>
      </c>
      <c r="T181" s="126">
        <f>IF(S123&gt;S65,0,IF(AND(S123=S65,S181=0),0,IF($E$65*$C$65*T$6&gt;$E$65,0,$E$65*$C$65)+IF($F$65*$C$65*S$6&gt;$F$65,0,$F$65*$C$65)+IF($G$65*$C$65*R$6&gt;$G$65,0,$G$65*$C$65)+IF($H$65*$C$65*Q$6&gt;$H$65,0,$H$65*$C$65)+IF($I$65*$C$65*P$6&gt;$I$65,0,$I$65*$C$65)+IF($J$65*$C$65*O$6&gt;$J$65,0,$J$65*$C$65)+IF($K$65*$C$65*N$6&gt;$K$65,0,$K$65*$C$65)+IF($L$65*$C$65*M$6&gt;$L$65,0,$L$65*$C$65)+IF($M$65*$C$65*L$6&gt;$M$65,0,$M$65*$C$65)+IF($N$65*$C$65*K$6&gt;$N$65,0,$N$65*$C$65)+IF($O$65*$C$65*J$6&gt;$O$65,0,$O$65*$C$65)+IF($P$65*$C$65*I$6&gt;$P$65,0,$P$65*$C$65)+IF($Q$65*$C$65*H$6&gt;$Q$65,0,$Q$65*$C$65)+IF($R$65*$C$65*G$6&gt;$R$65,0,$R$65*$C$65)+IF($S$65*$C$65*F$6&gt;$S$65,0,$S$65*$C$65)))</f>
        <v>0</v>
      </c>
      <c r="U181" s="126">
        <f>IF(T123&gt;T65,0,IF(AND(T123=T65,T181=0),0,IF($E$65*$C$65*U$6&gt;$E$65,0,$E$65*$C$65)+IF($F$65*$C$65*T$6&gt;$F$65,0,$F$65*$C$65)+IF($G$65*$C$65*S$6&gt;$G$65,0,$G$65*$C$65)+IF($H$65*$C$65*R$6&gt;$H$65,0,$H$65*$C$65)+IF($I$65*$C$65*Q$6&gt;$I$65,0,$I$65*$C$65)+IF($J$65*$C$65*P$6&gt;$J$65,0,$J$65*$C$65)+IF($K$65*$C$65*O$6&gt;$K$65,0,$K$65*$C$65)+IF($L$65*$C$65*N$6&gt;$L$65,0,$L$65*$C$65)+IF($M$65*$C$65*M$6&gt;$M$65,0,$M$65*$C$65)+IF($N$65*$C$65*L$6&gt;$N$65,0,$N$65*$C$65)+IF($O$65*$C$65*K$6&gt;$O$65,0,$O$65*$C$65)+IF($P$65*$C$65*J$6&gt;$P$65,0,$P$65*$C$65)+IF($Q$65*$C$65*I$6&gt;$Q$65,0,$Q$65*$C$65)+IF($R$65*$C$65*H$6&gt;$R$65,0,$R$65*$C$65)+IF($S$65*$C$65*G$6&gt;$S$65,0,$S$65*$C$65)+IF($T$65*$C$65*F$6&gt;$T$65,0,$T$65*$C$65)))</f>
        <v>0</v>
      </c>
      <c r="V181" s="126">
        <f>IF(U123&gt;U65,0,IF(AND(U123=U65,U181=0),0,IF($E$65*$C$65*V$6&gt;$E$65,0,$E$65*$C$65)+IF($F$65*$C$65*U$6&gt;$F$65,0,$F$65*$C$65)+IF($G$65*$C$65*T$6&gt;$G$65,0,$G$65*$C$65)+IF($H$65*$C$65*S$6&gt;$H$65,0,$H$65*$C$65)+IF($I$65*$C$65*R$6&gt;$I$65,0,$I$65*$C$65)+IF($J$65*$C$65*Q$6&gt;$J$65,0,$J$65*$C$65)+IF($K$65*$C$65*P$6&gt;$K$65,0,$K$65*$C$65)+IF($L$65*$C$65*O$6&gt;$L$65,0,$L$65*$C$65)+IF($M$65*$C$65*N$6&gt;$M$65,0,$M$65*$C$65)+IF($N$65*$C$65*M$6&gt;$N$65,0,$N$65*$C$65)+IF($O$65*$C$65*L$6&gt;$O$65,0,$O$65*$C$65)+IF($P$65*$C$65*K$6&gt;$P$65,0,$P$65*$C$65)+IF($Q$65*$C$65*J$6&gt;$Q$65,0,$Q$65*$C$65)+IF($R$65*$C$65*I$6&gt;$R$65,0,$R$65*$C$65)+IF($S$65*$C$65*H$6&gt;$S$65,0,$S$65*$C$65)+IF($T$65*$C$65*G$6&gt;$T$65,0,$T$65*$C$65)+IF($U$65*$C$65*F$6&gt;$U$65,0,$U$65*$C$65)))</f>
        <v>0</v>
      </c>
      <c r="W181" s="126">
        <f>IF(V123&gt;V65,0,IF(AND(V123=V65,V181=0),0,IF($E$65*$C$65*W$6&gt;$E$65,0,$E$65*$C$65)+IF($F$65*$C$65*V$6&gt;$F$65,0,$F$65*$C$65)+IF($G$65*$C$65*U$6&gt;$G$65,0,$G$65*$C$65)+IF($H$65*$C$65*T$6&gt;$H$65,0,$H$65*$C$65)+IF($I$65*$C$65*S$6&gt;$I$65,0,$I$65*$C$65)+IF($J$65*$C$65*R$6&gt;$J$65,0,$J$65*$C$65)+IF($K$65*$C$65*Q$6&gt;$K$65,0,$K$65*$C$65)+IF($L$65*$C$65*P$6&gt;$L$65,0,$L$65*$C$65)+IF($M$65*$C$65*O$6&gt;$M$65,0,$M$65*$C$65)+IF($N$65*$C$65*N$6&gt;$N$65,0,$N$65*$C$65)+IF($O$65*$C$65*M$6&gt;$O$65,0,$O$65*$C$65)+IF($P$65*$C$65*L$6&gt;$P$65,0,$P$65*$C$65)+IF($Q$65*$C$65*K$6&gt;$Q$65,0,$Q$65*$C$65)+IF($R$65*$C$65*J$6&gt;$R$65,0,$R$65*$C$65)+IF($S$65*$C$65*I$6&gt;$S$65,0,$S$65*$C$65)+IF($T$65*$C$65*H$6&gt;$T$65,0,$T$65*$C$65)+IF($U$65*$C$65*G$6&gt;$U$65,0,$U$65*$C$65)+IF($V$65*$C$65*F$6&gt;$V$65,0,$V$65*$C$65)))</f>
        <v>0</v>
      </c>
      <c r="X181" s="126">
        <f>IF(W123&gt;W65,0,IF(AND(W123=W65,W181=0),0,IF($E$65*$C$65*X$6&gt;$E$65,0,$E$65*$C$65)+IF($F$65*$C$65*W$6&gt;$F$65,0,$F$65*$C$65)+IF($G$65*$C$65*V$6&gt;$G$65,0,$G$65*$C$65)+IF($H$65*$C$65*U$6&gt;$H$65,0,$H$65*$C$65)+IF($I$65*$C$65*T$6&gt;$I$65,0,$I$65*$C$65)+IF($J$65*$C$65*S$6&gt;$J$65,0,$J$65*$C$65)+IF($K$65*$C$65*R$6&gt;$K$65,0,$K$65*$C$65)+IF($L$65*$C$65*Q$6&gt;$L$65,0,$L$65*$C$65)+IF($M$65*$C$65*P$6&gt;$M$65,0,$M$65*$C$65)+IF($N$65*$C$65*O$6&gt;$N$65,0,$N$65*$C$65)+IF($O$65*$C$65*N$6&gt;$O$65,0,$O$65*$C$65)+IF($P$65*$C$65*M$6&gt;$P$65,0,$P$65*$C$65)+IF($Q$65*$C$65*L$6&gt;$Q$65,0,$Q$65*$C$65)+IF($R$65*$C$65*K$6&gt;$R$65,0,$R$65*$C$65)+IF($S$65*$C$65*J$6&gt;$S$65,0,$S$65*$C$65)+IF($T$65*$C$65*I$6&gt;$T$65,0,$T$65*$C$65)+IF($U$65*$C$65*H$6&gt;$U$65,0,$U$65*$C$65)+IF($V$65*$C$65*G$6&gt;$V$65,0,$V$65*$C$65)+IF($W$65*$C$65*F$6&gt;$W$65,0,$W$65*$C$65)))</f>
        <v>0</v>
      </c>
      <c r="Y181" s="126">
        <f>IF(X123&gt;X65,0,IF(AND(X123=X65,X181=0),0,IF($E$65*$C$65*Y$6&gt;$E$65,0,$E$65*$C$65)+IF($F$65*$C$65*X$6&gt;$F$65,0,$F$65*$C$65)+IF($G$65*$C$65*W$6&gt;$G$65,0,$G$65*$C$65)+IF($H$65*$C$65*V$6&gt;$H$65,0,$H$65*$C$65)+IF($I$65*$C$65*U$6&gt;$I$65,0,$I$65*$C$65)+IF($J$65*$C$65*T$6&gt;$J$65,0,$J$65*$C$65)+IF($K$65*$C$65*S$6&gt;$K$65,0,$K$65*$C$65)+IF($L$65*$C$65*R$6&gt;$L$65,0,$L$65*$C$65)+IF($M$65*$C$65*Q$6&gt;$M$65,0,$M$65*$C$65)+IF($N$65*$C$65*P$6&gt;$N$65,0,$N$65*$C$65)+IF($O$65*$C$65*O$6&gt;$O$65,0,$O$65*$C$65)+IF($P$65*$C$65*N$6&gt;$P$65,0,$P$65*$C$65)+IF($Q$65*$C$65*M$6&gt;$Q$65,0,$Q$65*$C$65)+IF($R$65*$C$65*L$6&gt;$R$65,0,$R$65*$C$65)+IF($S$65*$C$65*K$6&gt;$S$65,0,$S$65*$C$65)+IF($T$65*$C$65*J$6&gt;$T$65,0,$T$65*$C$65)+IF($U$65*$C$65*I$6&gt;$U$65,0,$U$65*$C$65)+IF($V$65*$C$65*H$6&gt;$V$65,0,$V$65*$C$65)+IF($W$65*$C$65*G$6&gt;$W$65,0,$W$65*$C$65)+IF($X$65*$C$65*F$6&gt;$X$65,0,$X$65*$C$65)))</f>
        <v>0</v>
      </c>
      <c r="Z181" s="126">
        <f>IF(Y123&gt;Y65,0,IF(AND(Y123=Y65,Y181=0),0,IF($E$65*$C$65*Z$6&gt;$E$65,0,$E$65*$C$65)+IF($F$65*$C$65*Y$6&gt;$F$65,0,$F$65*$C$65)+IF($G$65*$C$65*X$6&gt;$G$65,0,$G$65*$C$65)+IF($H$65*$C$65*W$6&gt;$H$65,0,$H$65*$C$65)+IF($I$65*$C$65*V$6&gt;$I$65,0,$I$65*$C$65)+IF($J$65*$C$65*U$6&gt;$J$65,0,$J$65*$C$65)+IF($K$65*$C$65*T$6&gt;$K$65,0,$K$65*$C$65)+IF($L$65*$C$65*S$6&gt;$L$65,0,$L$65*$C$65)+IF($M$65*$C$65*R$6&gt;$M$65,0,$M$65*$C$65)+IF($N$65*$C$65*Q$6&gt;$N$65,0,$N$65*$C$65)+IF($O$65*$C$65*P$6&gt;$O$65,0,$O$65*$C$65)+IF($P$65*$C$65*O$6&gt;$P$65,0,$P$65*$C$65)+IF($Q$65*$C$65*N$6&gt;$Q$65,0,$Q$65*$C$65)+IF($R$65*$C$65*M$6&gt;$R$65,0,$R$65*$C$65)+IF($S$65*$C$65*L$6&gt;$S$65,0,$S$65*$C$65)+IF($T$65*$C$65*K$6&gt;$T$65,0,$T$65*$C$65)+IF($U$65*$C$65*J$6&gt;$U$65,0,$U$65*$C$65)+IF($V$65*$C$65*I$6&gt;$V$65,0,$V$65*$C$65)+IF($W$65*$C$65*H$6&gt;$W$65,0,$W$65*$C$65)+IF($X$65*$C$65*G$6&gt;$X$65,0,$X$65*$C$65)+IF($Y$65*$C$65*F$6&gt;$Y$65,0,$Y$65*$C$65)))</f>
        <v>0</v>
      </c>
      <c r="AA181" s="126">
        <f>IF(Z123&gt;Z65,0,IF(AND(Z123=Z65,Z181=0),0,IF($E$65*$C$65*AA$6&gt;$E$65,0,$E$65*$C$65)+IF($F$65*$C$65*Z$6&gt;$F$65,0,$F$65*$C$65)+IF($G$65*$C$65*Y$6&gt;$G$65,0,$G$65*$C$65)+IF($H$65*$C$65*X$6&gt;$H$65,0,$H$65*$C$65)+IF($I$65*$C$65*W$6&gt;$I$65,0,$I$65*$C$65)+IF($J$65*$C$65*V$6&gt;$J$65,0,$J$65*$C$65)+IF($K$65*$C$65*U$6&gt;$K$65,0,$K$65*$C$65)+IF($L$65*$C$65*T$6&gt;$L$65,0,$L$65*$C$65)+IF($M$65*$C$65*S$6&gt;$M$65,0,$M$65*$C$65)+IF($N$65*$C$65*R$6&gt;$N$65,0,$N$65*$C$65)+IF($O$65*$C$65*Q$6&gt;$O$65,0,$O$65*$C$65)+IF($P$65*$C$65*P$6&gt;$P$65,0,$P$65*$C$65)+IF($Q$65*$C$65*O$6&gt;$Q$65,0,$Q$65*$C$65)+IF($R$65*$C$65*N$6&gt;$R$65,0,$R$65*$C$65)+IF($S$65*$C$65*M$6&gt;$S$65,0,$S$65*$C$65)+IF($T$65*$C$65*L$6&gt;$T$65,0,$T$65*$C$65)+IF($U$65*$C$65*K$6&gt;$U$65,0,$U$65*$C$65)+IF($V$65*$C$65*J$6&gt;$V$65,0,$V$65*$C$65)+IF($W$65*$C$65*I$6&gt;$W$65,0,$W$65*$C$65)+IF($X$65*$C$65*H$6&gt;$X$65,0,$X$65*$C$65)+IF($Y$65*$C$65*G$6&gt;$Y$65,0,$Y$65*$C$65)+IF($Z$65*$C$65*F$6&gt;$Z$65,0,$Z$65*$C$65)))</f>
        <v>0</v>
      </c>
      <c r="AB181" s="126">
        <f>IF(AA123&gt;AA65,0,IF(AND(AA123=AA65,AA181=0),0,IF($E$65*$C$65*AB$6&gt;$E$65,0,$E$65*$C$65)+IF($F$65*$C$65*AA$6&gt;$F$65,0,$F$65*$C$65)+IF($G$65*$C$65*Z$6&gt;$G$65,0,$G$65*$C$65)+IF($H$65*$C$65*Y$6&gt;$H$65,0,$H$65*$C$65)+IF($I$65*$C$65*X$6&gt;$I$65,0,$I$65*$C$65)+IF($J$65*$C$65*W$6&gt;$J$65,0,$J$65*$C$65)+IF($K$65*$C$65*V$6&gt;$K$65,0,$K$65*$C$65)+IF($L$65*$C$65*U$6&gt;$L$65,0,$L$65*$C$65)+IF($M$65*$C$65*T$6&gt;$M$65,0,$M$65*$C$65)+IF($N$65*$C$65*S$6&gt;$N$65,0,$N$65*$C$65)+IF($O$65*$C$65*R$6&gt;$O$65,0,$O$65*$C$65)+IF($P$65*$C$65*Q$6&gt;$P$65,0,$P$65*$C$65)+IF($Q$65*$C$65*P$6&gt;$Q$65,0,$Q$65*$C$65)+IF($R$65*$C$65*O$6&gt;$R$65,0,$R$65*$C$65)+IF($S$65*$C$65*N$6&gt;$S$65,0,$S$65*$C$65)+IF($T$65*$C$65*M$6&gt;$T$65,0,$T$65*$C$65)+IF($U$65*$C$65*L$6&gt;$U$65,0,$U$65*$C$65)+IF($V$65*$C$65*K$6&gt;$V$65,0,$V$65*$C$65)+IF($W$65*$C$65*J$6&gt;$W$65,0,$W$65*$C$65)+IF($X$65*$C$65*I$6&gt;$X$65,0,$X$65*$C$65)+IF($Y$65*$C$65*H$6&gt;$Y$65,0,$Y$65*$C$65)+IF($Z$65*$C$65*G$6&gt;$Z$65,0,$Z$65*$C$65)+IF($AA$65*$C$65*F$6&gt;$AA$65,0,$AA$65*$C$65)))</f>
        <v>0</v>
      </c>
      <c r="AC181" s="126">
        <f>IF(AB123&gt;AB65,0,IF(AND(AB123=AB65,AB181=0),0,IF($E$65*$C$65*AC$6&gt;$E$65,0,$E$65*$C$65)+IF($F$65*$C$65*AB$6&gt;$F$65,0,$F$65*$C$65)+IF($G$65*$C$65*AA$6&gt;$G$65,0,$G$65*$C$65)+IF($H$65*$C$65*Z$6&gt;$H$65,0,$H$65*$C$65)+IF($I$65*$C$65*Y$6&gt;$I$65,0,$I$65*$C$65)+IF($J$65*$C$65*X$6&gt;$J$65,0,$J$65*$C$65)+IF($K$65*$C$65*W$6&gt;$K$65,0,$K$65*$C$65)+IF($L$65*$C$65*V$6&gt;$L$65,0,$L$65*$C$65)+IF($M$65*$C$65*U$6&gt;$M$65,0,$M$65*$C$65)+IF($N$65*$C$65*T$6&gt;$N$65,0,$N$65*$C$65)+IF($O$65*$C$65*S$6&gt;$O$65,0,$O$65*$C$65)+IF($P$65*$C$65*R$6&gt;$P$65,0,$P$65*$C$65)+IF($Q$65*$C$65*Q$6&gt;$Q$65,0,$Q$65*$C$65)+IF($R$65*$C$65*P$6&gt;$R$65,0,$R$65*$C$65)+IF($S$65*$C$65*O$6&gt;$S$65,0,$S$65*$C$65)+IF($T$65*$C$65*N$6&gt;$T$65,0,$T$65*$C$65)+IF($U$65*$C$65*M$6&gt;$U$65,0,$U$65*$C$65)+IF($V$65*$C$65*L$6&gt;$V$65,0,$V$65*$C$65)+IF($W$65*$C$65*K$6&gt;$W$65,0,$W$65*$C$65)+IF($X$65*$C$65*J$6&gt;$X$65,0,$X$65*$C$65)+IF($Y$65*$C$65*I$6&gt;$Y$65,0,$Y$65*$C$65)+IF($Z$65*$C$65*H$6&gt;$Z$65,0,$Z$65*$C$65)+IF($AA$65*$C$65*G$6&gt;$AA$65,0,$AA$65*$C$65)+IF($AB$65*$C$65*F$6&gt;$AB$65,0,$AB$65*$C$65)))</f>
        <v>0</v>
      </c>
      <c r="AD181" s="126">
        <f>IF(AC123&gt;AC65,0,IF(AND(AC123=AC65,AC181=0),0,IF($E$65*$C$65*AD$6&gt;$E$65,0,$E$65*$C$65)+IF($F$65*$C$65*AC$6&gt;$F$65,0,$F$65*$C$65)+IF($G$65*$C$65*AB$6&gt;$G$65,0,$G$65*$C$65)+IF($H$65*$C$65*AA$6&gt;$H$65,0,$H$65*$C$65)+IF($I$65*$C$65*Z$6&gt;$I$65,0,$I$65*$C$65)+IF($J$65*$C$65*Y$6&gt;$J$65,0,$J$65*$C$65)+IF($K$65*$C$65*X$6&gt;$K$65,0,$K$65*$C$65)+IF($L$65*$C$65*W$6&gt;$L$65,0,$L$65*$C$65)+IF($M$65*$C$65*V$6&gt;$M$65,0,$M$65*$C$65)+IF($N$65*$C$65*U$6&gt;$N$65,0,$N$65*$C$65)+IF($O$65*$C$65*T$6&gt;$O$65,0,$O$65*$C$65)+IF($P$65*$C$65*S$6&gt;$P$65,0,$P$65*$C$65)+IF($Q$65*$C$65*R$6&gt;$Q$65,0,$Q$65*$C$65)+IF($R$65*$C$65*Q$6&gt;$R$65,0,$R$65*$C$65)+IF($S$65*$C$65*P$6&gt;$S$65,0,$S$65*$C$65)+IF($T$65*$C$65*O$6&gt;$T$65,0,$T$65*$C$65)+IF($U$65*$C$65*N$6&gt;$U$65,0,$U$65*$C$65)+IF($V$65*$C$65*M$6&gt;$V$65,0,$V$65*$C$65)+IF($W$65*$C$65*L$6&gt;$W$65,0,$W$65*$C$65)+IF($X$65*$C$65*K$6&gt;$X$65,0,$X$65*$C$65)+IF($Y$65*$C$65*J$6&gt;$Y$65,0,$Y$65*$C$65)+IF($Z$65*$C$65*I$6&gt;$Z$65,0,$Z$65*$C$65)+IF($AA$65*$C$65*H$6&gt;$AA$65,0,$AA$65*$C$65)+IF($AB$65*$C$65*G$6&gt;$AB$65,0,$AB$65*$C$65)+IF($AC$65*$C$65*F$6&gt;$AC$65,0,$AC$65*$C$65)))</f>
        <v>0</v>
      </c>
      <c r="AE181" s="126">
        <f>IF(AD123&gt;AD65,0,IF(AND(AD123=AD65,AD181=0),0,IF($E$65*$C$65*AE$6&gt;$E$65,0,$E$65*$C$65)+IF($F$65*$C$65*AD$6&gt;$F$65,0,$F$65*$C$65)+IF($G$65*$C$65*AC$6&gt;$G$65,0,$G$65*$C$65)+IF($H$65*$C$65*AB$6&gt;$H$65,0,$H$65*$C$65)+IF($I$65*$C$65*AA$6&gt;$I$65,0,$I$65*$C$65)+IF($J$65*$C$65*Z$6&gt;$J$65,0,$J$65*$C$65)+IF($K$65*$C$65*Y$6&gt;$K$65,0,$K$65*$C$65)+IF($L$65*$C$65*X$6&gt;$L$65,0,$L$65*$C$65)+IF($M$65*$C$65*W$6&gt;$M$65,0,$M$65*$C$65)+IF($N$65*$C$65*V$6&gt;$N$65,0,$N$65*$C$65)+IF($O$65*$C$65*U$6&gt;$O$65,0,$O$65*$C$65)+IF($P$65*$C$65*T$6&gt;$P$65,0,$P$65*$C$65)+IF($Q$65*$C$65*S$6&gt;$Q$65,0,$Q$65*$C$65)+IF($R$65*$C$65*R$6&gt;$R$65,0,$R$65*$C$65)+IF($S$65*$C$65*Q$6&gt;$S$65,0,$S$65*$C$65)+IF($T$65*$C$65*P$6&gt;$T$65,0,$T$65*$C$65)+IF($U$65*$C$65*O$6&gt;$U$65,0,$U$65*$C$65)+IF($V$65*$C$65*N$6&gt;$V$65,0,$V$65*$C$65)+IF($W$65*$C$65*M$6&gt;$W$65,0,$W$65*$C$65)+IF($X$65*$C$65*L$6&gt;$X$65,0,$X$65*$C$65)+IF($Y$65*$C$65*K$6&gt;$Y$65,0,$Y$65*$C$65)+IF($Z$65*$C$65*J$6&gt;$Z$65,0,$Z$65*$C$65)+IF($AA$65*$C$65*I$6&gt;$AA$65,0,$AA$65*$C$65)+IF($AB$65*$C$65*H$6&gt;$AB$65,0,$AB$65*$C$65)+IF($AC$65*$C$65*G$6&gt;$AC$65,0,$AC$65*$C$65)+IF($AD$65*$C$65*F$6&gt;$AD$65,0,$AD$65*$C$65)))</f>
        <v>0</v>
      </c>
      <c r="AF181" s="126">
        <f>IF(AE123&gt;AE65,0,IF(AND(AE123=AE65,AE181=0),0,IF($E$65*$C$65*AF$6&gt;$E$65,0,$E$65*$C$65)+IF($F$65*$C$65*AE$6&gt;$F$65,0,$F$65*$C$65)+IF($G$65*$C$65*AD$6&gt;$G$65,0,$G$65*$C$65)+IF($H$65*$C$65*AC$6&gt;$H$65,0,$H$65*$C$65)+IF($I$65*$C$65*AB$6&gt;$I$65,0,$I$65*$C$65)+IF($J$65*$C$65*AA$6&gt;$J$65,0,$J$65*$C$65)+IF($K$65*$C$65*Z$6&gt;$K$65,0,$K$65*$C$65)+IF($L$65*$C$65*Y$6&gt;$L$65,0,$L$65*$C$65)+IF($M$65*$C$65*X$6&gt;$M$65,0,$M$65*$C$65)+IF($N$65*$C$65*W$6&gt;$N$65,0,$N$65*$C$65)+IF($O$65*$C$65*V$6&gt;$O$65,0,$O$65*$C$65)+IF($P$65*$C$65*U$6&gt;$P$65,0,$P$65*$C$65)+IF($Q$65*$C$65*T$6&gt;$Q$65,0,$Q$65*$C$65)+IF($R$65*$C$65*S$6&gt;$R$65,0,$R$65*$C$65)+IF($S$65*$C$65*R$6&gt;$S$65,0,$S$65*$C$65)+IF($T$65*$C$65*Q$6&gt;$T$65,0,$T$65*$C$65)+IF($U$65*$C$65*P$6&gt;$U$65,0,$U$65*$C$65)+IF($V$65*$C$65*O$6&gt;$V$65,0,$V$65*$C$65)+IF($W$65*$C$65*N$6&gt;$W$65,0,$W$65*$C$65)+IF($X$65*$C$65*M$6&gt;$X$65,0,$X$65*$C$65)+IF($Y$65*$C$65*L$6&gt;$Y$65,0,$Y$65*$C$65)+IF($Z$65*$C$65*K$6&gt;$Z$65,0,$Z$65*$C$65)+IF($AA$65*$C$65*J$6&gt;$AA$65,0,$AA$65*$C$65)+IF($AB$65*$C$65*I$6&gt;$AB$65,0,$AB$65*$C$65)+IF($AC$65*$C$65*H$6&gt;$AC$65,0,$AC$65*$C$65)+IF($AD$65*$C$65*G$6&gt;$AD$65,0,$AD$65*$C$65)+IF($AE$65*$C$65*F$6&gt;$AE$65,0,$AE$65*$C$65)))</f>
        <v>0</v>
      </c>
      <c r="AG181" s="126">
        <f>IF(AF123&gt;AF65,0,IF(AND(AF123=AF65,AF181=0),0,IF($E$65*$C$65*AG$6&gt;$E$65,0,$E$65*$C$65)+IF($F$65*$C$65*AF$6&gt;$F$65,0,$F$65*$C$65)+IF($G$65*$C$65*AE$6&gt;$G$65,0,$G$65*$C$65)+IF($H$65*$C$65*AD$6&gt;$H$65,0,$H$65*$C$65)+IF($I$65*$C$65*AC$6&gt;$I$65,0,$I$65*$C$65)+IF($J$65*$C$65*AB$6&gt;$J$65,0,$J$65*$C$65)+IF($K$65*$C$65*AA$6&gt;$K$65,0,$K$65*$C$65)+IF($L$65*$C$65*Z$6&gt;$L$65,0,$L$65*$C$65)+IF($M$65*$C$65*Y$6&gt;$M$65,0,$M$65*$C$65)+IF($N$65*$C$65*X$6&gt;$N$65,0,$N$65*$C$65)+IF($O$65*$C$65*W$6&gt;$O$65,0,$O$65*$C$65)+IF($P$65*$C$65*V$6&gt;$P$65,0,$P$65*$C$65)+IF($Q$65*$C$65*U$6&gt;$Q$65,0,$Q$65*$C$65)+IF($R$65*$C$65*T$6&gt;$R$65,0,$R$65*$C$65)+IF($S$65*$C$65*S$6&gt;$S$65,0,$S$65*$C$65)+IF($T$65*$C$65*R$6&gt;$T$65,0,$T$65*$C$65)+IF($U$65*$C$65*Q$6&gt;$U$65,0,$U$65*$C$65)+IF($V$65*$C$65*P$6&gt;$V$65,0,$V$65*$C$65)+IF($W$65*$C$65*O$6&gt;$W$65,0,$W$65*$C$65)+IF($X$65*$C$65*N$6&gt;$X$65,0,$X$65*$C$65)+IF($Y$65*$C$65*M$6&gt;$Y$65,0,$Y$65*$C$65)+IF($Z$65*$C$65*L$6&gt;$Z$65,0,$Z$65*$C$65)+IF($AA$65*$C$65*K$6&gt;$AA$65,0,$AA$65*$C$65)+IF($AB$65*$C$65*J$6&gt;$AB$65,0,$AB$65*$C$65)+IF($AC$65*$C$65*I$6&gt;$AC$65,0,$AC$65*$C$65)+IF($AD$65*$C$65*H$6&gt;$AD$65,0,$AD$65*$C$65)+IF($AE$65*$C$65*G$6&gt;$AE$65,0,$AE$65*$C$65)+IF($AF$65*$C$65*F$6&gt;$AF$65,0,$AF$65*$C$65)))</f>
        <v>0</v>
      </c>
      <c r="AH181" s="126">
        <f>IF(AG123&gt;AG65,0,IF(AND(AG123=AG65,AG181=0),0,IF($E$65*$C$65*AH$6&gt;$E$65,0,$E$65*$C$65)+IF($F$65*$C$65*AG$6&gt;$F$65,0,$F$65*$C$65)+IF($G$65*$C$65*AF$6&gt;$G$65,0,$G$65*$C$65)+IF($H$65*$C$65*AE$6&gt;$H$65,0,$H$65*$C$65)+IF($I$65*$C$65*AD$6&gt;$I$65,0,$I$65*$C$65)+IF($J$65*$C$65*AC$6&gt;$J$65,0,$J$65*$C$65)+IF($K$65*$C$65*AB$6&gt;$K$65,0,$K$65*$C$65)+IF($L$65*$C$65*AA$6&gt;$L$65,0,$L$65*$C$65)+IF($M$65*$C$65*Z$6&gt;$M$65,0,$M$65*$C$65)+IF($N$65*$C$65*Y$6&gt;$N$65,0,$N$65*$C$65)+IF($O$65*$C$65*X$6&gt;$O$65,0,$O$65*$C$65)+IF($P$65*$C$65*W$6&gt;$P$65,0,$P$65*$C$65)+IF($Q$65*$C$65*V$6&gt;$Q$65,0,$Q$65*$C$65)+IF($R$65*$C$65*U$6&gt;$R$65,0,$R$65*$C$65)+IF($S$65*$C$65*T$6&gt;$S$65,0,$S$65*$C$65)+IF($T$65*$C$65*S$6&gt;$T$65,0,$T$65*$C$65)+IF($U$65*$C$65*R$6&gt;$U$65,0,$U$65*$C$65)+IF($V$65*$C$65*Q$6&gt;$V$65,0,$V$65*$C$65)+IF($W$65*$C$65*P$6&gt;$W$65,0,$W$65*$C$65)+IF($X$65*$C$65*O$6&gt;$X$65,0,$X$65*$C$65)+IF($Y$65*$C$65*N$6&gt;$Y$65,0,$Y$65*$C$65)+IF($Z$65*$C$65*M$6&gt;$Z$65,0,$Z$65*$C$65)+IF($AA$65*$C$65*L$6&gt;$AA$65,0,$AA$65*$C$65)+IF($AB$65*$C$65*K$6&gt;$AB$65,0,$AB$65*$C$65)+IF($AC$65*$C$65*J$6&gt;$AC$65,0,$AC$65*$C$65)+IF($AD$65*$C$65*I$6&gt;$AD$65,0,$AD$65*$C$65)+IF($AE$65*$C$65*H$6&gt;$AE$65,0,$AE$65*$C$65)+IF($AF$65*$C$65*G$6&gt;$AF$65,0,$AF$65*$C$65)+IF($AG$65*$C$65*F$6&gt;$AG$65,0,$AG$65*$C$65)))</f>
        <v>0</v>
      </c>
      <c r="AI181" s="126">
        <f>IF(AH123&gt;AH65,0,IF(AND(AH123=AH65,AH181=0),0,IF($E$65*$C$65*AI$6&gt;$E$65,0,$E$65*$C$65)+IF($F$65*$C$65*AH$6&gt;$F$65,0,$F$65*$C$65)+IF($G$65*$C$65*AG$6&gt;$G$65,0,$G$65*$C$65)+IF($H$65*$C$65*AF$6&gt;$H$65,0,$H$65*$C$65)+IF($I$65*$C$65*AE$6&gt;$I$65,0,$I$65*$C$65)+IF($J$65*$C$65*AD$6&gt;$J$65,0,$J$65*$C$65)+IF($K$65*$C$65*AC$6&gt;$K$65,0,$K$65*$C$65)+IF($L$65*$C$65*AB$6&gt;$L$65,0,$L$65*$C$65)+IF($M$65*$C$65*AA$6&gt;$M$65,0,$M$65*$C$65)+IF($N$65*$C$65*Z$6&gt;$N$65,0,$N$65*$C$65)+IF($O$65*$C$65*Y$6&gt;$O$65,0,$O$65*$C$65)+IF($P$65*$C$65*X$6&gt;$P$65,0,$P$65*$C$65)+IF($Q$65*$C$65*W$6&gt;$Q$65,0,$Q$65*$C$65)+IF($R$65*$C$65*V$6&gt;$R$65,0,$R$65*$C$65)+IF($S$65*$C$65*U$6&gt;$S$65,0,$S$65*$C$65)+IF($T$65*$C$65*T$6&gt;$T$65,0,$T$65*$C$65)+IF($U$65*$C$65*S$6&gt;$U$65,0,$U$65*$C$65)+IF($V$65*$C$65*R$6&gt;$V$65,0,$V$65*$C$65)+IF($W$65*$C$65*Q$6&gt;$W$65,0,$W$65*$C$65)+IF($X$65*$C$65*P$6&gt;$X$65,0,$X$65*$C$65)+IF($Y$65*$C$65*O$6&gt;$Y$65,0,$Y$65*$C$65)+IF($Z$65*$C$65*N$6&gt;$Z$65,0,$Z$65*$C$65)+IF($AA$65*$C$65*M$6&gt;$AA$65,0,$AA$65*$C$65)+IF($AB$65*$C$65*L$6&gt;$AB$65,0,$AB$65*$C$65)+IF($AC$65*$C$65*K$6&gt;$AC$65,0,$AC$65*$C$65)+IF($AD$65*$C$65*J$6&gt;$AD$65,0,$AD$65*$C$65)+IF($AE$65*$C$65*I$6&gt;$AE$65,0,$AE$65*$C$65)+IF($AF$65*$C$65*H$6&gt;$AF$65,0,$AF$65*$C$65)+IF($AG$65*$C$65*G$6&gt;$AG$65,0,$AG$65*$C$65)+IF($AH$65*$C$65*F$6&gt;$AH$65,0,$AH$65*$C$65)))</f>
        <v>0</v>
      </c>
    </row>
    <row r="182" spans="2:35" x14ac:dyDescent="0.3">
      <c r="B182" s="153" t="s">
        <v>214</v>
      </c>
      <c r="C182" s="284"/>
      <c r="D182" s="154">
        <f>SUM(D128:D148,D150:D170,D172:D181)</f>
        <v>661.75</v>
      </c>
      <c r="E182" s="154">
        <f t="shared" ref="E182:AI182" si="77">SUM(E128:E148,E150:E170,E172:E181)</f>
        <v>0</v>
      </c>
      <c r="F182" s="154">
        <f t="shared" si="77"/>
        <v>22.55</v>
      </c>
      <c r="G182" s="154">
        <f t="shared" si="77"/>
        <v>22.55</v>
      </c>
      <c r="H182" s="154">
        <f t="shared" si="77"/>
        <v>22.55</v>
      </c>
      <c r="I182" s="154">
        <f t="shared" si="77"/>
        <v>22.55</v>
      </c>
      <c r="J182" s="154">
        <f t="shared" si="77"/>
        <v>22.55</v>
      </c>
      <c r="K182" s="154">
        <f t="shared" si="77"/>
        <v>22.55</v>
      </c>
      <c r="L182" s="154">
        <f t="shared" si="77"/>
        <v>22.55</v>
      </c>
      <c r="M182" s="154">
        <f t="shared" si="77"/>
        <v>22.55</v>
      </c>
      <c r="N182" s="154">
        <f t="shared" si="77"/>
        <v>22.55</v>
      </c>
      <c r="O182" s="154">
        <f t="shared" si="77"/>
        <v>22.55</v>
      </c>
      <c r="P182" s="154">
        <f t="shared" si="77"/>
        <v>22.55</v>
      </c>
      <c r="Q182" s="154">
        <f t="shared" si="77"/>
        <v>22.55</v>
      </c>
      <c r="R182" s="154">
        <f t="shared" si="77"/>
        <v>22.55</v>
      </c>
      <c r="S182" s="154">
        <f t="shared" si="77"/>
        <v>22.55</v>
      </c>
      <c r="T182" s="154">
        <f t="shared" si="77"/>
        <v>22.55</v>
      </c>
      <c r="U182" s="154">
        <f t="shared" si="77"/>
        <v>22.55</v>
      </c>
      <c r="V182" s="154">
        <f t="shared" si="77"/>
        <v>22.55</v>
      </c>
      <c r="W182" s="154">
        <f t="shared" si="77"/>
        <v>22.55</v>
      </c>
      <c r="X182" s="154">
        <f t="shared" si="77"/>
        <v>22.55</v>
      </c>
      <c r="Y182" s="154">
        <f t="shared" si="77"/>
        <v>22.55</v>
      </c>
      <c r="Z182" s="154">
        <f t="shared" si="77"/>
        <v>21.475000000000005</v>
      </c>
      <c r="AA182" s="154">
        <f t="shared" si="77"/>
        <v>21.475000000000005</v>
      </c>
      <c r="AB182" s="154">
        <f t="shared" si="77"/>
        <v>21.475000000000005</v>
      </c>
      <c r="AC182" s="154">
        <f t="shared" si="77"/>
        <v>21.475000000000005</v>
      </c>
      <c r="AD182" s="154">
        <f t="shared" si="77"/>
        <v>21.475000000000005</v>
      </c>
      <c r="AE182" s="154">
        <f t="shared" si="77"/>
        <v>20.675000000000004</v>
      </c>
      <c r="AF182" s="154">
        <f t="shared" si="77"/>
        <v>20.675000000000004</v>
      </c>
      <c r="AG182" s="154">
        <f t="shared" si="77"/>
        <v>20.675000000000004</v>
      </c>
      <c r="AH182" s="154">
        <f t="shared" si="77"/>
        <v>20.675000000000004</v>
      </c>
      <c r="AI182" s="154">
        <f t="shared" si="77"/>
        <v>20.675000000000004</v>
      </c>
    </row>
    <row r="183" spans="2:35" x14ac:dyDescent="0.3">
      <c r="B183"/>
      <c r="C183"/>
      <c r="D183"/>
      <c r="E183"/>
      <c r="F183"/>
      <c r="G183"/>
      <c r="H183"/>
      <c r="I183"/>
      <c r="J183"/>
      <c r="K183"/>
      <c r="L183"/>
      <c r="M183"/>
    </row>
    <row r="184" spans="2:35" x14ac:dyDescent="0.3">
      <c r="B184" s="29" t="s">
        <v>31</v>
      </c>
      <c r="C184" s="124"/>
      <c r="D184" s="151">
        <f t="shared" ref="D184" si="78">SUM(E184:AI184)</f>
        <v>0</v>
      </c>
      <c r="E184" s="64"/>
      <c r="F184" s="64"/>
      <c r="G184" s="64"/>
      <c r="H184" s="64"/>
      <c r="I184" s="64"/>
      <c r="J184" s="64"/>
      <c r="K184" s="64"/>
      <c r="L184" s="64"/>
      <c r="M184" s="64"/>
      <c r="N184" s="64"/>
      <c r="O184" s="64"/>
      <c r="P184" s="64"/>
      <c r="Q184" s="64"/>
      <c r="R184" s="64"/>
      <c r="S184" s="64"/>
      <c r="T184" s="64"/>
      <c r="U184" s="64"/>
      <c r="V184" s="64"/>
      <c r="W184" s="64"/>
      <c r="X184" s="64"/>
      <c r="Y184" s="64"/>
      <c r="Z184" s="64"/>
      <c r="AA184" s="64"/>
      <c r="AB184" s="64"/>
      <c r="AC184" s="64"/>
      <c r="AD184" s="64"/>
      <c r="AE184" s="64"/>
      <c r="AF184" s="64"/>
      <c r="AG184" s="64"/>
      <c r="AH184" s="64"/>
      <c r="AI184" s="64"/>
    </row>
    <row r="185" spans="2:35" x14ac:dyDescent="0.3">
      <c r="B185"/>
      <c r="C185"/>
      <c r="D185"/>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row>
    <row r="186" spans="2:35" x14ac:dyDescent="0.3">
      <c r="B186" s="6" t="s">
        <v>32</v>
      </c>
      <c r="C186" s="124"/>
      <c r="D186" s="151"/>
      <c r="E186" s="27">
        <f>E66-E124-E182+E184</f>
        <v>485</v>
      </c>
      <c r="F186" s="27">
        <f t="shared" ref="F186:AI186" si="79">F8+F66-F124-F182+F184</f>
        <v>462.45</v>
      </c>
      <c r="G186" s="27">
        <f t="shared" si="79"/>
        <v>439.9</v>
      </c>
      <c r="H186" s="27">
        <f t="shared" si="79"/>
        <v>417.34999999999997</v>
      </c>
      <c r="I186" s="27">
        <f t="shared" si="79"/>
        <v>394.79999999999995</v>
      </c>
      <c r="J186" s="27">
        <f t="shared" si="79"/>
        <v>372.24999999999994</v>
      </c>
      <c r="K186" s="27">
        <f t="shared" si="79"/>
        <v>349.69999999999993</v>
      </c>
      <c r="L186" s="27">
        <f t="shared" si="79"/>
        <v>327.14999999999992</v>
      </c>
      <c r="M186" s="27">
        <f t="shared" si="79"/>
        <v>304.59999999999991</v>
      </c>
      <c r="N186" s="27">
        <f t="shared" si="79"/>
        <v>282.0499999999999</v>
      </c>
      <c r="O186" s="27">
        <f t="shared" si="79"/>
        <v>259.49999999999989</v>
      </c>
      <c r="P186" s="27">
        <f t="shared" si="79"/>
        <v>236.94999999999987</v>
      </c>
      <c r="Q186" s="27">
        <f t="shared" si="79"/>
        <v>214.39999999999986</v>
      </c>
      <c r="R186" s="27">
        <f t="shared" si="79"/>
        <v>191.84999999999985</v>
      </c>
      <c r="S186" s="27">
        <f t="shared" si="79"/>
        <v>169.29999999999984</v>
      </c>
      <c r="T186" s="27">
        <f t="shared" si="79"/>
        <v>146.74999999999983</v>
      </c>
      <c r="U186" s="27">
        <f t="shared" si="79"/>
        <v>124.19999999999983</v>
      </c>
      <c r="V186" s="27">
        <f t="shared" si="79"/>
        <v>101.64999999999984</v>
      </c>
      <c r="W186" s="27">
        <f t="shared" si="79"/>
        <v>79.099999999999838</v>
      </c>
      <c r="X186" s="27">
        <f t="shared" si="79"/>
        <v>56.549999999999841</v>
      </c>
      <c r="Y186" s="27">
        <f t="shared" si="79"/>
        <v>398.49999999999983</v>
      </c>
      <c r="Z186" s="27">
        <f t="shared" si="79"/>
        <v>377.02499999999981</v>
      </c>
      <c r="AA186" s="27">
        <f t="shared" si="79"/>
        <v>355.54999999999978</v>
      </c>
      <c r="AB186" s="27">
        <f t="shared" si="79"/>
        <v>334.07499999999976</v>
      </c>
      <c r="AC186" s="27">
        <f t="shared" si="79"/>
        <v>312.59999999999974</v>
      </c>
      <c r="AD186" s="27">
        <f t="shared" si="79"/>
        <v>291.12499999999972</v>
      </c>
      <c r="AE186" s="27">
        <f t="shared" si="79"/>
        <v>270.4499999999997</v>
      </c>
      <c r="AF186" s="27">
        <f t="shared" si="79"/>
        <v>249.77499999999969</v>
      </c>
      <c r="AG186" s="27">
        <f t="shared" si="79"/>
        <v>229.09999999999968</v>
      </c>
      <c r="AH186" s="27">
        <f t="shared" si="79"/>
        <v>208.42499999999967</v>
      </c>
      <c r="AI186" s="27">
        <f t="shared" si="79"/>
        <v>187.74999999999966</v>
      </c>
    </row>
    <row r="187" spans="2:35" x14ac:dyDescent="0.3">
      <c r="B187" s="9"/>
      <c r="C187" s="9"/>
      <c r="D187" s="9"/>
      <c r="E187" s="24"/>
      <c r="F187" s="25"/>
      <c r="G187" s="25"/>
      <c r="H187" s="25"/>
      <c r="I187" s="26"/>
      <c r="J187"/>
      <c r="K187"/>
      <c r="L187"/>
      <c r="M187"/>
    </row>
    <row r="188" spans="2:35" x14ac:dyDescent="0.3">
      <c r="B188" s="4"/>
      <c r="C188" s="4"/>
      <c r="D188" s="4"/>
      <c r="E188" s="4"/>
      <c r="F188" s="1"/>
      <c r="G188" s="1"/>
      <c r="H188" s="1"/>
    </row>
    <row r="189" spans="2:35" x14ac:dyDescent="0.3">
      <c r="B189" s="4"/>
      <c r="C189" s="4"/>
      <c r="D189" s="4"/>
      <c r="E189" s="4"/>
      <c r="F189" s="1"/>
      <c r="G189" s="1"/>
      <c r="H189" s="1"/>
    </row>
  </sheetData>
  <mergeCells count="15">
    <mergeCell ref="B91:AH91"/>
    <mergeCell ref="B113:AH113"/>
    <mergeCell ref="B55:AH55"/>
    <mergeCell ref="C172:C182"/>
    <mergeCell ref="B11:AH11"/>
    <mergeCell ref="B69:AH69"/>
    <mergeCell ref="C114:C123"/>
    <mergeCell ref="C70:C90"/>
    <mergeCell ref="C92:C112"/>
    <mergeCell ref="B171:AI171"/>
    <mergeCell ref="B127:AI127"/>
    <mergeCell ref="B149:AI149"/>
    <mergeCell ref="C150:C170"/>
    <mergeCell ref="C128:C148"/>
    <mergeCell ref="B33:AH33"/>
  </mergeCells>
  <phoneticPr fontId="15"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85966F73-A996-492B-B4D1-FF5270C1E41A}">
          <x14:formula1>
            <xm:f>'4.CAPEX List'!$B$33:$B$37</xm:f>
          </x14:formula1>
          <xm:sqref>C4:C5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EB757-ED6C-4B73-828F-0A93679E9EAA}">
  <sheetPr>
    <tabColor rgb="FFFFC000"/>
  </sheetPr>
  <dimension ref="A1:BO32"/>
  <sheetViews>
    <sheetView showGridLines="0" topLeftCell="A8" zoomScale="85" zoomScaleNormal="85" workbookViewId="0">
      <pane xSplit="2" topLeftCell="C1" activePane="topRight" state="frozen"/>
      <selection pane="topRight" activeCell="B20" sqref="B20:BN20"/>
    </sheetView>
  </sheetViews>
  <sheetFormatPr defaultColWidth="14.44140625" defaultRowHeight="15" customHeight="1" x14ac:dyDescent="0.3"/>
  <cols>
    <col min="1" max="1" width="2.88671875" style="68" customWidth="1"/>
    <col min="2" max="2" width="29" style="68" customWidth="1"/>
    <col min="3" max="3" width="9.44140625" style="68" customWidth="1"/>
    <col min="4" max="4" width="13.44140625" style="68" bestFit="1" customWidth="1"/>
    <col min="5" max="6" width="17.109375" style="68" customWidth="1"/>
    <col min="7" max="66" width="13.6640625" style="68" customWidth="1"/>
    <col min="67" max="67" width="9.109375" style="68" customWidth="1"/>
    <col min="68" max="16384" width="14.44140625" style="68"/>
  </cols>
  <sheetData>
    <row r="1" spans="1:67" ht="14.4" x14ac:dyDescent="0.3">
      <c r="A1" s="65"/>
      <c r="B1" s="66"/>
      <c r="C1" s="66"/>
      <c r="D1" s="66"/>
      <c r="E1" s="67"/>
      <c r="F1" s="67"/>
      <c r="G1" s="67"/>
      <c r="H1" s="67"/>
      <c r="I1" s="67"/>
      <c r="J1" s="67"/>
      <c r="K1" s="67"/>
      <c r="L1" s="67"/>
      <c r="M1" s="67"/>
      <c r="N1" s="65"/>
      <c r="O1" s="67"/>
      <c r="P1" s="65"/>
      <c r="Q1" s="67"/>
      <c r="R1" s="65"/>
      <c r="S1" s="67"/>
      <c r="T1" s="65"/>
      <c r="U1" s="67"/>
      <c r="V1" s="65"/>
      <c r="W1" s="67"/>
      <c r="X1" s="65"/>
      <c r="Y1" s="67"/>
      <c r="Z1" s="65"/>
      <c r="AA1" s="67"/>
      <c r="AB1" s="65"/>
      <c r="AC1" s="67"/>
      <c r="AD1" s="65"/>
      <c r="AE1" s="67"/>
      <c r="AF1" s="65"/>
      <c r="AG1" s="67"/>
      <c r="AH1" s="65"/>
      <c r="AI1" s="67"/>
      <c r="AJ1" s="65"/>
      <c r="AK1" s="67"/>
      <c r="AL1" s="65"/>
      <c r="AM1" s="67"/>
      <c r="AN1" s="65"/>
      <c r="AO1" s="67"/>
      <c r="AP1" s="65"/>
      <c r="AQ1" s="67"/>
      <c r="AR1" s="65"/>
      <c r="AS1" s="67"/>
      <c r="AT1" s="65"/>
      <c r="AU1" s="67"/>
      <c r="AV1" s="65"/>
      <c r="AW1" s="67"/>
      <c r="AX1" s="65"/>
      <c r="AY1" s="67"/>
      <c r="AZ1" s="65"/>
      <c r="BA1" s="67"/>
      <c r="BB1" s="65"/>
      <c r="BC1" s="67"/>
      <c r="BD1" s="65"/>
      <c r="BE1" s="67"/>
      <c r="BF1" s="65"/>
      <c r="BG1" s="67"/>
      <c r="BH1" s="65"/>
      <c r="BI1" s="67"/>
      <c r="BJ1" s="65"/>
      <c r="BK1" s="67"/>
      <c r="BL1" s="65"/>
      <c r="BM1" s="67"/>
      <c r="BN1" s="65"/>
      <c r="BO1" s="65"/>
    </row>
    <row r="2" spans="1:67" ht="14.4" x14ac:dyDescent="0.3">
      <c r="A2" s="65"/>
      <c r="B2" s="69" t="s">
        <v>34</v>
      </c>
      <c r="C2" s="70"/>
      <c r="D2" s="70"/>
      <c r="E2" s="71"/>
      <c r="F2" s="71"/>
      <c r="G2" s="72"/>
      <c r="H2" s="72"/>
      <c r="I2" s="72"/>
      <c r="J2" s="72"/>
      <c r="K2" s="72"/>
      <c r="L2" s="72"/>
      <c r="M2" s="72"/>
      <c r="N2" s="73"/>
      <c r="O2" s="72"/>
      <c r="P2" s="73"/>
      <c r="Q2" s="72"/>
      <c r="R2" s="73"/>
      <c r="S2" s="72"/>
      <c r="T2" s="73"/>
      <c r="U2" s="72"/>
      <c r="V2" s="73"/>
      <c r="W2" s="72"/>
      <c r="X2" s="73"/>
      <c r="Y2" s="72"/>
      <c r="Z2" s="73"/>
      <c r="AA2" s="72"/>
      <c r="AB2" s="73"/>
      <c r="AC2" s="72"/>
      <c r="AD2" s="73"/>
      <c r="AE2" s="72"/>
      <c r="AF2" s="73"/>
      <c r="AG2" s="72"/>
      <c r="AH2" s="73"/>
      <c r="AI2" s="72"/>
      <c r="AJ2" s="73"/>
      <c r="AK2" s="72"/>
      <c r="AL2" s="73"/>
      <c r="AM2" s="72"/>
      <c r="AN2" s="73"/>
      <c r="AO2" s="72"/>
      <c r="AP2" s="73"/>
      <c r="AQ2" s="72"/>
      <c r="AR2" s="73"/>
      <c r="AS2" s="72"/>
      <c r="AT2" s="73"/>
      <c r="AU2" s="72"/>
      <c r="AV2" s="73"/>
      <c r="AW2" s="72"/>
      <c r="AX2" s="73"/>
      <c r="AY2" s="72"/>
      <c r="AZ2" s="73"/>
      <c r="BA2" s="72"/>
      <c r="BB2" s="73"/>
      <c r="BC2" s="72"/>
      <c r="BD2" s="73"/>
      <c r="BE2" s="72"/>
      <c r="BF2" s="73"/>
      <c r="BG2" s="72"/>
      <c r="BH2" s="73"/>
      <c r="BI2" s="72"/>
      <c r="BJ2" s="73"/>
      <c r="BK2" s="72"/>
      <c r="BL2" s="73"/>
      <c r="BM2" s="72"/>
      <c r="BN2" s="73"/>
      <c r="BO2" s="65"/>
    </row>
    <row r="3" spans="1:67" s="193" customFormat="1" ht="14.4" x14ac:dyDescent="0.3">
      <c r="A3" s="189"/>
      <c r="B3" s="190"/>
      <c r="C3" s="190"/>
      <c r="D3" s="190"/>
      <c r="E3" s="191">
        <v>2024</v>
      </c>
      <c r="F3" s="191">
        <f>E3</f>
        <v>2024</v>
      </c>
      <c r="G3" s="192">
        <f>E3+1</f>
        <v>2025</v>
      </c>
      <c r="H3" s="192">
        <f>G3</f>
        <v>2025</v>
      </c>
      <c r="I3" s="192">
        <f>G3+1</f>
        <v>2026</v>
      </c>
      <c r="J3" s="192">
        <f>I3</f>
        <v>2026</v>
      </c>
      <c r="K3" s="192">
        <f>I3+1</f>
        <v>2027</v>
      </c>
      <c r="L3" s="192">
        <f t="shared" ref="L3" si="0">K3</f>
        <v>2027</v>
      </c>
      <c r="M3" s="192">
        <f>K3+1</f>
        <v>2028</v>
      </c>
      <c r="N3" s="192">
        <f t="shared" ref="N3" si="1">M3</f>
        <v>2028</v>
      </c>
      <c r="O3" s="192">
        <f>M3+1</f>
        <v>2029</v>
      </c>
      <c r="P3" s="192">
        <f t="shared" ref="P3" si="2">O3</f>
        <v>2029</v>
      </c>
      <c r="Q3" s="192">
        <f>O3+1</f>
        <v>2030</v>
      </c>
      <c r="R3" s="192">
        <f t="shared" ref="R3" si="3">Q3</f>
        <v>2030</v>
      </c>
      <c r="S3" s="192">
        <f>Q3+1</f>
        <v>2031</v>
      </c>
      <c r="T3" s="192">
        <f t="shared" ref="T3" si="4">S3</f>
        <v>2031</v>
      </c>
      <c r="U3" s="192">
        <f>S3+1</f>
        <v>2032</v>
      </c>
      <c r="V3" s="192">
        <f t="shared" ref="V3" si="5">U3</f>
        <v>2032</v>
      </c>
      <c r="W3" s="192">
        <f>U3+1</f>
        <v>2033</v>
      </c>
      <c r="X3" s="192">
        <f t="shared" ref="X3" si="6">W3</f>
        <v>2033</v>
      </c>
      <c r="Y3" s="192">
        <f>W3+1</f>
        <v>2034</v>
      </c>
      <c r="Z3" s="192">
        <f t="shared" ref="Z3" si="7">Y3</f>
        <v>2034</v>
      </c>
      <c r="AA3" s="192">
        <f>Y3+1</f>
        <v>2035</v>
      </c>
      <c r="AB3" s="192">
        <f t="shared" ref="AB3" si="8">AA3</f>
        <v>2035</v>
      </c>
      <c r="AC3" s="192">
        <f>AA3+1</f>
        <v>2036</v>
      </c>
      <c r="AD3" s="192">
        <f t="shared" ref="AD3" si="9">AC3</f>
        <v>2036</v>
      </c>
      <c r="AE3" s="192">
        <f>AC3+1</f>
        <v>2037</v>
      </c>
      <c r="AF3" s="192">
        <f t="shared" ref="AF3" si="10">AE3</f>
        <v>2037</v>
      </c>
      <c r="AG3" s="192">
        <f>AE3+1</f>
        <v>2038</v>
      </c>
      <c r="AH3" s="192">
        <f t="shared" ref="AH3" si="11">AG3</f>
        <v>2038</v>
      </c>
      <c r="AI3" s="192">
        <f>AG3+1</f>
        <v>2039</v>
      </c>
      <c r="AJ3" s="192">
        <f t="shared" ref="AJ3:BN3" si="12">AI3</f>
        <v>2039</v>
      </c>
      <c r="AK3" s="192">
        <f>AI3+1</f>
        <v>2040</v>
      </c>
      <c r="AL3" s="192">
        <f t="shared" si="12"/>
        <v>2040</v>
      </c>
      <c r="AM3" s="192">
        <f>AK3+1</f>
        <v>2041</v>
      </c>
      <c r="AN3" s="192">
        <f t="shared" si="12"/>
        <v>2041</v>
      </c>
      <c r="AO3" s="192">
        <f>AM3+1</f>
        <v>2042</v>
      </c>
      <c r="AP3" s="192">
        <f t="shared" si="12"/>
        <v>2042</v>
      </c>
      <c r="AQ3" s="192">
        <f>AO3+1</f>
        <v>2043</v>
      </c>
      <c r="AR3" s="192">
        <f t="shared" si="12"/>
        <v>2043</v>
      </c>
      <c r="AS3" s="192">
        <f>AQ3+1</f>
        <v>2044</v>
      </c>
      <c r="AT3" s="192">
        <f t="shared" si="12"/>
        <v>2044</v>
      </c>
      <c r="AU3" s="192">
        <f>AS3+1</f>
        <v>2045</v>
      </c>
      <c r="AV3" s="192">
        <f t="shared" si="12"/>
        <v>2045</v>
      </c>
      <c r="AW3" s="192">
        <f>AU3+1</f>
        <v>2046</v>
      </c>
      <c r="AX3" s="192">
        <f t="shared" si="12"/>
        <v>2046</v>
      </c>
      <c r="AY3" s="192">
        <f>AW3+1</f>
        <v>2047</v>
      </c>
      <c r="AZ3" s="192">
        <f t="shared" si="12"/>
        <v>2047</v>
      </c>
      <c r="BA3" s="192">
        <f>AY3+1</f>
        <v>2048</v>
      </c>
      <c r="BB3" s="192">
        <f t="shared" si="12"/>
        <v>2048</v>
      </c>
      <c r="BC3" s="192">
        <f>BA3+1</f>
        <v>2049</v>
      </c>
      <c r="BD3" s="192">
        <f t="shared" si="12"/>
        <v>2049</v>
      </c>
      <c r="BE3" s="192">
        <f>BC3+1</f>
        <v>2050</v>
      </c>
      <c r="BF3" s="192">
        <f t="shared" si="12"/>
        <v>2050</v>
      </c>
      <c r="BG3" s="192">
        <f>BE3+1</f>
        <v>2051</v>
      </c>
      <c r="BH3" s="192">
        <f t="shared" si="12"/>
        <v>2051</v>
      </c>
      <c r="BI3" s="192">
        <f>BG3+1</f>
        <v>2052</v>
      </c>
      <c r="BJ3" s="192">
        <f t="shared" si="12"/>
        <v>2052</v>
      </c>
      <c r="BK3" s="192">
        <f>BI3+1</f>
        <v>2053</v>
      </c>
      <c r="BL3" s="192">
        <f t="shared" ref="BL3" si="13">BK3</f>
        <v>2053</v>
      </c>
      <c r="BM3" s="192">
        <f>BK3+1</f>
        <v>2054</v>
      </c>
      <c r="BN3" s="192">
        <f t="shared" si="12"/>
        <v>2054</v>
      </c>
      <c r="BO3" s="189"/>
    </row>
    <row r="4" spans="1:67" ht="60.75" customHeight="1" x14ac:dyDescent="0.3">
      <c r="A4" s="65"/>
      <c r="B4" s="298"/>
      <c r="C4" s="300" t="s">
        <v>35</v>
      </c>
      <c r="D4" s="204" t="s">
        <v>214</v>
      </c>
      <c r="E4" s="297">
        <v>2024</v>
      </c>
      <c r="F4" s="297"/>
      <c r="G4" s="297">
        <f>E4+1</f>
        <v>2025</v>
      </c>
      <c r="H4" s="297"/>
      <c r="I4" s="297">
        <f t="shared" ref="I4" si="14">G4+1</f>
        <v>2026</v>
      </c>
      <c r="J4" s="297"/>
      <c r="K4" s="297">
        <f t="shared" ref="K4" si="15">I4+1</f>
        <v>2027</v>
      </c>
      <c r="L4" s="297"/>
      <c r="M4" s="297">
        <f t="shared" ref="M4" si="16">K4+1</f>
        <v>2028</v>
      </c>
      <c r="N4" s="297"/>
      <c r="O4" s="297">
        <f t="shared" ref="O4" si="17">M4+1</f>
        <v>2029</v>
      </c>
      <c r="P4" s="297"/>
      <c r="Q4" s="297">
        <f t="shared" ref="Q4" si="18">O4+1</f>
        <v>2030</v>
      </c>
      <c r="R4" s="297"/>
      <c r="S4" s="297">
        <f t="shared" ref="S4" si="19">Q4+1</f>
        <v>2031</v>
      </c>
      <c r="T4" s="297"/>
      <c r="U4" s="297">
        <f t="shared" ref="U4" si="20">S4+1</f>
        <v>2032</v>
      </c>
      <c r="V4" s="297"/>
      <c r="W4" s="297">
        <f t="shared" ref="W4" si="21">U4+1</f>
        <v>2033</v>
      </c>
      <c r="X4" s="297"/>
      <c r="Y4" s="297">
        <f t="shared" ref="Y4" si="22">W4+1</f>
        <v>2034</v>
      </c>
      <c r="Z4" s="297"/>
      <c r="AA4" s="297">
        <f t="shared" ref="AA4" si="23">Y4+1</f>
        <v>2035</v>
      </c>
      <c r="AB4" s="297"/>
      <c r="AC4" s="297">
        <f t="shared" ref="AC4" si="24">AA4+1</f>
        <v>2036</v>
      </c>
      <c r="AD4" s="297"/>
      <c r="AE4" s="297">
        <f t="shared" ref="AE4" si="25">AC4+1</f>
        <v>2037</v>
      </c>
      <c r="AF4" s="297"/>
      <c r="AG4" s="297">
        <f t="shared" ref="AG4" si="26">AE4+1</f>
        <v>2038</v>
      </c>
      <c r="AH4" s="297"/>
      <c r="AI4" s="297">
        <f t="shared" ref="AI4" si="27">AG4+1</f>
        <v>2039</v>
      </c>
      <c r="AJ4" s="297"/>
      <c r="AK4" s="297">
        <f t="shared" ref="AK4" si="28">AI4+1</f>
        <v>2040</v>
      </c>
      <c r="AL4" s="297"/>
      <c r="AM4" s="297">
        <f t="shared" ref="AM4" si="29">AK4+1</f>
        <v>2041</v>
      </c>
      <c r="AN4" s="297"/>
      <c r="AO4" s="297">
        <f t="shared" ref="AO4" si="30">AM4+1</f>
        <v>2042</v>
      </c>
      <c r="AP4" s="297"/>
      <c r="AQ4" s="297">
        <f t="shared" ref="AQ4" si="31">AO4+1</f>
        <v>2043</v>
      </c>
      <c r="AR4" s="297"/>
      <c r="AS4" s="297">
        <f t="shared" ref="AS4" si="32">AQ4+1</f>
        <v>2044</v>
      </c>
      <c r="AT4" s="297"/>
      <c r="AU4" s="297">
        <f t="shared" ref="AU4" si="33">AS4+1</f>
        <v>2045</v>
      </c>
      <c r="AV4" s="297"/>
      <c r="AW4" s="297">
        <f t="shared" ref="AW4" si="34">AU4+1</f>
        <v>2046</v>
      </c>
      <c r="AX4" s="297"/>
      <c r="AY4" s="297">
        <f t="shared" ref="AY4" si="35">AW4+1</f>
        <v>2047</v>
      </c>
      <c r="AZ4" s="297"/>
      <c r="BA4" s="297">
        <f t="shared" ref="BA4" si="36">AY4+1</f>
        <v>2048</v>
      </c>
      <c r="BB4" s="297"/>
      <c r="BC4" s="297">
        <f t="shared" ref="BC4" si="37">BA4+1</f>
        <v>2049</v>
      </c>
      <c r="BD4" s="297"/>
      <c r="BE4" s="297">
        <f t="shared" ref="BE4" si="38">BC4+1</f>
        <v>2050</v>
      </c>
      <c r="BF4" s="297"/>
      <c r="BG4" s="297">
        <f t="shared" ref="BG4" si="39">BE4+1</f>
        <v>2051</v>
      </c>
      <c r="BH4" s="297"/>
      <c r="BI4" s="297">
        <f t="shared" ref="BI4" si="40">BG4+1</f>
        <v>2052</v>
      </c>
      <c r="BJ4" s="297"/>
      <c r="BK4" s="297">
        <f>BI4+1</f>
        <v>2053</v>
      </c>
      <c r="BL4" s="297"/>
      <c r="BM4" s="297">
        <f>BK4+1</f>
        <v>2054</v>
      </c>
      <c r="BN4" s="297"/>
      <c r="BO4" s="65"/>
    </row>
    <row r="5" spans="1:67" ht="55.5" customHeight="1" x14ac:dyDescent="0.3">
      <c r="A5" s="65"/>
      <c r="B5" s="299"/>
      <c r="C5" s="301"/>
      <c r="D5" s="86" t="s">
        <v>214</v>
      </c>
      <c r="E5" s="86" t="s">
        <v>49</v>
      </c>
      <c r="F5" s="85" t="s">
        <v>50</v>
      </c>
      <c r="G5" s="84" t="s">
        <v>49</v>
      </c>
      <c r="H5" s="85" t="s">
        <v>50</v>
      </c>
      <c r="I5" s="84" t="s">
        <v>49</v>
      </c>
      <c r="J5" s="85" t="s">
        <v>50</v>
      </c>
      <c r="K5" s="84" t="s">
        <v>49</v>
      </c>
      <c r="L5" s="85" t="s">
        <v>50</v>
      </c>
      <c r="M5" s="84" t="s">
        <v>49</v>
      </c>
      <c r="N5" s="85" t="s">
        <v>50</v>
      </c>
      <c r="O5" s="84" t="s">
        <v>49</v>
      </c>
      <c r="P5" s="85" t="s">
        <v>50</v>
      </c>
      <c r="Q5" s="84" t="s">
        <v>49</v>
      </c>
      <c r="R5" s="85" t="s">
        <v>50</v>
      </c>
      <c r="S5" s="84" t="s">
        <v>49</v>
      </c>
      <c r="T5" s="85" t="s">
        <v>50</v>
      </c>
      <c r="U5" s="84" t="s">
        <v>49</v>
      </c>
      <c r="V5" s="85" t="s">
        <v>50</v>
      </c>
      <c r="W5" s="84" t="s">
        <v>49</v>
      </c>
      <c r="X5" s="85" t="s">
        <v>50</v>
      </c>
      <c r="Y5" s="84" t="s">
        <v>49</v>
      </c>
      <c r="Z5" s="85" t="s">
        <v>50</v>
      </c>
      <c r="AA5" s="84" t="s">
        <v>49</v>
      </c>
      <c r="AB5" s="85" t="s">
        <v>50</v>
      </c>
      <c r="AC5" s="84" t="s">
        <v>49</v>
      </c>
      <c r="AD5" s="85" t="s">
        <v>50</v>
      </c>
      <c r="AE5" s="84" t="s">
        <v>49</v>
      </c>
      <c r="AF5" s="85" t="s">
        <v>50</v>
      </c>
      <c r="AG5" s="84" t="s">
        <v>49</v>
      </c>
      <c r="AH5" s="85" t="s">
        <v>50</v>
      </c>
      <c r="AI5" s="84" t="s">
        <v>49</v>
      </c>
      <c r="AJ5" s="85" t="s">
        <v>50</v>
      </c>
      <c r="AK5" s="84" t="s">
        <v>49</v>
      </c>
      <c r="AL5" s="85" t="s">
        <v>50</v>
      </c>
      <c r="AM5" s="84" t="s">
        <v>49</v>
      </c>
      <c r="AN5" s="85" t="s">
        <v>50</v>
      </c>
      <c r="AO5" s="84" t="s">
        <v>49</v>
      </c>
      <c r="AP5" s="85" t="s">
        <v>50</v>
      </c>
      <c r="AQ5" s="84" t="s">
        <v>49</v>
      </c>
      <c r="AR5" s="85" t="s">
        <v>50</v>
      </c>
      <c r="AS5" s="84" t="s">
        <v>49</v>
      </c>
      <c r="AT5" s="85" t="s">
        <v>50</v>
      </c>
      <c r="AU5" s="84" t="s">
        <v>49</v>
      </c>
      <c r="AV5" s="85" t="s">
        <v>50</v>
      </c>
      <c r="AW5" s="84" t="s">
        <v>49</v>
      </c>
      <c r="AX5" s="85" t="s">
        <v>50</v>
      </c>
      <c r="AY5" s="84" t="s">
        <v>49</v>
      </c>
      <c r="AZ5" s="85" t="s">
        <v>50</v>
      </c>
      <c r="BA5" s="84" t="s">
        <v>49</v>
      </c>
      <c r="BB5" s="85" t="s">
        <v>50</v>
      </c>
      <c r="BC5" s="84" t="s">
        <v>49</v>
      </c>
      <c r="BD5" s="85" t="s">
        <v>50</v>
      </c>
      <c r="BE5" s="84" t="s">
        <v>49</v>
      </c>
      <c r="BF5" s="85" t="s">
        <v>50</v>
      </c>
      <c r="BG5" s="84" t="s">
        <v>49</v>
      </c>
      <c r="BH5" s="85" t="s">
        <v>50</v>
      </c>
      <c r="BI5" s="84" t="s">
        <v>49</v>
      </c>
      <c r="BJ5" s="85" t="s">
        <v>50</v>
      </c>
      <c r="BK5" s="84" t="s">
        <v>49</v>
      </c>
      <c r="BL5" s="85" t="s">
        <v>50</v>
      </c>
      <c r="BM5" s="84" t="s">
        <v>49</v>
      </c>
      <c r="BN5" s="85" t="s">
        <v>50</v>
      </c>
      <c r="BO5" s="65"/>
    </row>
    <row r="6" spans="1:67" ht="14.4" x14ac:dyDescent="0.3">
      <c r="A6" s="65"/>
      <c r="B6" s="294" t="s">
        <v>59</v>
      </c>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295"/>
      <c r="AL6" s="295"/>
      <c r="AM6" s="295"/>
      <c r="AN6" s="295"/>
      <c r="AO6" s="295"/>
      <c r="AP6" s="295"/>
      <c r="AQ6" s="295"/>
      <c r="AR6" s="295"/>
      <c r="AS6" s="295"/>
      <c r="AT6" s="295"/>
      <c r="AU6" s="295"/>
      <c r="AV6" s="295"/>
      <c r="AW6" s="295"/>
      <c r="AX6" s="295"/>
      <c r="AY6" s="295"/>
      <c r="AZ6" s="295"/>
      <c r="BA6" s="295"/>
      <c r="BB6" s="295"/>
      <c r="BC6" s="295"/>
      <c r="BD6" s="295"/>
      <c r="BE6" s="295"/>
      <c r="BF6" s="295"/>
      <c r="BG6" s="295"/>
      <c r="BH6" s="295"/>
      <c r="BI6" s="295"/>
      <c r="BJ6" s="295"/>
      <c r="BK6" s="295"/>
      <c r="BL6" s="295"/>
      <c r="BM6" s="295"/>
      <c r="BN6" s="295"/>
      <c r="BO6" s="65"/>
    </row>
    <row r="7" spans="1:67" ht="57" customHeight="1" x14ac:dyDescent="0.3">
      <c r="A7" s="65"/>
      <c r="B7" s="74" t="s">
        <v>36</v>
      </c>
      <c r="C7" s="76" t="s">
        <v>37</v>
      </c>
      <c r="D7" s="205">
        <f>SUM(E7:BN7)</f>
        <v>0</v>
      </c>
      <c r="E7" s="75">
        <v>0</v>
      </c>
      <c r="F7" s="77" t="s">
        <v>2</v>
      </c>
      <c r="G7" s="75"/>
      <c r="H7" s="77" t="s">
        <v>2</v>
      </c>
      <c r="I7" s="75"/>
      <c r="J7" s="77" t="s">
        <v>2</v>
      </c>
      <c r="K7" s="75"/>
      <c r="L7" s="77" t="s">
        <v>2</v>
      </c>
      <c r="M7" s="75"/>
      <c r="N7" s="77" t="s">
        <v>2</v>
      </c>
      <c r="O7" s="75"/>
      <c r="P7" s="77" t="s">
        <v>2</v>
      </c>
      <c r="Q7" s="75"/>
      <c r="R7" s="77" t="s">
        <v>2</v>
      </c>
      <c r="S7" s="75"/>
      <c r="T7" s="77" t="s">
        <v>2</v>
      </c>
      <c r="U7" s="75"/>
      <c r="V7" s="77" t="s">
        <v>2</v>
      </c>
      <c r="W7" s="75"/>
      <c r="X7" s="77" t="s">
        <v>2</v>
      </c>
      <c r="Y7" s="75"/>
      <c r="Z7" s="77" t="s">
        <v>2</v>
      </c>
      <c r="AA7" s="75"/>
      <c r="AB7" s="77" t="s">
        <v>2</v>
      </c>
      <c r="AC7" s="75"/>
      <c r="AD7" s="77" t="s">
        <v>2</v>
      </c>
      <c r="AE7" s="75"/>
      <c r="AF7" s="77" t="s">
        <v>2</v>
      </c>
      <c r="AG7" s="75"/>
      <c r="AH7" s="77" t="s">
        <v>2</v>
      </c>
      <c r="AI7" s="75"/>
      <c r="AJ7" s="77" t="s">
        <v>2</v>
      </c>
      <c r="AK7" s="75"/>
      <c r="AL7" s="77" t="s">
        <v>2</v>
      </c>
      <c r="AM7" s="75"/>
      <c r="AN7" s="77" t="s">
        <v>2</v>
      </c>
      <c r="AO7" s="75"/>
      <c r="AP7" s="77" t="s">
        <v>2</v>
      </c>
      <c r="AQ7" s="75"/>
      <c r="AR7" s="77" t="s">
        <v>2</v>
      </c>
      <c r="AS7" s="75"/>
      <c r="AT7" s="77" t="s">
        <v>2</v>
      </c>
      <c r="AU7" s="75"/>
      <c r="AV7" s="77" t="s">
        <v>2</v>
      </c>
      <c r="AW7" s="75"/>
      <c r="AX7" s="77" t="s">
        <v>2</v>
      </c>
      <c r="AY7" s="75"/>
      <c r="AZ7" s="77" t="s">
        <v>2</v>
      </c>
      <c r="BA7" s="75"/>
      <c r="BB7" s="77" t="s">
        <v>2</v>
      </c>
      <c r="BC7" s="75"/>
      <c r="BD7" s="77" t="s">
        <v>2</v>
      </c>
      <c r="BE7" s="75"/>
      <c r="BF7" s="77" t="s">
        <v>2</v>
      </c>
      <c r="BG7" s="75"/>
      <c r="BH7" s="77" t="s">
        <v>2</v>
      </c>
      <c r="BI7" s="75"/>
      <c r="BJ7" s="77" t="s">
        <v>2</v>
      </c>
      <c r="BK7" s="75"/>
      <c r="BL7" s="77" t="s">
        <v>2</v>
      </c>
      <c r="BM7" s="75"/>
      <c r="BN7" s="77" t="s">
        <v>2</v>
      </c>
      <c r="BO7" s="65"/>
    </row>
    <row r="8" spans="1:67" ht="57" customHeight="1" x14ac:dyDescent="0.3">
      <c r="A8" s="65"/>
      <c r="B8" s="74" t="s">
        <v>38</v>
      </c>
      <c r="C8" s="76" t="s">
        <v>37</v>
      </c>
      <c r="D8" s="205">
        <f>SUM(E8:BN8)</f>
        <v>3100</v>
      </c>
      <c r="E8" s="75">
        <v>100</v>
      </c>
      <c r="F8" s="77" t="s">
        <v>2</v>
      </c>
      <c r="G8" s="75">
        <v>100</v>
      </c>
      <c r="H8" s="77" t="s">
        <v>2</v>
      </c>
      <c r="I8" s="75">
        <v>100</v>
      </c>
      <c r="J8" s="77" t="s">
        <v>2</v>
      </c>
      <c r="K8" s="75">
        <v>100</v>
      </c>
      <c r="L8" s="77" t="s">
        <v>2</v>
      </c>
      <c r="M8" s="75">
        <v>100</v>
      </c>
      <c r="N8" s="77" t="s">
        <v>2</v>
      </c>
      <c r="O8" s="75">
        <v>100</v>
      </c>
      <c r="P8" s="77" t="s">
        <v>2</v>
      </c>
      <c r="Q8" s="75">
        <v>100</v>
      </c>
      <c r="R8" s="77" t="s">
        <v>2</v>
      </c>
      <c r="S8" s="75">
        <v>100</v>
      </c>
      <c r="T8" s="77" t="s">
        <v>2</v>
      </c>
      <c r="U8" s="75">
        <v>100</v>
      </c>
      <c r="V8" s="77" t="s">
        <v>2</v>
      </c>
      <c r="W8" s="75">
        <v>100</v>
      </c>
      <c r="X8" s="77" t="s">
        <v>2</v>
      </c>
      <c r="Y8" s="75">
        <v>100</v>
      </c>
      <c r="Z8" s="77" t="s">
        <v>2</v>
      </c>
      <c r="AA8" s="75">
        <v>100</v>
      </c>
      <c r="AB8" s="77" t="s">
        <v>2</v>
      </c>
      <c r="AC8" s="75">
        <v>100</v>
      </c>
      <c r="AD8" s="77" t="s">
        <v>2</v>
      </c>
      <c r="AE8" s="75">
        <v>100</v>
      </c>
      <c r="AF8" s="77" t="s">
        <v>2</v>
      </c>
      <c r="AG8" s="75">
        <v>100</v>
      </c>
      <c r="AH8" s="77" t="s">
        <v>2</v>
      </c>
      <c r="AI8" s="75">
        <v>100</v>
      </c>
      <c r="AJ8" s="77" t="s">
        <v>2</v>
      </c>
      <c r="AK8" s="75">
        <v>100</v>
      </c>
      <c r="AL8" s="77" t="s">
        <v>2</v>
      </c>
      <c r="AM8" s="75">
        <v>100</v>
      </c>
      <c r="AN8" s="77" t="s">
        <v>2</v>
      </c>
      <c r="AO8" s="75">
        <v>100</v>
      </c>
      <c r="AP8" s="77" t="s">
        <v>2</v>
      </c>
      <c r="AQ8" s="75">
        <v>100</v>
      </c>
      <c r="AR8" s="77" t="s">
        <v>2</v>
      </c>
      <c r="AS8" s="75">
        <v>100</v>
      </c>
      <c r="AT8" s="77" t="s">
        <v>2</v>
      </c>
      <c r="AU8" s="75">
        <v>100</v>
      </c>
      <c r="AV8" s="77" t="s">
        <v>2</v>
      </c>
      <c r="AW8" s="75">
        <v>100</v>
      </c>
      <c r="AX8" s="77" t="s">
        <v>2</v>
      </c>
      <c r="AY8" s="75">
        <v>100</v>
      </c>
      <c r="AZ8" s="77" t="s">
        <v>2</v>
      </c>
      <c r="BA8" s="75">
        <v>100</v>
      </c>
      <c r="BB8" s="77" t="s">
        <v>2</v>
      </c>
      <c r="BC8" s="75">
        <v>100</v>
      </c>
      <c r="BD8" s="77" t="s">
        <v>2</v>
      </c>
      <c r="BE8" s="75">
        <v>100</v>
      </c>
      <c r="BF8" s="77" t="s">
        <v>2</v>
      </c>
      <c r="BG8" s="75">
        <v>100</v>
      </c>
      <c r="BH8" s="77" t="s">
        <v>2</v>
      </c>
      <c r="BI8" s="75">
        <v>100</v>
      </c>
      <c r="BJ8" s="77" t="s">
        <v>2</v>
      </c>
      <c r="BK8" s="75">
        <v>100</v>
      </c>
      <c r="BL8" s="77" t="s">
        <v>2</v>
      </c>
      <c r="BM8" s="75">
        <v>100</v>
      </c>
      <c r="BN8" s="77" t="s">
        <v>2</v>
      </c>
      <c r="BO8" s="65"/>
    </row>
    <row r="9" spans="1:67" ht="28.8" x14ac:dyDescent="0.3">
      <c r="A9" s="65"/>
      <c r="B9" s="74" t="s">
        <v>39</v>
      </c>
      <c r="C9" s="76" t="s">
        <v>37</v>
      </c>
      <c r="D9" s="205">
        <f t="shared" ref="D9:D16" si="41">SUM(E9:BN9)</f>
        <v>310</v>
      </c>
      <c r="E9" s="75"/>
      <c r="F9" s="75">
        <v>10</v>
      </c>
      <c r="G9" s="75"/>
      <c r="H9" s="75">
        <v>10</v>
      </c>
      <c r="I9" s="75"/>
      <c r="J9" s="75">
        <v>10</v>
      </c>
      <c r="K9" s="75"/>
      <c r="L9" s="75">
        <v>10</v>
      </c>
      <c r="M9" s="75"/>
      <c r="N9" s="75">
        <v>10</v>
      </c>
      <c r="O9" s="75"/>
      <c r="P9" s="75">
        <v>10</v>
      </c>
      <c r="Q9" s="75"/>
      <c r="R9" s="75">
        <v>10</v>
      </c>
      <c r="S9" s="75"/>
      <c r="T9" s="75">
        <v>10</v>
      </c>
      <c r="U9" s="75"/>
      <c r="V9" s="75">
        <v>10</v>
      </c>
      <c r="W9" s="75"/>
      <c r="X9" s="75">
        <v>10</v>
      </c>
      <c r="Y9" s="75"/>
      <c r="Z9" s="75">
        <v>10</v>
      </c>
      <c r="AA9" s="75"/>
      <c r="AB9" s="75">
        <v>10</v>
      </c>
      <c r="AC9" s="75"/>
      <c r="AD9" s="75">
        <v>10</v>
      </c>
      <c r="AE9" s="75"/>
      <c r="AF9" s="75">
        <v>10</v>
      </c>
      <c r="AG9" s="75"/>
      <c r="AH9" s="75">
        <v>10</v>
      </c>
      <c r="AI9" s="75"/>
      <c r="AJ9" s="75">
        <v>10</v>
      </c>
      <c r="AK9" s="75"/>
      <c r="AL9" s="75">
        <v>10</v>
      </c>
      <c r="AM9" s="75"/>
      <c r="AN9" s="75">
        <v>10</v>
      </c>
      <c r="AO9" s="75"/>
      <c r="AP9" s="75">
        <v>10</v>
      </c>
      <c r="AQ9" s="75"/>
      <c r="AR9" s="75">
        <v>10</v>
      </c>
      <c r="AS9" s="75"/>
      <c r="AT9" s="75">
        <v>10</v>
      </c>
      <c r="AU9" s="75"/>
      <c r="AV9" s="75">
        <v>10</v>
      </c>
      <c r="AW9" s="75"/>
      <c r="AX9" s="75">
        <v>10</v>
      </c>
      <c r="AY9" s="75"/>
      <c r="AZ9" s="75">
        <v>10</v>
      </c>
      <c r="BA9" s="75"/>
      <c r="BB9" s="75">
        <v>10</v>
      </c>
      <c r="BC9" s="75"/>
      <c r="BD9" s="75">
        <v>10</v>
      </c>
      <c r="BE9" s="75"/>
      <c r="BF9" s="75">
        <v>10</v>
      </c>
      <c r="BG9" s="75"/>
      <c r="BH9" s="75">
        <v>10</v>
      </c>
      <c r="BI9" s="75"/>
      <c r="BJ9" s="75">
        <v>10</v>
      </c>
      <c r="BK9" s="75"/>
      <c r="BL9" s="75">
        <v>10</v>
      </c>
      <c r="BM9" s="75"/>
      <c r="BN9" s="75">
        <v>10</v>
      </c>
      <c r="BO9" s="65"/>
    </row>
    <row r="10" spans="1:67" ht="28.8" x14ac:dyDescent="0.3">
      <c r="A10" s="65"/>
      <c r="B10" s="74" t="s">
        <v>40</v>
      </c>
      <c r="C10" s="76" t="s">
        <v>37</v>
      </c>
      <c r="D10" s="205">
        <f t="shared" si="41"/>
        <v>310</v>
      </c>
      <c r="E10" s="75"/>
      <c r="F10" s="75">
        <v>10</v>
      </c>
      <c r="G10" s="75"/>
      <c r="H10" s="75">
        <v>10</v>
      </c>
      <c r="I10" s="75"/>
      <c r="J10" s="75">
        <v>10</v>
      </c>
      <c r="K10" s="75"/>
      <c r="L10" s="75">
        <v>10</v>
      </c>
      <c r="M10" s="75"/>
      <c r="N10" s="75">
        <v>10</v>
      </c>
      <c r="O10" s="75"/>
      <c r="P10" s="75">
        <v>10</v>
      </c>
      <c r="Q10" s="75"/>
      <c r="R10" s="75">
        <v>10</v>
      </c>
      <c r="S10" s="75"/>
      <c r="T10" s="75">
        <v>10</v>
      </c>
      <c r="U10" s="75"/>
      <c r="V10" s="75">
        <v>10</v>
      </c>
      <c r="W10" s="75"/>
      <c r="X10" s="75">
        <v>10</v>
      </c>
      <c r="Y10" s="75"/>
      <c r="Z10" s="75">
        <v>10</v>
      </c>
      <c r="AA10" s="75"/>
      <c r="AB10" s="75">
        <v>10</v>
      </c>
      <c r="AC10" s="75"/>
      <c r="AD10" s="75">
        <v>10</v>
      </c>
      <c r="AE10" s="75"/>
      <c r="AF10" s="75">
        <v>10</v>
      </c>
      <c r="AG10" s="75"/>
      <c r="AH10" s="75">
        <v>10</v>
      </c>
      <c r="AI10" s="75"/>
      <c r="AJ10" s="75">
        <v>10</v>
      </c>
      <c r="AK10" s="75"/>
      <c r="AL10" s="75">
        <v>10</v>
      </c>
      <c r="AM10" s="75"/>
      <c r="AN10" s="75">
        <v>10</v>
      </c>
      <c r="AO10" s="75"/>
      <c r="AP10" s="75">
        <v>10</v>
      </c>
      <c r="AQ10" s="75"/>
      <c r="AR10" s="75">
        <v>10</v>
      </c>
      <c r="AS10" s="75"/>
      <c r="AT10" s="75">
        <v>10</v>
      </c>
      <c r="AU10" s="75"/>
      <c r="AV10" s="75">
        <v>10</v>
      </c>
      <c r="AW10" s="75"/>
      <c r="AX10" s="75">
        <v>10</v>
      </c>
      <c r="AY10" s="75"/>
      <c r="AZ10" s="75">
        <v>10</v>
      </c>
      <c r="BA10" s="75"/>
      <c r="BB10" s="75">
        <v>10</v>
      </c>
      <c r="BC10" s="75"/>
      <c r="BD10" s="75">
        <v>10</v>
      </c>
      <c r="BE10" s="75"/>
      <c r="BF10" s="75">
        <v>10</v>
      </c>
      <c r="BG10" s="75"/>
      <c r="BH10" s="75">
        <v>10</v>
      </c>
      <c r="BI10" s="75"/>
      <c r="BJ10" s="75">
        <v>10</v>
      </c>
      <c r="BK10" s="75"/>
      <c r="BL10" s="75">
        <v>10</v>
      </c>
      <c r="BM10" s="75"/>
      <c r="BN10" s="75">
        <v>10</v>
      </c>
      <c r="BO10" s="65"/>
    </row>
    <row r="11" spans="1:67" ht="28.8" x14ac:dyDescent="0.3">
      <c r="A11" s="65"/>
      <c r="B11" s="74" t="s">
        <v>41</v>
      </c>
      <c r="C11" s="76" t="s">
        <v>37</v>
      </c>
      <c r="D11" s="205">
        <f t="shared" si="41"/>
        <v>0</v>
      </c>
      <c r="E11" s="78"/>
      <c r="F11" s="77" t="s">
        <v>2</v>
      </c>
      <c r="G11" s="78"/>
      <c r="H11" s="77" t="s">
        <v>2</v>
      </c>
      <c r="I11" s="78"/>
      <c r="J11" s="77" t="s">
        <v>2</v>
      </c>
      <c r="K11" s="78"/>
      <c r="L11" s="77" t="s">
        <v>2</v>
      </c>
      <c r="M11" s="78"/>
      <c r="N11" s="77" t="s">
        <v>2</v>
      </c>
      <c r="O11" s="78"/>
      <c r="P11" s="77" t="s">
        <v>2</v>
      </c>
      <c r="Q11" s="78"/>
      <c r="R11" s="77" t="s">
        <v>2</v>
      </c>
      <c r="S11" s="78"/>
      <c r="T11" s="77" t="s">
        <v>2</v>
      </c>
      <c r="U11" s="78"/>
      <c r="V11" s="77" t="s">
        <v>2</v>
      </c>
      <c r="W11" s="78"/>
      <c r="X11" s="77" t="s">
        <v>2</v>
      </c>
      <c r="Y11" s="78"/>
      <c r="Z11" s="77" t="s">
        <v>2</v>
      </c>
      <c r="AA11" s="78"/>
      <c r="AB11" s="77" t="s">
        <v>2</v>
      </c>
      <c r="AC11" s="78"/>
      <c r="AD11" s="77" t="s">
        <v>2</v>
      </c>
      <c r="AE11" s="78"/>
      <c r="AF11" s="77" t="s">
        <v>2</v>
      </c>
      <c r="AG11" s="78"/>
      <c r="AH11" s="77" t="s">
        <v>2</v>
      </c>
      <c r="AI11" s="78"/>
      <c r="AJ11" s="77" t="s">
        <v>2</v>
      </c>
      <c r="AK11" s="78"/>
      <c r="AL11" s="77" t="s">
        <v>2</v>
      </c>
      <c r="AM11" s="78"/>
      <c r="AN11" s="77" t="s">
        <v>2</v>
      </c>
      <c r="AO11" s="78"/>
      <c r="AP11" s="77" t="s">
        <v>2</v>
      </c>
      <c r="AQ11" s="78"/>
      <c r="AR11" s="77" t="s">
        <v>2</v>
      </c>
      <c r="AS11" s="78"/>
      <c r="AT11" s="77" t="s">
        <v>2</v>
      </c>
      <c r="AU11" s="78"/>
      <c r="AV11" s="77" t="s">
        <v>2</v>
      </c>
      <c r="AW11" s="78"/>
      <c r="AX11" s="77" t="s">
        <v>2</v>
      </c>
      <c r="AY11" s="78"/>
      <c r="AZ11" s="77" t="s">
        <v>2</v>
      </c>
      <c r="BA11" s="78"/>
      <c r="BB11" s="77" t="s">
        <v>2</v>
      </c>
      <c r="BC11" s="78"/>
      <c r="BD11" s="77" t="s">
        <v>2</v>
      </c>
      <c r="BE11" s="78"/>
      <c r="BF11" s="77" t="s">
        <v>2</v>
      </c>
      <c r="BG11" s="78"/>
      <c r="BH11" s="77" t="s">
        <v>2</v>
      </c>
      <c r="BI11" s="78"/>
      <c r="BJ11" s="77" t="s">
        <v>2</v>
      </c>
      <c r="BK11" s="78"/>
      <c r="BL11" s="77" t="s">
        <v>2</v>
      </c>
      <c r="BM11" s="78"/>
      <c r="BN11" s="77" t="s">
        <v>2</v>
      </c>
      <c r="BO11" s="65"/>
    </row>
    <row r="12" spans="1:67" ht="28.8" x14ac:dyDescent="0.3">
      <c r="A12" s="65"/>
      <c r="B12" s="74" t="s">
        <v>42</v>
      </c>
      <c r="C12" s="76" t="s">
        <v>37</v>
      </c>
      <c r="D12" s="205">
        <f t="shared" si="41"/>
        <v>31</v>
      </c>
      <c r="E12" s="78"/>
      <c r="F12" s="75">
        <v>1</v>
      </c>
      <c r="G12" s="78"/>
      <c r="H12" s="75">
        <v>1</v>
      </c>
      <c r="I12" s="78"/>
      <c r="J12" s="75">
        <v>1</v>
      </c>
      <c r="K12" s="78"/>
      <c r="L12" s="75">
        <v>1</v>
      </c>
      <c r="M12" s="78"/>
      <c r="N12" s="75">
        <v>1</v>
      </c>
      <c r="O12" s="78"/>
      <c r="P12" s="75">
        <v>1</v>
      </c>
      <c r="Q12" s="78"/>
      <c r="R12" s="75">
        <v>1</v>
      </c>
      <c r="S12" s="78"/>
      <c r="T12" s="75">
        <v>1</v>
      </c>
      <c r="U12" s="78"/>
      <c r="V12" s="75">
        <v>1</v>
      </c>
      <c r="W12" s="78"/>
      <c r="X12" s="75">
        <v>1</v>
      </c>
      <c r="Y12" s="78"/>
      <c r="Z12" s="75">
        <v>1</v>
      </c>
      <c r="AA12" s="78"/>
      <c r="AB12" s="75">
        <v>1</v>
      </c>
      <c r="AC12" s="78"/>
      <c r="AD12" s="75">
        <v>1</v>
      </c>
      <c r="AE12" s="78"/>
      <c r="AF12" s="75">
        <v>1</v>
      </c>
      <c r="AG12" s="78"/>
      <c r="AH12" s="75">
        <v>1</v>
      </c>
      <c r="AI12" s="78"/>
      <c r="AJ12" s="75">
        <v>1</v>
      </c>
      <c r="AK12" s="78"/>
      <c r="AL12" s="75">
        <v>1</v>
      </c>
      <c r="AM12" s="78"/>
      <c r="AN12" s="75">
        <v>1</v>
      </c>
      <c r="AO12" s="78"/>
      <c r="AP12" s="75">
        <v>1</v>
      </c>
      <c r="AQ12" s="78"/>
      <c r="AR12" s="75">
        <v>1</v>
      </c>
      <c r="AS12" s="78"/>
      <c r="AT12" s="75">
        <v>1</v>
      </c>
      <c r="AU12" s="78"/>
      <c r="AV12" s="75">
        <v>1</v>
      </c>
      <c r="AW12" s="78"/>
      <c r="AX12" s="75">
        <v>1</v>
      </c>
      <c r="AY12" s="78"/>
      <c r="AZ12" s="75">
        <v>1</v>
      </c>
      <c r="BA12" s="78"/>
      <c r="BB12" s="75">
        <v>1</v>
      </c>
      <c r="BC12" s="78"/>
      <c r="BD12" s="75">
        <v>1</v>
      </c>
      <c r="BE12" s="78"/>
      <c r="BF12" s="75">
        <v>1</v>
      </c>
      <c r="BG12" s="78"/>
      <c r="BH12" s="75">
        <v>1</v>
      </c>
      <c r="BI12" s="78"/>
      <c r="BJ12" s="75">
        <v>1</v>
      </c>
      <c r="BK12" s="78"/>
      <c r="BL12" s="75">
        <v>1</v>
      </c>
      <c r="BM12" s="75"/>
      <c r="BN12" s="75">
        <v>1</v>
      </c>
      <c r="BO12" s="65"/>
    </row>
    <row r="13" spans="1:67" ht="28.8" x14ac:dyDescent="0.3">
      <c r="A13" s="65"/>
      <c r="B13" s="74" t="s">
        <v>43</v>
      </c>
      <c r="C13" s="76" t="s">
        <v>37</v>
      </c>
      <c r="D13" s="205">
        <f t="shared" si="41"/>
        <v>31</v>
      </c>
      <c r="E13" s="75"/>
      <c r="F13" s="75">
        <v>1</v>
      </c>
      <c r="G13" s="75"/>
      <c r="H13" s="75">
        <v>1</v>
      </c>
      <c r="I13" s="75"/>
      <c r="J13" s="75">
        <v>1</v>
      </c>
      <c r="K13" s="75"/>
      <c r="L13" s="75">
        <v>1</v>
      </c>
      <c r="M13" s="75"/>
      <c r="N13" s="75">
        <v>1</v>
      </c>
      <c r="O13" s="75"/>
      <c r="P13" s="75">
        <v>1</v>
      </c>
      <c r="Q13" s="75"/>
      <c r="R13" s="75">
        <v>1</v>
      </c>
      <c r="S13" s="75"/>
      <c r="T13" s="75">
        <v>1</v>
      </c>
      <c r="U13" s="75"/>
      <c r="V13" s="75">
        <v>1</v>
      </c>
      <c r="W13" s="75"/>
      <c r="X13" s="75">
        <v>1</v>
      </c>
      <c r="Y13" s="75"/>
      <c r="Z13" s="75">
        <v>1</v>
      </c>
      <c r="AA13" s="75"/>
      <c r="AB13" s="75">
        <v>1</v>
      </c>
      <c r="AC13" s="75"/>
      <c r="AD13" s="75">
        <v>1</v>
      </c>
      <c r="AE13" s="75"/>
      <c r="AF13" s="75">
        <v>1</v>
      </c>
      <c r="AG13" s="75"/>
      <c r="AH13" s="75">
        <v>1</v>
      </c>
      <c r="AI13" s="75"/>
      <c r="AJ13" s="75">
        <v>1</v>
      </c>
      <c r="AK13" s="75"/>
      <c r="AL13" s="75">
        <v>1</v>
      </c>
      <c r="AM13" s="75"/>
      <c r="AN13" s="75">
        <v>1</v>
      </c>
      <c r="AO13" s="75"/>
      <c r="AP13" s="75">
        <v>1</v>
      </c>
      <c r="AQ13" s="75"/>
      <c r="AR13" s="75">
        <v>1</v>
      </c>
      <c r="AS13" s="75"/>
      <c r="AT13" s="75">
        <v>1</v>
      </c>
      <c r="AU13" s="75"/>
      <c r="AV13" s="75">
        <v>1</v>
      </c>
      <c r="AW13" s="75"/>
      <c r="AX13" s="75">
        <v>1</v>
      </c>
      <c r="AY13" s="75"/>
      <c r="AZ13" s="75">
        <v>1</v>
      </c>
      <c r="BA13" s="75"/>
      <c r="BB13" s="75">
        <v>1</v>
      </c>
      <c r="BC13" s="75"/>
      <c r="BD13" s="75">
        <v>1</v>
      </c>
      <c r="BE13" s="75"/>
      <c r="BF13" s="75">
        <v>1</v>
      </c>
      <c r="BG13" s="75"/>
      <c r="BH13" s="75">
        <v>1</v>
      </c>
      <c r="BI13" s="75"/>
      <c r="BJ13" s="75">
        <v>1</v>
      </c>
      <c r="BK13" s="75"/>
      <c r="BL13" s="75">
        <v>1</v>
      </c>
      <c r="BM13" s="75"/>
      <c r="BN13" s="75">
        <v>1</v>
      </c>
      <c r="BO13" s="79"/>
    </row>
    <row r="14" spans="1:67" ht="28.8" x14ac:dyDescent="0.3">
      <c r="A14" s="65"/>
      <c r="B14" s="74" t="s">
        <v>44</v>
      </c>
      <c r="C14" s="76" t="s">
        <v>37</v>
      </c>
      <c r="D14" s="205">
        <f t="shared" si="41"/>
        <v>0</v>
      </c>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65"/>
    </row>
    <row r="15" spans="1:67" s="176" customFormat="1" ht="28.8" x14ac:dyDescent="0.3">
      <c r="A15" s="130"/>
      <c r="B15" s="194" t="s">
        <v>66</v>
      </c>
      <c r="C15" s="195" t="s">
        <v>37</v>
      </c>
      <c r="D15" s="206">
        <f t="shared" si="41"/>
        <v>3782</v>
      </c>
      <c r="E15" s="196">
        <f>SUM(E7:E14)</f>
        <v>100</v>
      </c>
      <c r="F15" s="196">
        <f t="shared" ref="F15" si="42">SUM(F7:F14)</f>
        <v>22</v>
      </c>
      <c r="G15" s="196">
        <f t="shared" ref="G15:BN15" si="43">SUM(G7:G14)</f>
        <v>100</v>
      </c>
      <c r="H15" s="196">
        <f t="shared" si="43"/>
        <v>22</v>
      </c>
      <c r="I15" s="196">
        <f t="shared" si="43"/>
        <v>100</v>
      </c>
      <c r="J15" s="196">
        <f t="shared" si="43"/>
        <v>22</v>
      </c>
      <c r="K15" s="196">
        <f t="shared" si="43"/>
        <v>100</v>
      </c>
      <c r="L15" s="196">
        <f t="shared" si="43"/>
        <v>22</v>
      </c>
      <c r="M15" s="196">
        <f t="shared" si="43"/>
        <v>100</v>
      </c>
      <c r="N15" s="196">
        <f t="shared" si="43"/>
        <v>22</v>
      </c>
      <c r="O15" s="196">
        <f t="shared" si="43"/>
        <v>100</v>
      </c>
      <c r="P15" s="196">
        <f t="shared" si="43"/>
        <v>22</v>
      </c>
      <c r="Q15" s="196">
        <f t="shared" si="43"/>
        <v>100</v>
      </c>
      <c r="R15" s="196">
        <f t="shared" si="43"/>
        <v>22</v>
      </c>
      <c r="S15" s="196">
        <f t="shared" si="43"/>
        <v>100</v>
      </c>
      <c r="T15" s="196">
        <f t="shared" si="43"/>
        <v>22</v>
      </c>
      <c r="U15" s="196">
        <f t="shared" si="43"/>
        <v>100</v>
      </c>
      <c r="V15" s="196">
        <f t="shared" si="43"/>
        <v>22</v>
      </c>
      <c r="W15" s="196">
        <f t="shared" si="43"/>
        <v>100</v>
      </c>
      <c r="X15" s="196">
        <f t="shared" si="43"/>
        <v>22</v>
      </c>
      <c r="Y15" s="196">
        <f t="shared" si="43"/>
        <v>100</v>
      </c>
      <c r="Z15" s="196">
        <f t="shared" si="43"/>
        <v>22</v>
      </c>
      <c r="AA15" s="196">
        <f t="shared" si="43"/>
        <v>100</v>
      </c>
      <c r="AB15" s="196">
        <f t="shared" si="43"/>
        <v>22</v>
      </c>
      <c r="AC15" s="196">
        <f t="shared" si="43"/>
        <v>100</v>
      </c>
      <c r="AD15" s="196">
        <f t="shared" si="43"/>
        <v>22</v>
      </c>
      <c r="AE15" s="196">
        <f t="shared" si="43"/>
        <v>100</v>
      </c>
      <c r="AF15" s="196">
        <f t="shared" si="43"/>
        <v>22</v>
      </c>
      <c r="AG15" s="196">
        <f t="shared" si="43"/>
        <v>100</v>
      </c>
      <c r="AH15" s="196">
        <f t="shared" si="43"/>
        <v>22</v>
      </c>
      <c r="AI15" s="196">
        <f t="shared" si="43"/>
        <v>100</v>
      </c>
      <c r="AJ15" s="196">
        <f t="shared" si="43"/>
        <v>22</v>
      </c>
      <c r="AK15" s="196">
        <f t="shared" si="43"/>
        <v>100</v>
      </c>
      <c r="AL15" s="196">
        <f t="shared" si="43"/>
        <v>22</v>
      </c>
      <c r="AM15" s="196">
        <f t="shared" si="43"/>
        <v>100</v>
      </c>
      <c r="AN15" s="196">
        <f t="shared" si="43"/>
        <v>22</v>
      </c>
      <c r="AO15" s="196">
        <f t="shared" si="43"/>
        <v>100</v>
      </c>
      <c r="AP15" s="196">
        <f t="shared" si="43"/>
        <v>22</v>
      </c>
      <c r="AQ15" s="196">
        <f t="shared" si="43"/>
        <v>100</v>
      </c>
      <c r="AR15" s="196">
        <f t="shared" si="43"/>
        <v>22</v>
      </c>
      <c r="AS15" s="196">
        <f t="shared" si="43"/>
        <v>100</v>
      </c>
      <c r="AT15" s="196">
        <f t="shared" si="43"/>
        <v>22</v>
      </c>
      <c r="AU15" s="196">
        <f t="shared" si="43"/>
        <v>100</v>
      </c>
      <c r="AV15" s="196">
        <f t="shared" si="43"/>
        <v>22</v>
      </c>
      <c r="AW15" s="196">
        <f t="shared" si="43"/>
        <v>100</v>
      </c>
      <c r="AX15" s="196">
        <f t="shared" si="43"/>
        <v>22</v>
      </c>
      <c r="AY15" s="196">
        <f t="shared" si="43"/>
        <v>100</v>
      </c>
      <c r="AZ15" s="196">
        <f t="shared" si="43"/>
        <v>22</v>
      </c>
      <c r="BA15" s="196">
        <f t="shared" si="43"/>
        <v>100</v>
      </c>
      <c r="BB15" s="196">
        <f t="shared" si="43"/>
        <v>22</v>
      </c>
      <c r="BC15" s="196">
        <f t="shared" si="43"/>
        <v>100</v>
      </c>
      <c r="BD15" s="196">
        <f t="shared" si="43"/>
        <v>22</v>
      </c>
      <c r="BE15" s="196">
        <f t="shared" si="43"/>
        <v>100</v>
      </c>
      <c r="BF15" s="196">
        <f t="shared" si="43"/>
        <v>22</v>
      </c>
      <c r="BG15" s="196">
        <f t="shared" si="43"/>
        <v>100</v>
      </c>
      <c r="BH15" s="196">
        <f t="shared" si="43"/>
        <v>22</v>
      </c>
      <c r="BI15" s="196">
        <f t="shared" si="43"/>
        <v>100</v>
      </c>
      <c r="BJ15" s="196">
        <f t="shared" si="43"/>
        <v>22</v>
      </c>
      <c r="BK15" s="196">
        <f t="shared" ref="BK15:BL15" si="44">SUM(BK7:BK14)</f>
        <v>100</v>
      </c>
      <c r="BL15" s="196">
        <f t="shared" si="44"/>
        <v>22</v>
      </c>
      <c r="BM15" s="196">
        <f t="shared" si="43"/>
        <v>100</v>
      </c>
      <c r="BN15" s="196">
        <f t="shared" si="43"/>
        <v>22</v>
      </c>
      <c r="BO15" s="130"/>
    </row>
    <row r="16" spans="1:67" ht="28.8" x14ac:dyDescent="0.3">
      <c r="A16" s="65"/>
      <c r="B16" s="101" t="s">
        <v>45</v>
      </c>
      <c r="C16" s="76" t="s">
        <v>37</v>
      </c>
      <c r="D16" s="205">
        <f t="shared" si="41"/>
        <v>0</v>
      </c>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65"/>
    </row>
    <row r="17" spans="1:67" s="209" customFormat="1" ht="28.8" x14ac:dyDescent="0.3">
      <c r="A17" s="207"/>
      <c r="B17" s="194" t="s">
        <v>57</v>
      </c>
      <c r="C17" s="195" t="s">
        <v>37</v>
      </c>
      <c r="D17" s="206">
        <f>SUM(E17:BN17)</f>
        <v>3782</v>
      </c>
      <c r="E17" s="208">
        <f>E15-E16</f>
        <v>100</v>
      </c>
      <c r="F17" s="208">
        <f t="shared" ref="F17" si="45">F15-F16</f>
        <v>22</v>
      </c>
      <c r="G17" s="208">
        <f t="shared" ref="G17:BN17" si="46">G15-G16</f>
        <v>100</v>
      </c>
      <c r="H17" s="208">
        <f t="shared" si="46"/>
        <v>22</v>
      </c>
      <c r="I17" s="208">
        <f t="shared" si="46"/>
        <v>100</v>
      </c>
      <c r="J17" s="208">
        <f t="shared" si="46"/>
        <v>22</v>
      </c>
      <c r="K17" s="208">
        <f t="shared" si="46"/>
        <v>100</v>
      </c>
      <c r="L17" s="208">
        <f t="shared" si="46"/>
        <v>22</v>
      </c>
      <c r="M17" s="208">
        <f t="shared" si="46"/>
        <v>100</v>
      </c>
      <c r="N17" s="208">
        <f t="shared" si="46"/>
        <v>22</v>
      </c>
      <c r="O17" s="208">
        <f t="shared" si="46"/>
        <v>100</v>
      </c>
      <c r="P17" s="208">
        <f t="shared" si="46"/>
        <v>22</v>
      </c>
      <c r="Q17" s="208">
        <f t="shared" si="46"/>
        <v>100</v>
      </c>
      <c r="R17" s="208">
        <f t="shared" si="46"/>
        <v>22</v>
      </c>
      <c r="S17" s="208">
        <f t="shared" si="46"/>
        <v>100</v>
      </c>
      <c r="T17" s="208">
        <f t="shared" si="46"/>
        <v>22</v>
      </c>
      <c r="U17" s="208">
        <f t="shared" si="46"/>
        <v>100</v>
      </c>
      <c r="V17" s="208">
        <f t="shared" si="46"/>
        <v>22</v>
      </c>
      <c r="W17" s="208">
        <f t="shared" si="46"/>
        <v>100</v>
      </c>
      <c r="X17" s="208">
        <f t="shared" si="46"/>
        <v>22</v>
      </c>
      <c r="Y17" s="208">
        <f t="shared" si="46"/>
        <v>100</v>
      </c>
      <c r="Z17" s="208">
        <f t="shared" si="46"/>
        <v>22</v>
      </c>
      <c r="AA17" s="208">
        <f t="shared" si="46"/>
        <v>100</v>
      </c>
      <c r="AB17" s="208">
        <f t="shared" si="46"/>
        <v>22</v>
      </c>
      <c r="AC17" s="208">
        <f t="shared" si="46"/>
        <v>100</v>
      </c>
      <c r="AD17" s="208">
        <f t="shared" si="46"/>
        <v>22</v>
      </c>
      <c r="AE17" s="208">
        <f t="shared" si="46"/>
        <v>100</v>
      </c>
      <c r="AF17" s="208">
        <f t="shared" si="46"/>
        <v>22</v>
      </c>
      <c r="AG17" s="208">
        <f t="shared" si="46"/>
        <v>100</v>
      </c>
      <c r="AH17" s="208">
        <f t="shared" si="46"/>
        <v>22</v>
      </c>
      <c r="AI17" s="208">
        <f t="shared" si="46"/>
        <v>100</v>
      </c>
      <c r="AJ17" s="208">
        <f t="shared" si="46"/>
        <v>22</v>
      </c>
      <c r="AK17" s="208">
        <f t="shared" si="46"/>
        <v>100</v>
      </c>
      <c r="AL17" s="208">
        <f t="shared" si="46"/>
        <v>22</v>
      </c>
      <c r="AM17" s="208">
        <f t="shared" si="46"/>
        <v>100</v>
      </c>
      <c r="AN17" s="208">
        <f t="shared" si="46"/>
        <v>22</v>
      </c>
      <c r="AO17" s="208">
        <f t="shared" si="46"/>
        <v>100</v>
      </c>
      <c r="AP17" s="208">
        <f t="shared" si="46"/>
        <v>22</v>
      </c>
      <c r="AQ17" s="208">
        <f t="shared" si="46"/>
        <v>100</v>
      </c>
      <c r="AR17" s="208">
        <f t="shared" si="46"/>
        <v>22</v>
      </c>
      <c r="AS17" s="208">
        <f t="shared" si="46"/>
        <v>100</v>
      </c>
      <c r="AT17" s="208">
        <f t="shared" si="46"/>
        <v>22</v>
      </c>
      <c r="AU17" s="208">
        <f t="shared" si="46"/>
        <v>100</v>
      </c>
      <c r="AV17" s="208">
        <f t="shared" si="46"/>
        <v>22</v>
      </c>
      <c r="AW17" s="208">
        <f t="shared" si="46"/>
        <v>100</v>
      </c>
      <c r="AX17" s="208">
        <f t="shared" si="46"/>
        <v>22</v>
      </c>
      <c r="AY17" s="208">
        <f t="shared" si="46"/>
        <v>100</v>
      </c>
      <c r="AZ17" s="208">
        <f t="shared" si="46"/>
        <v>22</v>
      </c>
      <c r="BA17" s="208">
        <f t="shared" si="46"/>
        <v>100</v>
      </c>
      <c r="BB17" s="208">
        <f t="shared" si="46"/>
        <v>22</v>
      </c>
      <c r="BC17" s="208">
        <f t="shared" si="46"/>
        <v>100</v>
      </c>
      <c r="BD17" s="208">
        <f t="shared" si="46"/>
        <v>22</v>
      </c>
      <c r="BE17" s="208">
        <f t="shared" si="46"/>
        <v>100</v>
      </c>
      <c r="BF17" s="208">
        <f t="shared" si="46"/>
        <v>22</v>
      </c>
      <c r="BG17" s="208">
        <f t="shared" si="46"/>
        <v>100</v>
      </c>
      <c r="BH17" s="208">
        <f t="shared" si="46"/>
        <v>22</v>
      </c>
      <c r="BI17" s="208">
        <f t="shared" si="46"/>
        <v>100</v>
      </c>
      <c r="BJ17" s="208">
        <f t="shared" si="46"/>
        <v>22</v>
      </c>
      <c r="BK17" s="208">
        <f t="shared" ref="BK17:BL17" si="47">BK15-BK16</f>
        <v>100</v>
      </c>
      <c r="BL17" s="208">
        <f t="shared" si="47"/>
        <v>22</v>
      </c>
      <c r="BM17" s="208">
        <f t="shared" si="46"/>
        <v>100</v>
      </c>
      <c r="BN17" s="208">
        <f t="shared" si="46"/>
        <v>22</v>
      </c>
      <c r="BO17" s="207"/>
    </row>
    <row r="18" spans="1:67" ht="14.4" x14ac:dyDescent="0.3">
      <c r="A18" s="65"/>
      <c r="B18" s="296" t="s">
        <v>132</v>
      </c>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295"/>
      <c r="AR18" s="295"/>
      <c r="AS18" s="295"/>
      <c r="AT18" s="295"/>
      <c r="AU18" s="295"/>
      <c r="AV18" s="295"/>
      <c r="AW18" s="295"/>
      <c r="AX18" s="295"/>
      <c r="AY18" s="295"/>
      <c r="AZ18" s="295"/>
      <c r="BA18" s="295"/>
      <c r="BB18" s="295"/>
      <c r="BC18" s="295"/>
      <c r="BD18" s="295"/>
      <c r="BE18" s="295"/>
      <c r="BF18" s="295"/>
      <c r="BG18" s="295"/>
      <c r="BH18" s="295"/>
      <c r="BI18" s="295"/>
      <c r="BJ18" s="295"/>
      <c r="BK18" s="295"/>
      <c r="BL18" s="295"/>
      <c r="BM18" s="295"/>
      <c r="BN18" s="295"/>
      <c r="BO18" s="65"/>
    </row>
    <row r="19" spans="1:67" ht="28.8" x14ac:dyDescent="0.3">
      <c r="A19" s="65"/>
      <c r="B19" s="80" t="s">
        <v>132</v>
      </c>
      <c r="C19" s="76" t="s">
        <v>37</v>
      </c>
      <c r="D19" s="205">
        <f>SUM(E19:BN19)</f>
        <v>270</v>
      </c>
      <c r="E19" s="77" t="s">
        <v>2</v>
      </c>
      <c r="F19" s="75">
        <v>9</v>
      </c>
      <c r="G19" s="77" t="s">
        <v>2</v>
      </c>
      <c r="H19" s="75">
        <v>9</v>
      </c>
      <c r="I19" s="77" t="s">
        <v>2</v>
      </c>
      <c r="J19" s="75">
        <v>9</v>
      </c>
      <c r="K19" s="77" t="s">
        <v>2</v>
      </c>
      <c r="L19" s="75">
        <v>9</v>
      </c>
      <c r="M19" s="77" t="s">
        <v>2</v>
      </c>
      <c r="N19" s="75">
        <v>9</v>
      </c>
      <c r="O19" s="77" t="s">
        <v>2</v>
      </c>
      <c r="P19" s="75">
        <v>9</v>
      </c>
      <c r="Q19" s="77" t="s">
        <v>2</v>
      </c>
      <c r="R19" s="75">
        <v>9</v>
      </c>
      <c r="S19" s="77" t="s">
        <v>2</v>
      </c>
      <c r="T19" s="75">
        <v>9</v>
      </c>
      <c r="U19" s="77" t="s">
        <v>2</v>
      </c>
      <c r="V19" s="75">
        <v>9</v>
      </c>
      <c r="W19" s="77" t="s">
        <v>2</v>
      </c>
      <c r="X19" s="75">
        <v>9</v>
      </c>
      <c r="Y19" s="77" t="s">
        <v>2</v>
      </c>
      <c r="Z19" s="75">
        <v>9</v>
      </c>
      <c r="AA19" s="77" t="s">
        <v>2</v>
      </c>
      <c r="AB19" s="75">
        <v>9</v>
      </c>
      <c r="AC19" s="77" t="s">
        <v>2</v>
      </c>
      <c r="AD19" s="75">
        <v>9</v>
      </c>
      <c r="AE19" s="77" t="s">
        <v>2</v>
      </c>
      <c r="AF19" s="75">
        <v>9</v>
      </c>
      <c r="AG19" s="77" t="s">
        <v>2</v>
      </c>
      <c r="AH19" s="75">
        <v>9</v>
      </c>
      <c r="AI19" s="77" t="s">
        <v>2</v>
      </c>
      <c r="AJ19" s="75">
        <v>9</v>
      </c>
      <c r="AK19" s="77" t="s">
        <v>2</v>
      </c>
      <c r="AL19" s="75">
        <v>9</v>
      </c>
      <c r="AM19" s="77" t="s">
        <v>2</v>
      </c>
      <c r="AN19" s="75">
        <v>9</v>
      </c>
      <c r="AO19" s="77" t="s">
        <v>2</v>
      </c>
      <c r="AP19" s="75">
        <v>9</v>
      </c>
      <c r="AQ19" s="77" t="s">
        <v>2</v>
      </c>
      <c r="AR19" s="75">
        <v>9</v>
      </c>
      <c r="AS19" s="77" t="s">
        <v>2</v>
      </c>
      <c r="AT19" s="75">
        <v>9</v>
      </c>
      <c r="AU19" s="77" t="s">
        <v>2</v>
      </c>
      <c r="AV19" s="75">
        <v>9</v>
      </c>
      <c r="AW19" s="77" t="s">
        <v>2</v>
      </c>
      <c r="AX19" s="75">
        <v>9</v>
      </c>
      <c r="AY19" s="77" t="s">
        <v>2</v>
      </c>
      <c r="AZ19" s="75">
        <v>9</v>
      </c>
      <c r="BA19" s="77" t="s">
        <v>2</v>
      </c>
      <c r="BB19" s="75">
        <v>9</v>
      </c>
      <c r="BC19" s="77" t="s">
        <v>2</v>
      </c>
      <c r="BD19" s="75">
        <v>9</v>
      </c>
      <c r="BE19" s="77" t="s">
        <v>2</v>
      </c>
      <c r="BF19" s="75">
        <v>9</v>
      </c>
      <c r="BG19" s="77" t="s">
        <v>2</v>
      </c>
      <c r="BH19" s="75">
        <v>9</v>
      </c>
      <c r="BI19" s="77" t="s">
        <v>2</v>
      </c>
      <c r="BJ19" s="75">
        <v>9</v>
      </c>
      <c r="BK19" s="77" t="s">
        <v>2</v>
      </c>
      <c r="BL19" s="75">
        <v>9</v>
      </c>
      <c r="BM19" s="77" t="s">
        <v>2</v>
      </c>
      <c r="BN19" s="75"/>
      <c r="BO19" s="65"/>
    </row>
    <row r="20" spans="1:67" ht="14.4" x14ac:dyDescent="0.3">
      <c r="A20" s="65"/>
      <c r="B20" s="292" t="s">
        <v>307</v>
      </c>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293"/>
      <c r="AL20" s="293"/>
      <c r="AM20" s="293"/>
      <c r="AN20" s="293"/>
      <c r="AO20" s="293"/>
      <c r="AP20" s="293"/>
      <c r="AQ20" s="293"/>
      <c r="AR20" s="293"/>
      <c r="AS20" s="293"/>
      <c r="AT20" s="293"/>
      <c r="AU20" s="293"/>
      <c r="AV20" s="293"/>
      <c r="AW20" s="293"/>
      <c r="AX20" s="293"/>
      <c r="AY20" s="293"/>
      <c r="AZ20" s="293"/>
      <c r="BA20" s="293"/>
      <c r="BB20" s="293"/>
      <c r="BC20" s="293"/>
      <c r="BD20" s="293"/>
      <c r="BE20" s="293"/>
      <c r="BF20" s="293"/>
      <c r="BG20" s="293"/>
      <c r="BH20" s="293"/>
      <c r="BI20" s="293"/>
      <c r="BJ20" s="293"/>
      <c r="BK20" s="293"/>
      <c r="BL20" s="293"/>
      <c r="BM20" s="293"/>
      <c r="BN20" s="293"/>
      <c r="BO20" s="65"/>
    </row>
    <row r="21" spans="1:67" ht="28.8" x14ac:dyDescent="0.3">
      <c r="A21" s="65"/>
      <c r="B21" s="74" t="s">
        <v>307</v>
      </c>
      <c r="C21" s="76" t="s">
        <v>37</v>
      </c>
      <c r="D21" s="205">
        <f>SUM(E21:BN21)</f>
        <v>270</v>
      </c>
      <c r="E21" s="77" t="s">
        <v>2</v>
      </c>
      <c r="F21" s="75">
        <v>9</v>
      </c>
      <c r="G21" s="77" t="s">
        <v>2</v>
      </c>
      <c r="H21" s="75">
        <v>9</v>
      </c>
      <c r="I21" s="77" t="s">
        <v>2</v>
      </c>
      <c r="J21" s="75">
        <v>9</v>
      </c>
      <c r="K21" s="77" t="s">
        <v>2</v>
      </c>
      <c r="L21" s="75">
        <v>9</v>
      </c>
      <c r="M21" s="77" t="s">
        <v>2</v>
      </c>
      <c r="N21" s="75">
        <v>9</v>
      </c>
      <c r="O21" s="77" t="s">
        <v>2</v>
      </c>
      <c r="P21" s="75">
        <v>9</v>
      </c>
      <c r="Q21" s="77" t="s">
        <v>2</v>
      </c>
      <c r="R21" s="75">
        <v>9</v>
      </c>
      <c r="S21" s="77" t="s">
        <v>2</v>
      </c>
      <c r="T21" s="75">
        <v>9</v>
      </c>
      <c r="U21" s="77" t="s">
        <v>2</v>
      </c>
      <c r="V21" s="75">
        <v>9</v>
      </c>
      <c r="W21" s="77" t="s">
        <v>2</v>
      </c>
      <c r="X21" s="75">
        <v>9</v>
      </c>
      <c r="Y21" s="77" t="s">
        <v>2</v>
      </c>
      <c r="Z21" s="75">
        <v>9</v>
      </c>
      <c r="AA21" s="77" t="s">
        <v>2</v>
      </c>
      <c r="AB21" s="75">
        <v>9</v>
      </c>
      <c r="AC21" s="77" t="s">
        <v>2</v>
      </c>
      <c r="AD21" s="75">
        <v>9</v>
      </c>
      <c r="AE21" s="77" t="s">
        <v>2</v>
      </c>
      <c r="AF21" s="75">
        <v>9</v>
      </c>
      <c r="AG21" s="77" t="s">
        <v>2</v>
      </c>
      <c r="AH21" s="75">
        <v>9</v>
      </c>
      <c r="AI21" s="77" t="s">
        <v>2</v>
      </c>
      <c r="AJ21" s="75">
        <v>9</v>
      </c>
      <c r="AK21" s="77" t="s">
        <v>2</v>
      </c>
      <c r="AL21" s="75">
        <v>9</v>
      </c>
      <c r="AM21" s="77" t="s">
        <v>2</v>
      </c>
      <c r="AN21" s="75">
        <v>9</v>
      </c>
      <c r="AO21" s="77" t="s">
        <v>2</v>
      </c>
      <c r="AP21" s="75">
        <v>9</v>
      </c>
      <c r="AQ21" s="77" t="s">
        <v>2</v>
      </c>
      <c r="AR21" s="75">
        <v>9</v>
      </c>
      <c r="AS21" s="77" t="s">
        <v>2</v>
      </c>
      <c r="AT21" s="75">
        <v>9</v>
      </c>
      <c r="AU21" s="77" t="s">
        <v>2</v>
      </c>
      <c r="AV21" s="75">
        <v>9</v>
      </c>
      <c r="AW21" s="77" t="s">
        <v>2</v>
      </c>
      <c r="AX21" s="75">
        <v>9</v>
      </c>
      <c r="AY21" s="77" t="s">
        <v>2</v>
      </c>
      <c r="AZ21" s="75">
        <v>9</v>
      </c>
      <c r="BA21" s="77" t="s">
        <v>2</v>
      </c>
      <c r="BB21" s="75">
        <v>9</v>
      </c>
      <c r="BC21" s="77" t="s">
        <v>2</v>
      </c>
      <c r="BD21" s="75">
        <v>9</v>
      </c>
      <c r="BE21" s="77" t="s">
        <v>2</v>
      </c>
      <c r="BF21" s="75">
        <v>9</v>
      </c>
      <c r="BG21" s="77" t="s">
        <v>2</v>
      </c>
      <c r="BH21" s="75">
        <v>9</v>
      </c>
      <c r="BI21" s="77" t="s">
        <v>2</v>
      </c>
      <c r="BJ21" s="75">
        <v>9</v>
      </c>
      <c r="BK21" s="77" t="s">
        <v>2</v>
      </c>
      <c r="BL21" s="75">
        <v>9</v>
      </c>
      <c r="BM21" s="77" t="s">
        <v>2</v>
      </c>
      <c r="BN21" s="75"/>
      <c r="BO21" s="79"/>
    </row>
    <row r="22" spans="1:67" ht="14.4" x14ac:dyDescent="0.3">
      <c r="A22" s="65"/>
      <c r="B22" s="294" t="s">
        <v>47</v>
      </c>
      <c r="C22" s="295"/>
      <c r="D22" s="295"/>
      <c r="E22" s="295"/>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5"/>
      <c r="AT22" s="295"/>
      <c r="AU22" s="295"/>
      <c r="AV22" s="295"/>
      <c r="AW22" s="295"/>
      <c r="AX22" s="295"/>
      <c r="AY22" s="295"/>
      <c r="AZ22" s="295"/>
      <c r="BA22" s="295"/>
      <c r="BB22" s="295"/>
      <c r="BC22" s="295"/>
      <c r="BD22" s="295"/>
      <c r="BE22" s="295"/>
      <c r="BF22" s="295"/>
      <c r="BG22" s="295"/>
      <c r="BH22" s="295"/>
      <c r="BI22" s="295"/>
      <c r="BJ22" s="295"/>
      <c r="BK22" s="295"/>
      <c r="BL22" s="295"/>
      <c r="BM22" s="295"/>
      <c r="BN22" s="295"/>
      <c r="BO22" s="65"/>
    </row>
    <row r="23" spans="1:67" ht="31.5" customHeight="1" x14ac:dyDescent="0.3">
      <c r="A23" s="65"/>
      <c r="B23" s="74" t="s">
        <v>48</v>
      </c>
      <c r="C23" s="76" t="s">
        <v>37</v>
      </c>
      <c r="D23" s="205">
        <f>SUM(E23:BN23)</f>
        <v>270</v>
      </c>
      <c r="E23" s="77" t="s">
        <v>2</v>
      </c>
      <c r="F23" s="75">
        <v>9</v>
      </c>
      <c r="G23" s="77" t="s">
        <v>2</v>
      </c>
      <c r="H23" s="75">
        <v>9</v>
      </c>
      <c r="I23" s="77" t="s">
        <v>2</v>
      </c>
      <c r="J23" s="75">
        <v>9</v>
      </c>
      <c r="K23" s="77" t="s">
        <v>2</v>
      </c>
      <c r="L23" s="75">
        <v>9</v>
      </c>
      <c r="M23" s="77" t="s">
        <v>2</v>
      </c>
      <c r="N23" s="75">
        <v>9</v>
      </c>
      <c r="O23" s="77" t="s">
        <v>2</v>
      </c>
      <c r="P23" s="75">
        <v>9</v>
      </c>
      <c r="Q23" s="77" t="s">
        <v>2</v>
      </c>
      <c r="R23" s="75">
        <v>9</v>
      </c>
      <c r="S23" s="77" t="s">
        <v>2</v>
      </c>
      <c r="T23" s="75">
        <v>9</v>
      </c>
      <c r="U23" s="77" t="s">
        <v>2</v>
      </c>
      <c r="V23" s="75">
        <v>9</v>
      </c>
      <c r="W23" s="77" t="s">
        <v>2</v>
      </c>
      <c r="X23" s="75">
        <v>9</v>
      </c>
      <c r="Y23" s="77" t="s">
        <v>2</v>
      </c>
      <c r="Z23" s="75">
        <v>9</v>
      </c>
      <c r="AA23" s="77" t="s">
        <v>2</v>
      </c>
      <c r="AB23" s="75">
        <v>9</v>
      </c>
      <c r="AC23" s="77" t="s">
        <v>2</v>
      </c>
      <c r="AD23" s="75">
        <v>9</v>
      </c>
      <c r="AE23" s="77" t="s">
        <v>2</v>
      </c>
      <c r="AF23" s="75">
        <v>9</v>
      </c>
      <c r="AG23" s="77" t="s">
        <v>2</v>
      </c>
      <c r="AH23" s="75">
        <v>9</v>
      </c>
      <c r="AI23" s="77" t="s">
        <v>2</v>
      </c>
      <c r="AJ23" s="75">
        <v>9</v>
      </c>
      <c r="AK23" s="77" t="s">
        <v>2</v>
      </c>
      <c r="AL23" s="75">
        <v>9</v>
      </c>
      <c r="AM23" s="77" t="s">
        <v>2</v>
      </c>
      <c r="AN23" s="75">
        <v>9</v>
      </c>
      <c r="AO23" s="77" t="s">
        <v>2</v>
      </c>
      <c r="AP23" s="75">
        <v>9</v>
      </c>
      <c r="AQ23" s="77" t="s">
        <v>2</v>
      </c>
      <c r="AR23" s="75">
        <v>9</v>
      </c>
      <c r="AS23" s="77" t="s">
        <v>2</v>
      </c>
      <c r="AT23" s="75">
        <v>9</v>
      </c>
      <c r="AU23" s="77" t="s">
        <v>2</v>
      </c>
      <c r="AV23" s="75">
        <v>9</v>
      </c>
      <c r="AW23" s="77" t="s">
        <v>2</v>
      </c>
      <c r="AX23" s="75">
        <v>9</v>
      </c>
      <c r="AY23" s="77" t="s">
        <v>2</v>
      </c>
      <c r="AZ23" s="75">
        <v>9</v>
      </c>
      <c r="BA23" s="77" t="s">
        <v>2</v>
      </c>
      <c r="BB23" s="75">
        <v>9</v>
      </c>
      <c r="BC23" s="77" t="s">
        <v>2</v>
      </c>
      <c r="BD23" s="75">
        <v>9</v>
      </c>
      <c r="BE23" s="77" t="s">
        <v>2</v>
      </c>
      <c r="BF23" s="75">
        <v>9</v>
      </c>
      <c r="BG23" s="77" t="s">
        <v>2</v>
      </c>
      <c r="BH23" s="75">
        <v>9</v>
      </c>
      <c r="BI23" s="77" t="s">
        <v>2</v>
      </c>
      <c r="BJ23" s="75">
        <v>9</v>
      </c>
      <c r="BK23" s="77" t="s">
        <v>2</v>
      </c>
      <c r="BL23" s="75">
        <v>9</v>
      </c>
      <c r="BM23" s="77" t="s">
        <v>2</v>
      </c>
      <c r="BN23" s="75"/>
      <c r="BO23" s="79"/>
    </row>
    <row r="25" spans="1:67" customFormat="1" ht="14.4" x14ac:dyDescent="0.3"/>
    <row r="26" spans="1:67" ht="24.75" customHeight="1" x14ac:dyDescent="0.3">
      <c r="E26" s="81">
        <f>E4</f>
        <v>2024</v>
      </c>
      <c r="F26" s="81">
        <f>E26+1</f>
        <v>2025</v>
      </c>
      <c r="G26" s="81">
        <f t="shared" ref="G26:AF26" si="48">F26+1</f>
        <v>2026</v>
      </c>
      <c r="H26" s="81">
        <f t="shared" si="48"/>
        <v>2027</v>
      </c>
      <c r="I26" s="81">
        <f t="shared" si="48"/>
        <v>2028</v>
      </c>
      <c r="J26" s="81">
        <f t="shared" si="48"/>
        <v>2029</v>
      </c>
      <c r="K26" s="81">
        <f t="shared" si="48"/>
        <v>2030</v>
      </c>
      <c r="L26" s="81">
        <f t="shared" si="48"/>
        <v>2031</v>
      </c>
      <c r="M26" s="81">
        <f t="shared" si="48"/>
        <v>2032</v>
      </c>
      <c r="N26" s="81">
        <f t="shared" si="48"/>
        <v>2033</v>
      </c>
      <c r="O26" s="81">
        <f t="shared" si="48"/>
        <v>2034</v>
      </c>
      <c r="P26" s="81">
        <f t="shared" si="48"/>
        <v>2035</v>
      </c>
      <c r="Q26" s="81">
        <f t="shared" si="48"/>
        <v>2036</v>
      </c>
      <c r="R26" s="81">
        <f t="shared" si="48"/>
        <v>2037</v>
      </c>
      <c r="S26" s="81">
        <f t="shared" si="48"/>
        <v>2038</v>
      </c>
      <c r="T26" s="81">
        <f t="shared" si="48"/>
        <v>2039</v>
      </c>
      <c r="U26" s="81">
        <f t="shared" si="48"/>
        <v>2040</v>
      </c>
      <c r="V26" s="81">
        <f t="shared" si="48"/>
        <v>2041</v>
      </c>
      <c r="W26" s="81">
        <f t="shared" si="48"/>
        <v>2042</v>
      </c>
      <c r="X26" s="81">
        <f t="shared" si="48"/>
        <v>2043</v>
      </c>
      <c r="Y26" s="81">
        <f t="shared" si="48"/>
        <v>2044</v>
      </c>
      <c r="Z26" s="81">
        <f t="shared" si="48"/>
        <v>2045</v>
      </c>
      <c r="AA26" s="81">
        <f t="shared" si="48"/>
        <v>2046</v>
      </c>
      <c r="AB26" s="81">
        <f t="shared" si="48"/>
        <v>2047</v>
      </c>
      <c r="AC26" s="81">
        <f t="shared" si="48"/>
        <v>2048</v>
      </c>
      <c r="AD26" s="81">
        <f t="shared" si="48"/>
        <v>2049</v>
      </c>
      <c r="AE26" s="81">
        <f t="shared" si="48"/>
        <v>2050</v>
      </c>
      <c r="AF26" s="81">
        <f t="shared" si="48"/>
        <v>2051</v>
      </c>
      <c r="AG26" s="81">
        <f>AF26+1</f>
        <v>2052</v>
      </c>
      <c r="AH26" s="81">
        <f t="shared" ref="AH26:AI26" si="49">AG26+1</f>
        <v>2053</v>
      </c>
      <c r="AI26" s="81">
        <f t="shared" si="49"/>
        <v>2054</v>
      </c>
    </row>
    <row r="27" spans="1:67" ht="26.4" customHeight="1" x14ac:dyDescent="0.3">
      <c r="B27" s="80" t="s">
        <v>49</v>
      </c>
      <c r="C27" s="76" t="s">
        <v>37</v>
      </c>
      <c r="D27" s="205">
        <f>SUM(E27:BN27)</f>
        <v>3100</v>
      </c>
      <c r="E27" s="82">
        <f>SUMIFS($E$17:$BN$17,$E$3:$BN$3,E26,$E$5:$BN$5,$B$27)</f>
        <v>100</v>
      </c>
      <c r="F27" s="82">
        <f>SUMIFS($E$17:$BN$17,$E$3:$BN$3,F26,$E$5:$BN$5,$B$27)</f>
        <v>100</v>
      </c>
      <c r="G27" s="82">
        <f t="shared" ref="G27:AF27" si="50">SUMIFS($E$17:$BN$17,$E$3:$BN$3,G26,$E$5:$BN$5,$B$27)</f>
        <v>100</v>
      </c>
      <c r="H27" s="82">
        <f t="shared" si="50"/>
        <v>100</v>
      </c>
      <c r="I27" s="82">
        <f t="shared" si="50"/>
        <v>100</v>
      </c>
      <c r="J27" s="82">
        <f t="shared" si="50"/>
        <v>100</v>
      </c>
      <c r="K27" s="82">
        <f t="shared" si="50"/>
        <v>100</v>
      </c>
      <c r="L27" s="82">
        <f t="shared" si="50"/>
        <v>100</v>
      </c>
      <c r="M27" s="82">
        <f t="shared" si="50"/>
        <v>100</v>
      </c>
      <c r="N27" s="82">
        <f t="shared" si="50"/>
        <v>100</v>
      </c>
      <c r="O27" s="82">
        <f t="shared" si="50"/>
        <v>100</v>
      </c>
      <c r="P27" s="82">
        <f t="shared" si="50"/>
        <v>100</v>
      </c>
      <c r="Q27" s="82">
        <f t="shared" si="50"/>
        <v>100</v>
      </c>
      <c r="R27" s="82">
        <f t="shared" si="50"/>
        <v>100</v>
      </c>
      <c r="S27" s="82">
        <f t="shared" si="50"/>
        <v>100</v>
      </c>
      <c r="T27" s="82">
        <f t="shared" si="50"/>
        <v>100</v>
      </c>
      <c r="U27" s="82">
        <f t="shared" si="50"/>
        <v>100</v>
      </c>
      <c r="V27" s="82">
        <f t="shared" si="50"/>
        <v>100</v>
      </c>
      <c r="W27" s="82">
        <f t="shared" si="50"/>
        <v>100</v>
      </c>
      <c r="X27" s="82">
        <f t="shared" si="50"/>
        <v>100</v>
      </c>
      <c r="Y27" s="82">
        <f t="shared" si="50"/>
        <v>100</v>
      </c>
      <c r="Z27" s="82">
        <f t="shared" si="50"/>
        <v>100</v>
      </c>
      <c r="AA27" s="82">
        <f t="shared" si="50"/>
        <v>100</v>
      </c>
      <c r="AB27" s="82">
        <f t="shared" si="50"/>
        <v>100</v>
      </c>
      <c r="AC27" s="82">
        <f t="shared" si="50"/>
        <v>100</v>
      </c>
      <c r="AD27" s="82">
        <f t="shared" si="50"/>
        <v>100</v>
      </c>
      <c r="AE27" s="82">
        <f t="shared" si="50"/>
        <v>100</v>
      </c>
      <c r="AF27" s="82">
        <f t="shared" si="50"/>
        <v>100</v>
      </c>
      <c r="AG27" s="82">
        <f>SUMIFS($E$17:$BN$17,$E$3:$BN$3,AG26,$E$5:$BN$5,$B$27)</f>
        <v>100</v>
      </c>
      <c r="AH27" s="82">
        <f t="shared" ref="AH27:AI27" si="51">SUMIFS($E$17:$BN$17,$E$3:$BN$3,AH26,$E$5:$BN$5,$B$27)</f>
        <v>100</v>
      </c>
      <c r="AI27" s="82">
        <f t="shared" si="51"/>
        <v>100</v>
      </c>
    </row>
    <row r="28" spans="1:67" ht="28.8" x14ac:dyDescent="0.3">
      <c r="B28" s="80" t="s">
        <v>51</v>
      </c>
      <c r="C28" s="76" t="s">
        <v>37</v>
      </c>
      <c r="D28" s="205">
        <f t="shared" ref="D28:D32" si="52">SUM(E28:BN28)</f>
        <v>1492</v>
      </c>
      <c r="E28" s="82">
        <f t="shared" ref="E28:AI28" si="53">SUM(E29:E32)</f>
        <v>49</v>
      </c>
      <c r="F28" s="82">
        <f t="shared" si="53"/>
        <v>49</v>
      </c>
      <c r="G28" s="82">
        <f t="shared" si="53"/>
        <v>49</v>
      </c>
      <c r="H28" s="82">
        <f t="shared" si="53"/>
        <v>49</v>
      </c>
      <c r="I28" s="82">
        <f t="shared" si="53"/>
        <v>49</v>
      </c>
      <c r="J28" s="82">
        <f t="shared" si="53"/>
        <v>49</v>
      </c>
      <c r="K28" s="82">
        <f t="shared" si="53"/>
        <v>49</v>
      </c>
      <c r="L28" s="82">
        <f t="shared" si="53"/>
        <v>49</v>
      </c>
      <c r="M28" s="82">
        <f t="shared" si="53"/>
        <v>49</v>
      </c>
      <c r="N28" s="82">
        <f t="shared" si="53"/>
        <v>49</v>
      </c>
      <c r="O28" s="82">
        <f t="shared" si="53"/>
        <v>49</v>
      </c>
      <c r="P28" s="82">
        <f t="shared" si="53"/>
        <v>49</v>
      </c>
      <c r="Q28" s="82">
        <f t="shared" si="53"/>
        <v>49</v>
      </c>
      <c r="R28" s="82">
        <f t="shared" si="53"/>
        <v>49</v>
      </c>
      <c r="S28" s="82">
        <f t="shared" si="53"/>
        <v>49</v>
      </c>
      <c r="T28" s="82">
        <f t="shared" si="53"/>
        <v>49</v>
      </c>
      <c r="U28" s="82">
        <f t="shared" si="53"/>
        <v>49</v>
      </c>
      <c r="V28" s="82">
        <f t="shared" si="53"/>
        <v>49</v>
      </c>
      <c r="W28" s="82">
        <f t="shared" si="53"/>
        <v>49</v>
      </c>
      <c r="X28" s="82">
        <f t="shared" si="53"/>
        <v>49</v>
      </c>
      <c r="Y28" s="82">
        <f t="shared" si="53"/>
        <v>49</v>
      </c>
      <c r="Z28" s="82">
        <f t="shared" si="53"/>
        <v>49</v>
      </c>
      <c r="AA28" s="82">
        <f t="shared" si="53"/>
        <v>49</v>
      </c>
      <c r="AB28" s="82">
        <f t="shared" si="53"/>
        <v>49</v>
      </c>
      <c r="AC28" s="82">
        <f t="shared" si="53"/>
        <v>49</v>
      </c>
      <c r="AD28" s="82">
        <f t="shared" si="53"/>
        <v>49</v>
      </c>
      <c r="AE28" s="82">
        <f t="shared" si="53"/>
        <v>49</v>
      </c>
      <c r="AF28" s="82">
        <f t="shared" si="53"/>
        <v>49</v>
      </c>
      <c r="AG28" s="82">
        <f t="shared" si="53"/>
        <v>49</v>
      </c>
      <c r="AH28" s="82">
        <f t="shared" si="53"/>
        <v>49</v>
      </c>
      <c r="AI28" s="82">
        <f t="shared" si="53"/>
        <v>22</v>
      </c>
    </row>
    <row r="29" spans="1:67" ht="23.4" customHeight="1" x14ac:dyDescent="0.3">
      <c r="B29" s="83" t="s">
        <v>50</v>
      </c>
      <c r="C29" s="76" t="s">
        <v>37</v>
      </c>
      <c r="D29" s="205">
        <f t="shared" si="52"/>
        <v>682</v>
      </c>
      <c r="E29" s="82">
        <f>SUMIFS($E$17:$BN$17,$E$3:$BN$3,E26,$E$5:$BN$5,$B$29)</f>
        <v>22</v>
      </c>
      <c r="F29" s="82">
        <f>SUMIFS($E$17:$BN$17,$E$3:$BN$3,F26,$E$5:$BN$5,$B$29)</f>
        <v>22</v>
      </c>
      <c r="G29" s="82">
        <f t="shared" ref="G29:AF29" si="54">SUMIFS($E$17:$BN$17,$E$3:$BN$3,G26,$E$5:$BN$5,$B$29)</f>
        <v>22</v>
      </c>
      <c r="H29" s="82">
        <f t="shared" si="54"/>
        <v>22</v>
      </c>
      <c r="I29" s="82">
        <f t="shared" si="54"/>
        <v>22</v>
      </c>
      <c r="J29" s="82">
        <f t="shared" si="54"/>
        <v>22</v>
      </c>
      <c r="K29" s="82">
        <f t="shared" si="54"/>
        <v>22</v>
      </c>
      <c r="L29" s="82">
        <f t="shared" si="54"/>
        <v>22</v>
      </c>
      <c r="M29" s="82">
        <f t="shared" si="54"/>
        <v>22</v>
      </c>
      <c r="N29" s="82">
        <f t="shared" si="54"/>
        <v>22</v>
      </c>
      <c r="O29" s="82">
        <f t="shared" si="54"/>
        <v>22</v>
      </c>
      <c r="P29" s="82">
        <f t="shared" si="54"/>
        <v>22</v>
      </c>
      <c r="Q29" s="82">
        <f t="shared" si="54"/>
        <v>22</v>
      </c>
      <c r="R29" s="82">
        <f t="shared" si="54"/>
        <v>22</v>
      </c>
      <c r="S29" s="82">
        <f t="shared" si="54"/>
        <v>22</v>
      </c>
      <c r="T29" s="82">
        <f t="shared" si="54"/>
        <v>22</v>
      </c>
      <c r="U29" s="82">
        <f t="shared" si="54"/>
        <v>22</v>
      </c>
      <c r="V29" s="82">
        <f t="shared" si="54"/>
        <v>22</v>
      </c>
      <c r="W29" s="82">
        <f t="shared" si="54"/>
        <v>22</v>
      </c>
      <c r="X29" s="82">
        <f t="shared" si="54"/>
        <v>22</v>
      </c>
      <c r="Y29" s="82">
        <f t="shared" si="54"/>
        <v>22</v>
      </c>
      <c r="Z29" s="82">
        <f t="shared" si="54"/>
        <v>22</v>
      </c>
      <c r="AA29" s="82">
        <f t="shared" si="54"/>
        <v>22</v>
      </c>
      <c r="AB29" s="82">
        <f t="shared" si="54"/>
        <v>22</v>
      </c>
      <c r="AC29" s="82">
        <f t="shared" si="54"/>
        <v>22</v>
      </c>
      <c r="AD29" s="82">
        <f t="shared" si="54"/>
        <v>22</v>
      </c>
      <c r="AE29" s="82">
        <f t="shared" si="54"/>
        <v>22</v>
      </c>
      <c r="AF29" s="82">
        <f t="shared" si="54"/>
        <v>22</v>
      </c>
      <c r="AG29" s="82">
        <f>SUMIFS($E$17:$BN$17,$E$3:$BN$3,AG26,$E$5:$BN$5,$B$29)</f>
        <v>22</v>
      </c>
      <c r="AH29" s="82">
        <f t="shared" ref="AH29:AI29" si="55">SUMIFS($E$17:$BN$17,$E$3:$BN$3,AH26,$E$5:$BN$5,$B$29)</f>
        <v>22</v>
      </c>
      <c r="AI29" s="82">
        <f t="shared" si="55"/>
        <v>22</v>
      </c>
    </row>
    <row r="30" spans="1:67" ht="28.8" x14ac:dyDescent="0.3">
      <c r="B30" s="83" t="s">
        <v>16</v>
      </c>
      <c r="C30" s="76" t="s">
        <v>37</v>
      </c>
      <c r="D30" s="205">
        <f t="shared" si="52"/>
        <v>270</v>
      </c>
      <c r="E30" s="82">
        <f>SUMIFS($E$21:$BN$21,$E$3:$BN$3,E26,$E$5:$BN$5,$B$29)</f>
        <v>9</v>
      </c>
      <c r="F30" s="82">
        <f>SUMIFS($E$21:$BN$21,$E$3:$BN$3,F26,$E$5:$BN$5,$B$29)</f>
        <v>9</v>
      </c>
      <c r="G30" s="82">
        <f t="shared" ref="G30:AF30" si="56">SUMIFS($E$21:$BN$21,$E$3:$BN$3,G26,$E$5:$BN$5,$B$29)</f>
        <v>9</v>
      </c>
      <c r="H30" s="82">
        <f t="shared" si="56"/>
        <v>9</v>
      </c>
      <c r="I30" s="82">
        <f t="shared" si="56"/>
        <v>9</v>
      </c>
      <c r="J30" s="82">
        <f t="shared" si="56"/>
        <v>9</v>
      </c>
      <c r="K30" s="82">
        <f t="shared" si="56"/>
        <v>9</v>
      </c>
      <c r="L30" s="82">
        <f t="shared" si="56"/>
        <v>9</v>
      </c>
      <c r="M30" s="82">
        <f t="shared" si="56"/>
        <v>9</v>
      </c>
      <c r="N30" s="82">
        <f t="shared" si="56"/>
        <v>9</v>
      </c>
      <c r="O30" s="82">
        <f t="shared" si="56"/>
        <v>9</v>
      </c>
      <c r="P30" s="82">
        <f t="shared" si="56"/>
        <v>9</v>
      </c>
      <c r="Q30" s="82">
        <f t="shared" si="56"/>
        <v>9</v>
      </c>
      <c r="R30" s="82">
        <f t="shared" si="56"/>
        <v>9</v>
      </c>
      <c r="S30" s="82">
        <f t="shared" si="56"/>
        <v>9</v>
      </c>
      <c r="T30" s="82">
        <f t="shared" si="56"/>
        <v>9</v>
      </c>
      <c r="U30" s="82">
        <f t="shared" si="56"/>
        <v>9</v>
      </c>
      <c r="V30" s="82">
        <f t="shared" si="56"/>
        <v>9</v>
      </c>
      <c r="W30" s="82">
        <f t="shared" si="56"/>
        <v>9</v>
      </c>
      <c r="X30" s="82">
        <f t="shared" si="56"/>
        <v>9</v>
      </c>
      <c r="Y30" s="82">
        <f t="shared" si="56"/>
        <v>9</v>
      </c>
      <c r="Z30" s="82">
        <f t="shared" si="56"/>
        <v>9</v>
      </c>
      <c r="AA30" s="82">
        <f t="shared" si="56"/>
        <v>9</v>
      </c>
      <c r="AB30" s="82">
        <f t="shared" si="56"/>
        <v>9</v>
      </c>
      <c r="AC30" s="82">
        <f t="shared" si="56"/>
        <v>9</v>
      </c>
      <c r="AD30" s="82">
        <f t="shared" si="56"/>
        <v>9</v>
      </c>
      <c r="AE30" s="82">
        <f t="shared" si="56"/>
        <v>9</v>
      </c>
      <c r="AF30" s="82">
        <f t="shared" si="56"/>
        <v>9</v>
      </c>
      <c r="AG30" s="82">
        <f>SUMIFS($E$21:$BN$21,$E$3:$BN$3,AG26,$E$5:$BN$5,$B$29)</f>
        <v>9</v>
      </c>
      <c r="AH30" s="82">
        <f t="shared" ref="AH30:AI30" si="57">SUMIFS($E$21:$BN$21,$E$3:$BN$3,AH26,$E$5:$BN$5,$B$29)</f>
        <v>9</v>
      </c>
      <c r="AI30" s="82">
        <f t="shared" si="57"/>
        <v>0</v>
      </c>
    </row>
    <row r="31" spans="1:67" ht="28.8" x14ac:dyDescent="0.3">
      <c r="B31" s="83" t="s">
        <v>48</v>
      </c>
      <c r="C31" s="76" t="s">
        <v>37</v>
      </c>
      <c r="D31" s="205">
        <f t="shared" si="52"/>
        <v>270</v>
      </c>
      <c r="E31" s="82">
        <f>SUMIFS($E$23:$BN$23,$E$3:$BN$3,E26,$E$5:$BN$5,$B$29)</f>
        <v>9</v>
      </c>
      <c r="F31" s="82">
        <f>SUMIFS($E$23:$BN$23,$E$3:$BN$3,F26,$E$5:$BN$5,$B$29)</f>
        <v>9</v>
      </c>
      <c r="G31" s="82">
        <f t="shared" ref="G31:AF31" si="58">SUMIFS($E$23:$BN$23,$E$3:$BN$3,G26,$E$5:$BN$5,$B$29)</f>
        <v>9</v>
      </c>
      <c r="H31" s="82">
        <f t="shared" si="58"/>
        <v>9</v>
      </c>
      <c r="I31" s="82">
        <f t="shared" si="58"/>
        <v>9</v>
      </c>
      <c r="J31" s="82">
        <f t="shared" si="58"/>
        <v>9</v>
      </c>
      <c r="K31" s="82">
        <f t="shared" si="58"/>
        <v>9</v>
      </c>
      <c r="L31" s="82">
        <f t="shared" si="58"/>
        <v>9</v>
      </c>
      <c r="M31" s="82">
        <f t="shared" si="58"/>
        <v>9</v>
      </c>
      <c r="N31" s="82">
        <f t="shared" si="58"/>
        <v>9</v>
      </c>
      <c r="O31" s="82">
        <f t="shared" si="58"/>
        <v>9</v>
      </c>
      <c r="P31" s="82">
        <f t="shared" si="58"/>
        <v>9</v>
      </c>
      <c r="Q31" s="82">
        <f t="shared" si="58"/>
        <v>9</v>
      </c>
      <c r="R31" s="82">
        <f t="shared" si="58"/>
        <v>9</v>
      </c>
      <c r="S31" s="82">
        <f t="shared" si="58"/>
        <v>9</v>
      </c>
      <c r="T31" s="82">
        <f t="shared" si="58"/>
        <v>9</v>
      </c>
      <c r="U31" s="82">
        <f t="shared" si="58"/>
        <v>9</v>
      </c>
      <c r="V31" s="82">
        <f t="shared" si="58"/>
        <v>9</v>
      </c>
      <c r="W31" s="82">
        <f t="shared" si="58"/>
        <v>9</v>
      </c>
      <c r="X31" s="82">
        <f t="shared" si="58"/>
        <v>9</v>
      </c>
      <c r="Y31" s="82">
        <f t="shared" si="58"/>
        <v>9</v>
      </c>
      <c r="Z31" s="82">
        <f t="shared" si="58"/>
        <v>9</v>
      </c>
      <c r="AA31" s="82">
        <f t="shared" si="58"/>
        <v>9</v>
      </c>
      <c r="AB31" s="82">
        <f t="shared" si="58"/>
        <v>9</v>
      </c>
      <c r="AC31" s="82">
        <f t="shared" si="58"/>
        <v>9</v>
      </c>
      <c r="AD31" s="82">
        <f t="shared" si="58"/>
        <v>9</v>
      </c>
      <c r="AE31" s="82">
        <f t="shared" si="58"/>
        <v>9</v>
      </c>
      <c r="AF31" s="82">
        <f t="shared" si="58"/>
        <v>9</v>
      </c>
      <c r="AG31" s="82">
        <f>SUMIFS($E$23:$BN$23,$E$3:$BN$3,AG26,$E$5:$BN$5,$B$29)</f>
        <v>9</v>
      </c>
      <c r="AH31" s="82">
        <f t="shared" ref="AH31:AI31" si="59">SUMIFS($E$23:$BN$23,$E$3:$BN$3,AH26,$E$5:$BN$5,$B$29)</f>
        <v>9</v>
      </c>
      <c r="AI31" s="82">
        <f t="shared" si="59"/>
        <v>0</v>
      </c>
    </row>
    <row r="32" spans="1:67" ht="28.8" x14ac:dyDescent="0.3">
      <c r="B32" s="83" t="s">
        <v>132</v>
      </c>
      <c r="C32" s="76" t="s">
        <v>37</v>
      </c>
      <c r="D32" s="205">
        <f t="shared" si="52"/>
        <v>270</v>
      </c>
      <c r="E32" s="82">
        <f>SUMIFS($E$19:$BN$19,$E$3:$BN$3,E26,$E$5:$BN$5,$B$29)</f>
        <v>9</v>
      </c>
      <c r="F32" s="82">
        <f t="shared" ref="F32:AI32" si="60">SUMIFS($E$19:$BN$19,$E$3:$BN$3,F26,$E$5:$BN$5,$B$29)</f>
        <v>9</v>
      </c>
      <c r="G32" s="82">
        <f t="shared" si="60"/>
        <v>9</v>
      </c>
      <c r="H32" s="82">
        <f t="shared" si="60"/>
        <v>9</v>
      </c>
      <c r="I32" s="82">
        <f t="shared" si="60"/>
        <v>9</v>
      </c>
      <c r="J32" s="82">
        <f t="shared" si="60"/>
        <v>9</v>
      </c>
      <c r="K32" s="82">
        <f t="shared" si="60"/>
        <v>9</v>
      </c>
      <c r="L32" s="82">
        <f t="shared" si="60"/>
        <v>9</v>
      </c>
      <c r="M32" s="82">
        <f t="shared" si="60"/>
        <v>9</v>
      </c>
      <c r="N32" s="82">
        <f t="shared" si="60"/>
        <v>9</v>
      </c>
      <c r="O32" s="82">
        <f t="shared" si="60"/>
        <v>9</v>
      </c>
      <c r="P32" s="82">
        <f t="shared" si="60"/>
        <v>9</v>
      </c>
      <c r="Q32" s="82">
        <f t="shared" si="60"/>
        <v>9</v>
      </c>
      <c r="R32" s="82">
        <f t="shared" si="60"/>
        <v>9</v>
      </c>
      <c r="S32" s="82">
        <f t="shared" si="60"/>
        <v>9</v>
      </c>
      <c r="T32" s="82">
        <f t="shared" si="60"/>
        <v>9</v>
      </c>
      <c r="U32" s="82">
        <f t="shared" si="60"/>
        <v>9</v>
      </c>
      <c r="V32" s="82">
        <f t="shared" si="60"/>
        <v>9</v>
      </c>
      <c r="W32" s="82">
        <f t="shared" si="60"/>
        <v>9</v>
      </c>
      <c r="X32" s="82">
        <f t="shared" si="60"/>
        <v>9</v>
      </c>
      <c r="Y32" s="82">
        <f t="shared" si="60"/>
        <v>9</v>
      </c>
      <c r="Z32" s="82">
        <f t="shared" si="60"/>
        <v>9</v>
      </c>
      <c r="AA32" s="82">
        <f t="shared" si="60"/>
        <v>9</v>
      </c>
      <c r="AB32" s="82">
        <f t="shared" si="60"/>
        <v>9</v>
      </c>
      <c r="AC32" s="82">
        <f t="shared" si="60"/>
        <v>9</v>
      </c>
      <c r="AD32" s="82">
        <f t="shared" si="60"/>
        <v>9</v>
      </c>
      <c r="AE32" s="82">
        <f t="shared" si="60"/>
        <v>9</v>
      </c>
      <c r="AF32" s="82">
        <f t="shared" si="60"/>
        <v>9</v>
      </c>
      <c r="AG32" s="82">
        <f t="shared" si="60"/>
        <v>9</v>
      </c>
      <c r="AH32" s="82">
        <f t="shared" si="60"/>
        <v>9</v>
      </c>
      <c r="AI32" s="82">
        <f t="shared" si="60"/>
        <v>0</v>
      </c>
    </row>
  </sheetData>
  <mergeCells count="37">
    <mergeCell ref="M4:N4"/>
    <mergeCell ref="AI4:AJ4"/>
    <mergeCell ref="AM4:AN4"/>
    <mergeCell ref="AQ4:AR4"/>
    <mergeCell ref="AU4:AV4"/>
    <mergeCell ref="B6:BN6"/>
    <mergeCell ref="Y4:Z4"/>
    <mergeCell ref="AC4:AD4"/>
    <mergeCell ref="AG4:AH4"/>
    <mergeCell ref="B4:B5"/>
    <mergeCell ref="C4:C5"/>
    <mergeCell ref="O4:P4"/>
    <mergeCell ref="S4:T4"/>
    <mergeCell ref="W4:X4"/>
    <mergeCell ref="AA4:AB4"/>
    <mergeCell ref="AE4:AF4"/>
    <mergeCell ref="E4:F4"/>
    <mergeCell ref="G4:H4"/>
    <mergeCell ref="BK4:BL4"/>
    <mergeCell ref="I4:J4"/>
    <mergeCell ref="K4:L4"/>
    <mergeCell ref="B20:BN20"/>
    <mergeCell ref="B22:BN22"/>
    <mergeCell ref="B18:BN18"/>
    <mergeCell ref="BE4:BF4"/>
    <mergeCell ref="BI4:BJ4"/>
    <mergeCell ref="BG4:BH4"/>
    <mergeCell ref="BM4:BN4"/>
    <mergeCell ref="AK4:AL4"/>
    <mergeCell ref="AO4:AP4"/>
    <mergeCell ref="AS4:AT4"/>
    <mergeCell ref="AW4:AX4"/>
    <mergeCell ref="BA4:BB4"/>
    <mergeCell ref="AY4:AZ4"/>
    <mergeCell ref="BC4:BD4"/>
    <mergeCell ref="Q4:R4"/>
    <mergeCell ref="U4:V4"/>
  </mergeCells>
  <pageMargins left="0.7" right="0.7" top="0.75" bottom="0.75" header="0" footer="0"/>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B2:AI404"/>
  <sheetViews>
    <sheetView showGridLines="0" zoomScaleNormal="100" workbookViewId="0">
      <selection activeCell="B19" sqref="B19"/>
    </sheetView>
  </sheetViews>
  <sheetFormatPr defaultRowHeight="14.4" x14ac:dyDescent="0.3"/>
  <cols>
    <col min="1" max="1" width="2.88671875" customWidth="1"/>
    <col min="2" max="2" width="29" style="5" customWidth="1"/>
    <col min="3" max="3" width="11.109375" style="5" customWidth="1"/>
    <col min="4" max="10" width="15.6640625" customWidth="1"/>
    <col min="11" max="35" width="11.5546875" bestFit="1" customWidth="1"/>
  </cols>
  <sheetData>
    <row r="2" spans="2:35" x14ac:dyDescent="0.3">
      <c r="B2" s="12" t="s">
        <v>193</v>
      </c>
      <c r="C2" s="12"/>
      <c r="D2" s="12"/>
      <c r="E2" s="12"/>
      <c r="F2" s="12"/>
      <c r="G2" s="12"/>
      <c r="H2" s="12"/>
      <c r="I2" s="12"/>
      <c r="J2" s="12"/>
      <c r="K2" s="12"/>
      <c r="L2" s="12"/>
      <c r="M2" s="12"/>
      <c r="N2" s="12"/>
      <c r="O2" s="12"/>
      <c r="P2" s="12"/>
      <c r="Q2" s="12"/>
      <c r="R2" s="12"/>
      <c r="S2" s="12"/>
      <c r="T2" s="12"/>
      <c r="U2" s="12"/>
    </row>
    <row r="3" spans="2:35" x14ac:dyDescent="0.3">
      <c r="B3" s="3"/>
      <c r="C3" s="3"/>
    </row>
    <row r="4" spans="2:35" x14ac:dyDescent="0.3">
      <c r="B4" s="9"/>
      <c r="C4" s="9"/>
      <c r="D4" s="11" t="s">
        <v>214</v>
      </c>
      <c r="E4" s="11">
        <v>2024</v>
      </c>
      <c r="F4" s="11">
        <f>E4+1</f>
        <v>2025</v>
      </c>
      <c r="G4" s="11">
        <f>F4+1</f>
        <v>2026</v>
      </c>
      <c r="H4" s="11">
        <f t="shared" ref="H4:AI4" si="0">G4+1</f>
        <v>2027</v>
      </c>
      <c r="I4" s="11">
        <f t="shared" si="0"/>
        <v>2028</v>
      </c>
      <c r="J4" s="11">
        <f t="shared" si="0"/>
        <v>2029</v>
      </c>
      <c r="K4" s="11">
        <f t="shared" si="0"/>
        <v>2030</v>
      </c>
      <c r="L4" s="11">
        <f t="shared" si="0"/>
        <v>2031</v>
      </c>
      <c r="M4" s="11">
        <f t="shared" si="0"/>
        <v>2032</v>
      </c>
      <c r="N4" s="11">
        <f t="shared" si="0"/>
        <v>2033</v>
      </c>
      <c r="O4" s="11">
        <f t="shared" si="0"/>
        <v>2034</v>
      </c>
      <c r="P4" s="11">
        <f t="shared" si="0"/>
        <v>2035</v>
      </c>
      <c r="Q4" s="11">
        <f t="shared" si="0"/>
        <v>2036</v>
      </c>
      <c r="R4" s="11">
        <f t="shared" si="0"/>
        <v>2037</v>
      </c>
      <c r="S4" s="11">
        <f t="shared" si="0"/>
        <v>2038</v>
      </c>
      <c r="T4" s="11">
        <f t="shared" si="0"/>
        <v>2039</v>
      </c>
      <c r="U4" s="11">
        <f t="shared" si="0"/>
        <v>2040</v>
      </c>
      <c r="V4" s="11">
        <f t="shared" si="0"/>
        <v>2041</v>
      </c>
      <c r="W4" s="11">
        <f t="shared" si="0"/>
        <v>2042</v>
      </c>
      <c r="X4" s="11">
        <f t="shared" si="0"/>
        <v>2043</v>
      </c>
      <c r="Y4" s="11">
        <f t="shared" si="0"/>
        <v>2044</v>
      </c>
      <c r="Z4" s="11">
        <f t="shared" si="0"/>
        <v>2045</v>
      </c>
      <c r="AA4" s="11">
        <f t="shared" si="0"/>
        <v>2046</v>
      </c>
      <c r="AB4" s="11">
        <f t="shared" si="0"/>
        <v>2047</v>
      </c>
      <c r="AC4" s="11">
        <f t="shared" si="0"/>
        <v>2048</v>
      </c>
      <c r="AD4" s="11">
        <f t="shared" si="0"/>
        <v>2049</v>
      </c>
      <c r="AE4" s="11">
        <f t="shared" si="0"/>
        <v>2050</v>
      </c>
      <c r="AF4" s="11">
        <f t="shared" si="0"/>
        <v>2051</v>
      </c>
      <c r="AG4" s="11">
        <f t="shared" si="0"/>
        <v>2052</v>
      </c>
      <c r="AH4" s="11">
        <f t="shared" si="0"/>
        <v>2053</v>
      </c>
      <c r="AI4" s="11">
        <f t="shared" si="0"/>
        <v>2054</v>
      </c>
    </row>
    <row r="5" spans="2:35" x14ac:dyDescent="0.3">
      <c r="B5"/>
      <c r="C5"/>
    </row>
    <row r="6" spans="2:35" hidden="1" x14ac:dyDescent="0.3">
      <c r="B6" s="6" t="s">
        <v>6</v>
      </c>
      <c r="C6" s="8" t="s">
        <v>10</v>
      </c>
      <c r="D6" s="17">
        <v>2022</v>
      </c>
    </row>
    <row r="7" spans="2:35" hidden="1" x14ac:dyDescent="0.3">
      <c r="B7" s="6" t="s">
        <v>8</v>
      </c>
      <c r="C7" s="8" t="s">
        <v>3</v>
      </c>
      <c r="D7" s="16">
        <f>D11</f>
        <v>0.14478000000000002</v>
      </c>
    </row>
    <row r="8" spans="2:35" hidden="1" x14ac:dyDescent="0.3">
      <c r="B8" s="6" t="s">
        <v>9</v>
      </c>
      <c r="C8" s="8" t="s">
        <v>5</v>
      </c>
      <c r="D8" s="16"/>
      <c r="E8" s="18">
        <f>F4-$D$6</f>
        <v>3</v>
      </c>
      <c r="F8" s="18">
        <f>G4-$D$6</f>
        <v>4</v>
      </c>
      <c r="G8" s="18">
        <f>H4-$D$6</f>
        <v>5</v>
      </c>
      <c r="H8" s="18">
        <f>I4-$D$6</f>
        <v>6</v>
      </c>
      <c r="I8" s="18">
        <f>J4-$D$6</f>
        <v>7</v>
      </c>
    </row>
    <row r="9" spans="2:35" hidden="1" x14ac:dyDescent="0.3">
      <c r="B9" s="6" t="s">
        <v>7</v>
      </c>
      <c r="C9" s="8" t="s">
        <v>5</v>
      </c>
      <c r="D9" s="16"/>
      <c r="E9" s="19">
        <f>IF(E8&lt;0,0,1/(1+$D$7)^E8)</f>
        <v>0.66655179102320872</v>
      </c>
      <c r="F9" s="19">
        <f>IF(F8&lt;0,0,1/(1+$D$7)^F8)</f>
        <v>0.58225317617639094</v>
      </c>
      <c r="G9" s="19">
        <f>IF(G8&lt;0,0,1/(1+$D$7)^G8)</f>
        <v>0.50861578309927757</v>
      </c>
      <c r="H9" s="19">
        <f>IF(H8&lt;0,0,1/(1+$D$7)^H8)</f>
        <v>0.44429129011624735</v>
      </c>
      <c r="I9" s="19">
        <f>IF(I8&lt;0,0,1/(1+$D$7)^I8)</f>
        <v>0.38810189740932527</v>
      </c>
    </row>
    <row r="10" spans="2:35" hidden="1" x14ac:dyDescent="0.3">
      <c r="B10"/>
      <c r="C10"/>
    </row>
    <row r="11" spans="2:35" ht="15.6" x14ac:dyDescent="0.3">
      <c r="B11" s="6" t="s">
        <v>192</v>
      </c>
      <c r="C11" s="8" t="s">
        <v>3</v>
      </c>
      <c r="D11" s="16">
        <f>'3.Generation WACC'!D13</f>
        <v>0.14478000000000002</v>
      </c>
    </row>
    <row r="12" spans="2:35" x14ac:dyDescent="0.3">
      <c r="B12"/>
      <c r="C12"/>
    </row>
    <row r="13" spans="2:35" ht="28.8" x14ac:dyDescent="0.3">
      <c r="B13" s="6" t="s">
        <v>133</v>
      </c>
      <c r="C13" s="184" t="s">
        <v>37</v>
      </c>
      <c r="D13" s="210"/>
      <c r="E13" s="22">
        <f>'5.Generation RAB'!E186</f>
        <v>485</v>
      </c>
      <c r="F13" s="22">
        <f>'5.Generation RAB'!F186</f>
        <v>462.45</v>
      </c>
      <c r="G13" s="22">
        <f>'5.Generation RAB'!G186</f>
        <v>439.9</v>
      </c>
      <c r="H13" s="22">
        <f>'5.Generation RAB'!H186</f>
        <v>417.34999999999997</v>
      </c>
      <c r="I13" s="22">
        <f>'5.Generation RAB'!I186</f>
        <v>394.79999999999995</v>
      </c>
      <c r="J13" s="22">
        <f>'5.Generation RAB'!J186</f>
        <v>372.24999999999994</v>
      </c>
      <c r="K13" s="22">
        <f>'5.Generation RAB'!K186</f>
        <v>349.69999999999993</v>
      </c>
      <c r="L13" s="22">
        <f>'5.Generation RAB'!L186</f>
        <v>327.14999999999992</v>
      </c>
      <c r="M13" s="22">
        <f>'5.Generation RAB'!M186</f>
        <v>304.59999999999991</v>
      </c>
      <c r="N13" s="22">
        <f>'5.Generation RAB'!N186</f>
        <v>282.0499999999999</v>
      </c>
      <c r="O13" s="22">
        <f>'5.Generation RAB'!O186</f>
        <v>259.49999999999989</v>
      </c>
      <c r="P13" s="22">
        <f>'5.Generation RAB'!P186</f>
        <v>236.94999999999987</v>
      </c>
      <c r="Q13" s="22">
        <f>'5.Generation RAB'!Q186</f>
        <v>214.39999999999986</v>
      </c>
      <c r="R13" s="22">
        <f>'5.Generation RAB'!R186</f>
        <v>191.84999999999985</v>
      </c>
      <c r="S13" s="22">
        <f>'5.Generation RAB'!S186</f>
        <v>169.29999999999984</v>
      </c>
      <c r="T13" s="22">
        <f>'5.Generation RAB'!T186</f>
        <v>146.74999999999983</v>
      </c>
      <c r="U13" s="22">
        <f>'5.Generation RAB'!U186</f>
        <v>124.19999999999983</v>
      </c>
      <c r="V13" s="22">
        <f>'5.Generation RAB'!V186</f>
        <v>101.64999999999984</v>
      </c>
      <c r="W13" s="22">
        <f>'5.Generation RAB'!W186</f>
        <v>79.099999999999838</v>
      </c>
      <c r="X13" s="22">
        <f>'5.Generation RAB'!X186</f>
        <v>56.549999999999841</v>
      </c>
      <c r="Y13" s="22">
        <f>'5.Generation RAB'!Y186</f>
        <v>398.49999999999983</v>
      </c>
      <c r="Z13" s="22">
        <f>'5.Generation RAB'!Z186</f>
        <v>377.02499999999981</v>
      </c>
      <c r="AA13" s="22">
        <f>'5.Generation RAB'!AA186</f>
        <v>355.54999999999978</v>
      </c>
      <c r="AB13" s="22">
        <f>'5.Generation RAB'!AB186</f>
        <v>334.07499999999976</v>
      </c>
      <c r="AC13" s="22">
        <f>'5.Generation RAB'!AC186</f>
        <v>312.59999999999974</v>
      </c>
      <c r="AD13" s="22">
        <f>'5.Generation RAB'!AD186</f>
        <v>291.12499999999972</v>
      </c>
      <c r="AE13" s="22">
        <f>'5.Generation RAB'!AE186</f>
        <v>270.4499999999997</v>
      </c>
      <c r="AF13" s="22">
        <f>'5.Generation RAB'!AF186</f>
        <v>249.77499999999969</v>
      </c>
      <c r="AG13" s="22">
        <f>'5.Generation RAB'!AG186</f>
        <v>229.09999999999968</v>
      </c>
      <c r="AH13" s="22">
        <f>'5.Generation RAB'!AH186</f>
        <v>208.42499999999967</v>
      </c>
      <c r="AI13" s="22">
        <f>'5.Generation RAB'!AI186</f>
        <v>187.74999999999966</v>
      </c>
    </row>
    <row r="14" spans="2:35" x14ac:dyDescent="0.3">
      <c r="B14"/>
      <c r="C14"/>
    </row>
    <row r="15" spans="2:35" ht="28.8" x14ac:dyDescent="0.3">
      <c r="B15" s="6" t="s">
        <v>313</v>
      </c>
      <c r="C15" s="184" t="s">
        <v>37</v>
      </c>
      <c r="D15" s="210"/>
      <c r="E15" s="22">
        <f>$D$11*E13</f>
        <v>70.218300000000013</v>
      </c>
      <c r="F15" s="22">
        <f>$D$11*F13</f>
        <v>66.953511000000006</v>
      </c>
      <c r="G15" s="22">
        <f t="shared" ref="G15:AH15" si="1">$D$11*G13</f>
        <v>63.688722000000006</v>
      </c>
      <c r="H15" s="22">
        <f t="shared" si="1"/>
        <v>60.423933000000005</v>
      </c>
      <c r="I15" s="22">
        <f t="shared" si="1"/>
        <v>57.159143999999998</v>
      </c>
      <c r="J15" s="22">
        <f t="shared" si="1"/>
        <v>53.894354999999997</v>
      </c>
      <c r="K15" s="22">
        <f t="shared" si="1"/>
        <v>50.629565999999997</v>
      </c>
      <c r="L15" s="22">
        <f t="shared" si="1"/>
        <v>47.364776999999997</v>
      </c>
      <c r="M15" s="22">
        <f t="shared" si="1"/>
        <v>44.099987999999996</v>
      </c>
      <c r="N15" s="22">
        <f t="shared" si="1"/>
        <v>40.835198999999989</v>
      </c>
      <c r="O15" s="22">
        <f t="shared" si="1"/>
        <v>37.570409999999988</v>
      </c>
      <c r="P15" s="22">
        <f t="shared" si="1"/>
        <v>34.305620999999988</v>
      </c>
      <c r="Q15" s="22">
        <f t="shared" si="1"/>
        <v>31.040831999999984</v>
      </c>
      <c r="R15" s="22">
        <f t="shared" si="1"/>
        <v>27.776042999999984</v>
      </c>
      <c r="S15" s="22">
        <f t="shared" si="1"/>
        <v>24.51125399999998</v>
      </c>
      <c r="T15" s="22">
        <f t="shared" si="1"/>
        <v>21.246464999999979</v>
      </c>
      <c r="U15" s="22">
        <f t="shared" si="1"/>
        <v>17.981675999999979</v>
      </c>
      <c r="V15" s="22">
        <f t="shared" si="1"/>
        <v>14.716886999999979</v>
      </c>
      <c r="W15" s="22">
        <f t="shared" si="1"/>
        <v>11.452097999999978</v>
      </c>
      <c r="X15" s="22">
        <f t="shared" si="1"/>
        <v>8.1873089999999777</v>
      </c>
      <c r="Y15" s="22">
        <f t="shared" si="1"/>
        <v>57.694829999999982</v>
      </c>
      <c r="Z15" s="22">
        <f t="shared" si="1"/>
        <v>54.585679499999976</v>
      </c>
      <c r="AA15" s="22">
        <f t="shared" si="1"/>
        <v>51.476528999999978</v>
      </c>
      <c r="AB15" s="22">
        <f t="shared" si="1"/>
        <v>48.367378499999973</v>
      </c>
      <c r="AC15" s="22">
        <f t="shared" si="1"/>
        <v>45.258227999999967</v>
      </c>
      <c r="AD15" s="22">
        <f t="shared" si="1"/>
        <v>42.149077499999962</v>
      </c>
      <c r="AE15" s="22">
        <f t="shared" si="1"/>
        <v>39.15575099999996</v>
      </c>
      <c r="AF15" s="22">
        <f t="shared" si="1"/>
        <v>36.162424499999958</v>
      </c>
      <c r="AG15" s="22">
        <f t="shared" si="1"/>
        <v>33.169097999999956</v>
      </c>
      <c r="AH15" s="22">
        <f t="shared" si="1"/>
        <v>30.175771499999957</v>
      </c>
      <c r="AI15" s="22">
        <f t="shared" ref="AI15" si="2">$D$11*AI13</f>
        <v>27.182444999999955</v>
      </c>
    </row>
    <row r="16" spans="2:35" x14ac:dyDescent="0.3">
      <c r="B16" s="3"/>
      <c r="C16"/>
    </row>
    <row r="17" spans="2:35" ht="28.8" x14ac:dyDescent="0.3">
      <c r="B17" s="6" t="s">
        <v>354</v>
      </c>
      <c r="C17" s="184" t="s">
        <v>37</v>
      </c>
      <c r="D17" s="210"/>
      <c r="E17" s="22">
        <f>SUM(E18:E19)</f>
        <v>219.2183</v>
      </c>
      <c r="F17" s="22">
        <f>SUM(F18:F19)</f>
        <v>215.95351099999999</v>
      </c>
      <c r="G17" s="22">
        <f t="shared" ref="G17:AH17" si="3">SUM(G18:G19)</f>
        <v>212.68872200000001</v>
      </c>
      <c r="H17" s="22">
        <f t="shared" si="3"/>
        <v>209.42393300000001</v>
      </c>
      <c r="I17" s="22">
        <f t="shared" si="3"/>
        <v>206.159144</v>
      </c>
      <c r="J17" s="22">
        <f t="shared" si="3"/>
        <v>202.89435499999999</v>
      </c>
      <c r="K17" s="22">
        <f t="shared" si="3"/>
        <v>199.62956600000001</v>
      </c>
      <c r="L17" s="22">
        <f t="shared" si="3"/>
        <v>196.364777</v>
      </c>
      <c r="M17" s="22">
        <f t="shared" si="3"/>
        <v>193.099988</v>
      </c>
      <c r="N17" s="22">
        <f t="shared" si="3"/>
        <v>189.83519899999999</v>
      </c>
      <c r="O17" s="22">
        <f t="shared" si="3"/>
        <v>186.57040999999998</v>
      </c>
      <c r="P17" s="22">
        <f t="shared" si="3"/>
        <v>183.30562099999997</v>
      </c>
      <c r="Q17" s="22">
        <f t="shared" si="3"/>
        <v>180.04083199999997</v>
      </c>
      <c r="R17" s="22">
        <f t="shared" si="3"/>
        <v>176.77604299999999</v>
      </c>
      <c r="S17" s="22">
        <f t="shared" si="3"/>
        <v>173.51125399999998</v>
      </c>
      <c r="T17" s="22">
        <f t="shared" si="3"/>
        <v>170.24646499999997</v>
      </c>
      <c r="U17" s="22">
        <f t="shared" si="3"/>
        <v>166.98167599999999</v>
      </c>
      <c r="V17" s="22">
        <f t="shared" si="3"/>
        <v>163.71688699999999</v>
      </c>
      <c r="W17" s="22">
        <f t="shared" si="3"/>
        <v>160.45209799999998</v>
      </c>
      <c r="X17" s="22">
        <f t="shared" si="3"/>
        <v>157.18730899999997</v>
      </c>
      <c r="Y17" s="22">
        <f t="shared" si="3"/>
        <v>206.69482999999997</v>
      </c>
      <c r="Z17" s="22">
        <f t="shared" si="3"/>
        <v>203.58567949999997</v>
      </c>
      <c r="AA17" s="22">
        <f t="shared" si="3"/>
        <v>200.47652899999997</v>
      </c>
      <c r="AB17" s="22">
        <f t="shared" si="3"/>
        <v>197.36737849999997</v>
      </c>
      <c r="AC17" s="22">
        <f t="shared" si="3"/>
        <v>194.25822799999997</v>
      </c>
      <c r="AD17" s="22">
        <f t="shared" si="3"/>
        <v>191.14907749999998</v>
      </c>
      <c r="AE17" s="22">
        <f t="shared" si="3"/>
        <v>188.15575099999995</v>
      </c>
      <c r="AF17" s="22">
        <f t="shared" si="3"/>
        <v>185.16242449999996</v>
      </c>
      <c r="AG17" s="22">
        <f t="shared" si="3"/>
        <v>182.16909799999996</v>
      </c>
      <c r="AH17" s="22">
        <f t="shared" si="3"/>
        <v>179.17577149999994</v>
      </c>
      <c r="AI17" s="22">
        <f t="shared" ref="AI17" si="4">SUM(AI18:AI19)</f>
        <v>149.18244499999997</v>
      </c>
    </row>
    <row r="18" spans="2:35" ht="28.8" x14ac:dyDescent="0.3">
      <c r="B18" s="7" t="s">
        <v>49</v>
      </c>
      <c r="C18" s="184" t="s">
        <v>37</v>
      </c>
      <c r="D18" s="210"/>
      <c r="E18" s="22">
        <f>'6.Generation OPEX'!E27</f>
        <v>100</v>
      </c>
      <c r="F18" s="22">
        <f>'6.Generation OPEX'!F27</f>
        <v>100</v>
      </c>
      <c r="G18" s="22">
        <f>'6.Generation OPEX'!G27</f>
        <v>100</v>
      </c>
      <c r="H18" s="22">
        <f>'6.Generation OPEX'!H27</f>
        <v>100</v>
      </c>
      <c r="I18" s="22">
        <f>'6.Generation OPEX'!I27</f>
        <v>100</v>
      </c>
      <c r="J18" s="22">
        <f>'6.Generation OPEX'!J27</f>
        <v>100</v>
      </c>
      <c r="K18" s="22">
        <f>'6.Generation OPEX'!K27</f>
        <v>100</v>
      </c>
      <c r="L18" s="22">
        <f>'6.Generation OPEX'!L27</f>
        <v>100</v>
      </c>
      <c r="M18" s="22">
        <f>'6.Generation OPEX'!M27</f>
        <v>100</v>
      </c>
      <c r="N18" s="22">
        <f>'6.Generation OPEX'!N27</f>
        <v>100</v>
      </c>
      <c r="O18" s="22">
        <f>'6.Generation OPEX'!O27</f>
        <v>100</v>
      </c>
      <c r="P18" s="22">
        <f>'6.Generation OPEX'!P27</f>
        <v>100</v>
      </c>
      <c r="Q18" s="22">
        <f>'6.Generation OPEX'!Q27</f>
        <v>100</v>
      </c>
      <c r="R18" s="22">
        <f>'6.Generation OPEX'!R27</f>
        <v>100</v>
      </c>
      <c r="S18" s="22">
        <f>'6.Generation OPEX'!S27</f>
        <v>100</v>
      </c>
      <c r="T18" s="22">
        <f>'6.Generation OPEX'!T27</f>
        <v>100</v>
      </c>
      <c r="U18" s="22">
        <f>'6.Generation OPEX'!U27</f>
        <v>100</v>
      </c>
      <c r="V18" s="22">
        <f>'6.Generation OPEX'!V27</f>
        <v>100</v>
      </c>
      <c r="W18" s="22">
        <f>'6.Generation OPEX'!W27</f>
        <v>100</v>
      </c>
      <c r="X18" s="22">
        <f>'6.Generation OPEX'!X27</f>
        <v>100</v>
      </c>
      <c r="Y18" s="22">
        <f>'6.Generation OPEX'!Y27</f>
        <v>100</v>
      </c>
      <c r="Z18" s="22">
        <f>'6.Generation OPEX'!Z27</f>
        <v>100</v>
      </c>
      <c r="AA18" s="22">
        <f>'6.Generation OPEX'!AA27</f>
        <v>100</v>
      </c>
      <c r="AB18" s="22">
        <f>'6.Generation OPEX'!AB27</f>
        <v>100</v>
      </c>
      <c r="AC18" s="22">
        <f>'6.Generation OPEX'!AC27</f>
        <v>100</v>
      </c>
      <c r="AD18" s="22">
        <f>'6.Generation OPEX'!AD27</f>
        <v>100</v>
      </c>
      <c r="AE18" s="22">
        <f>'6.Generation OPEX'!AE27</f>
        <v>100</v>
      </c>
      <c r="AF18" s="22">
        <f>'6.Generation OPEX'!AF27</f>
        <v>100</v>
      </c>
      <c r="AG18" s="22">
        <f>'6.Generation OPEX'!AG27</f>
        <v>100</v>
      </c>
      <c r="AH18" s="22">
        <f>'6.Generation OPEX'!AH27</f>
        <v>100</v>
      </c>
      <c r="AI18" s="22">
        <f>'6.Generation OPEX'!AI27</f>
        <v>100</v>
      </c>
    </row>
    <row r="19" spans="2:35" ht="43.2" x14ac:dyDescent="0.3">
      <c r="B19" s="7" t="s">
        <v>310</v>
      </c>
      <c r="C19" s="184" t="s">
        <v>37</v>
      </c>
      <c r="D19" s="210"/>
      <c r="E19" s="22">
        <f>'6.Generation OPEX'!E28+'7.Generation ARR'!E15</f>
        <v>119.21830000000001</v>
      </c>
      <c r="F19" s="22">
        <f>'6.Generation OPEX'!F28+'7.Generation ARR'!F15</f>
        <v>115.95351100000001</v>
      </c>
      <c r="G19" s="22">
        <f>'6.Generation OPEX'!G28+'7.Generation ARR'!G15</f>
        <v>112.68872200000001</v>
      </c>
      <c r="H19" s="22">
        <f>'6.Generation OPEX'!H28+'7.Generation ARR'!H15</f>
        <v>109.42393300000001</v>
      </c>
      <c r="I19" s="22">
        <f>'6.Generation OPEX'!I28+'7.Generation ARR'!I15</f>
        <v>106.159144</v>
      </c>
      <c r="J19" s="22">
        <f>'6.Generation OPEX'!J28+'7.Generation ARR'!J15</f>
        <v>102.89435499999999</v>
      </c>
      <c r="K19" s="22">
        <f>'6.Generation OPEX'!K28+'7.Generation ARR'!K15</f>
        <v>99.629565999999997</v>
      </c>
      <c r="L19" s="22">
        <f>'6.Generation OPEX'!L28+'7.Generation ARR'!L15</f>
        <v>96.364777000000004</v>
      </c>
      <c r="M19" s="22">
        <f>'6.Generation OPEX'!M28+'7.Generation ARR'!M15</f>
        <v>93.099987999999996</v>
      </c>
      <c r="N19" s="22">
        <f>'6.Generation OPEX'!N28+'7.Generation ARR'!N15</f>
        <v>89.835198999999989</v>
      </c>
      <c r="O19" s="22">
        <f>'6.Generation OPEX'!O28+'7.Generation ARR'!O15</f>
        <v>86.570409999999981</v>
      </c>
      <c r="P19" s="22">
        <f>'6.Generation OPEX'!P28+'7.Generation ARR'!P15</f>
        <v>83.305620999999988</v>
      </c>
      <c r="Q19" s="22">
        <f>'6.Generation OPEX'!Q28+'7.Generation ARR'!Q15</f>
        <v>80.04083199999998</v>
      </c>
      <c r="R19" s="22">
        <f>'6.Generation OPEX'!R28+'7.Generation ARR'!R15</f>
        <v>76.776042999999987</v>
      </c>
      <c r="S19" s="22">
        <f>'6.Generation OPEX'!S28+'7.Generation ARR'!S15</f>
        <v>73.51125399999998</v>
      </c>
      <c r="T19" s="22">
        <f>'6.Generation OPEX'!T28+'7.Generation ARR'!T15</f>
        <v>70.246464999999972</v>
      </c>
      <c r="U19" s="22">
        <f>'6.Generation OPEX'!U28+'7.Generation ARR'!U15</f>
        <v>66.981675999999979</v>
      </c>
      <c r="V19" s="22">
        <f>'6.Generation OPEX'!V28+'7.Generation ARR'!V15</f>
        <v>63.716886999999979</v>
      </c>
      <c r="W19" s="22">
        <f>'6.Generation OPEX'!W28+'7.Generation ARR'!W15</f>
        <v>60.452097999999978</v>
      </c>
      <c r="X19" s="22">
        <f>'6.Generation OPEX'!X28+'7.Generation ARR'!X15</f>
        <v>57.187308999999978</v>
      </c>
      <c r="Y19" s="22">
        <f>'6.Generation OPEX'!Y28+'7.Generation ARR'!Y15</f>
        <v>106.69482999999998</v>
      </c>
      <c r="Z19" s="22">
        <f>'6.Generation OPEX'!Z28+'7.Generation ARR'!Z15</f>
        <v>103.58567949999997</v>
      </c>
      <c r="AA19" s="22">
        <f>'6.Generation OPEX'!AA28+'7.Generation ARR'!AA15</f>
        <v>100.47652899999997</v>
      </c>
      <c r="AB19" s="22">
        <f>'6.Generation OPEX'!AB28+'7.Generation ARR'!AB15</f>
        <v>97.367378499999973</v>
      </c>
      <c r="AC19" s="22">
        <f>'6.Generation OPEX'!AC28+'7.Generation ARR'!AC15</f>
        <v>94.258227999999974</v>
      </c>
      <c r="AD19" s="22">
        <f>'6.Generation OPEX'!AD28+'7.Generation ARR'!AD15</f>
        <v>91.149077499999962</v>
      </c>
      <c r="AE19" s="22">
        <f>'6.Generation OPEX'!AE28+'7.Generation ARR'!AE15</f>
        <v>88.155750999999952</v>
      </c>
      <c r="AF19" s="22">
        <f>'6.Generation OPEX'!AF28+'7.Generation ARR'!AF15</f>
        <v>85.162424499999958</v>
      </c>
      <c r="AG19" s="22">
        <f>'6.Generation OPEX'!AG28+'7.Generation ARR'!AG15</f>
        <v>82.169097999999963</v>
      </c>
      <c r="AH19" s="22">
        <f>'6.Generation OPEX'!AH28+'7.Generation ARR'!AH15</f>
        <v>79.175771499999954</v>
      </c>
      <c r="AI19" s="22">
        <f>'6.Generation OPEX'!AI28+'7.Generation ARR'!AI15</f>
        <v>49.182444999999959</v>
      </c>
    </row>
    <row r="20" spans="2:35" ht="43.2" x14ac:dyDescent="0.3">
      <c r="B20" s="7" t="s">
        <v>311</v>
      </c>
      <c r="C20" s="184" t="s">
        <v>37</v>
      </c>
      <c r="D20" s="210"/>
      <c r="E20" s="22">
        <f>E$19*'2.Energy, Power and Consumers'!D49</f>
        <v>72.382539285714302</v>
      </c>
      <c r="F20" s="22">
        <f>F$19*'2.Energy, Power and Consumers'!E49</f>
        <v>70.400345964285719</v>
      </c>
      <c r="G20" s="22">
        <f>G$19*'2.Energy, Power and Consumers'!F49</f>
        <v>68.418152642857152</v>
      </c>
      <c r="H20" s="22">
        <f>H$19*'2.Energy, Power and Consumers'!G49</f>
        <v>66.435959321428584</v>
      </c>
      <c r="I20" s="22">
        <f>I$19*'2.Energy, Power and Consumers'!H49</f>
        <v>64.453766000000002</v>
      </c>
      <c r="J20" s="22">
        <f>J$19*'2.Energy, Power and Consumers'!I49</f>
        <v>62.471572678571427</v>
      </c>
      <c r="K20" s="22">
        <f>K$19*'2.Energy, Power and Consumers'!J49</f>
        <v>60.489379357142859</v>
      </c>
      <c r="L20" s="22">
        <f>L$19*'2.Energy, Power and Consumers'!K49</f>
        <v>58.507186035714291</v>
      </c>
      <c r="M20" s="22">
        <f>M$19*'2.Energy, Power and Consumers'!L49</f>
        <v>56.524992714285716</v>
      </c>
      <c r="N20" s="22">
        <f>N$19*'2.Energy, Power and Consumers'!M49</f>
        <v>54.542799392857141</v>
      </c>
      <c r="O20" s="22">
        <f>O$19*'2.Energy, Power and Consumers'!N49</f>
        <v>52.560606071428566</v>
      </c>
      <c r="P20" s="22">
        <f>P$19*'2.Energy, Power and Consumers'!O49</f>
        <v>50.578412749999998</v>
      </c>
      <c r="Q20" s="22">
        <f>Q$19*'2.Energy, Power and Consumers'!P49</f>
        <v>48.596219428571423</v>
      </c>
      <c r="R20" s="22">
        <f>R$19*'2.Energy, Power and Consumers'!Q49</f>
        <v>46.614026107142855</v>
      </c>
      <c r="S20" s="22">
        <f>S$19*'2.Energy, Power and Consumers'!R49</f>
        <v>44.63183278571428</v>
      </c>
      <c r="T20" s="22">
        <f>T$19*'2.Energy, Power and Consumers'!S49</f>
        <v>42.649639464285698</v>
      </c>
      <c r="U20" s="22">
        <f>U$19*'2.Energy, Power and Consumers'!T49</f>
        <v>40.667446142857138</v>
      </c>
      <c r="V20" s="22">
        <f>V$19*'2.Energy, Power and Consumers'!U49</f>
        <v>38.685252821428563</v>
      </c>
      <c r="W20" s="22">
        <f>W$19*'2.Energy, Power and Consumers'!V49</f>
        <v>36.703059499999988</v>
      </c>
      <c r="X20" s="22">
        <f>X$19*'2.Energy, Power and Consumers'!W49</f>
        <v>34.72086617857142</v>
      </c>
      <c r="Y20" s="22">
        <f>Y$19*'2.Energy, Power and Consumers'!X49</f>
        <v>64.779003928571427</v>
      </c>
      <c r="Z20" s="22">
        <f>Z$19*'2.Energy, Power and Consumers'!Y49</f>
        <v>62.891305410714274</v>
      </c>
      <c r="AA20" s="22">
        <f>AA$19*'2.Energy, Power and Consumers'!Z49</f>
        <v>61.003606892857128</v>
      </c>
      <c r="AB20" s="22">
        <f>AB$19*'2.Energy, Power and Consumers'!AA49</f>
        <v>59.115908374999989</v>
      </c>
      <c r="AC20" s="22">
        <f>AC$19*'2.Energy, Power and Consumers'!AB49</f>
        <v>57.228209857142851</v>
      </c>
      <c r="AD20" s="22">
        <f>AD$19*'2.Energy, Power and Consumers'!AC49</f>
        <v>55.340511339285698</v>
      </c>
      <c r="AE20" s="22">
        <f>AE$19*'2.Energy, Power and Consumers'!AD49</f>
        <v>53.523134535714263</v>
      </c>
      <c r="AF20" s="22">
        <f>AF$19*'2.Energy, Power and Consumers'!AE49</f>
        <v>51.705757732142835</v>
      </c>
      <c r="AG20" s="22">
        <f>AG$19*'2.Energy, Power and Consumers'!AF49</f>
        <v>49.888380928571408</v>
      </c>
      <c r="AH20" s="22">
        <f>AH$19*'2.Energy, Power and Consumers'!AG49</f>
        <v>48.071004124999973</v>
      </c>
      <c r="AI20" s="22">
        <f>AI$19*'2.Energy, Power and Consumers'!AH49</f>
        <v>29.860770178571407</v>
      </c>
    </row>
    <row r="21" spans="2:35" ht="43.2" x14ac:dyDescent="0.3">
      <c r="B21" s="7" t="s">
        <v>312</v>
      </c>
      <c r="C21" s="184" t="s">
        <v>37</v>
      </c>
      <c r="D21" s="210"/>
      <c r="E21" s="22">
        <f>E$19*'2.Energy, Power and Consumers'!D50</f>
        <v>46.835760714285726</v>
      </c>
      <c r="F21" s="22">
        <f>F$19*'2.Energy, Power and Consumers'!E50</f>
        <v>45.553165035714294</v>
      </c>
      <c r="G21" s="22">
        <f>G$19*'2.Energy, Power and Consumers'!F50</f>
        <v>44.270569357142868</v>
      </c>
      <c r="H21" s="22">
        <f>H$19*'2.Energy, Power and Consumers'!G50</f>
        <v>42.987973678571436</v>
      </c>
      <c r="I21" s="22">
        <f>I$19*'2.Energy, Power and Consumers'!H50</f>
        <v>41.705378000000003</v>
      </c>
      <c r="J21" s="22">
        <f>J$19*'2.Energy, Power and Consumers'!I50</f>
        <v>40.422782321428571</v>
      </c>
      <c r="K21" s="22">
        <f>K$19*'2.Energy, Power and Consumers'!J50</f>
        <v>39.140186642857145</v>
      </c>
      <c r="L21" s="22">
        <f>L$19*'2.Energy, Power and Consumers'!K50</f>
        <v>37.85759096428572</v>
      </c>
      <c r="M21" s="22">
        <f>M$19*'2.Energy, Power and Consumers'!L50</f>
        <v>36.574995285714287</v>
      </c>
      <c r="N21" s="22">
        <f>N$19*'2.Energy, Power and Consumers'!M50</f>
        <v>35.292399607142855</v>
      </c>
      <c r="O21" s="22">
        <f>O$19*'2.Energy, Power and Consumers'!N50</f>
        <v>34.009803928571422</v>
      </c>
      <c r="P21" s="22">
        <f>P$19*'2.Energy, Power and Consumers'!O50</f>
        <v>32.727208249999997</v>
      </c>
      <c r="Q21" s="22">
        <f>Q$19*'2.Energy, Power and Consumers'!P50</f>
        <v>31.444612571428568</v>
      </c>
      <c r="R21" s="22">
        <f>R$19*'2.Energy, Power and Consumers'!Q50</f>
        <v>30.162016892857142</v>
      </c>
      <c r="S21" s="22">
        <f>S$19*'2.Energy, Power and Consumers'!R50</f>
        <v>28.87942121428571</v>
      </c>
      <c r="T21" s="22">
        <f>T$19*'2.Energy, Power and Consumers'!S50</f>
        <v>27.596825535714277</v>
      </c>
      <c r="U21" s="22">
        <f>U$19*'2.Energy, Power and Consumers'!T50</f>
        <v>26.314229857142852</v>
      </c>
      <c r="V21" s="22">
        <f>V$19*'2.Energy, Power and Consumers'!U50</f>
        <v>25.031634178571423</v>
      </c>
      <c r="W21" s="22">
        <f>W$19*'2.Energy, Power and Consumers'!V50</f>
        <v>23.749038499999994</v>
      </c>
      <c r="X21" s="22">
        <f>X$19*'2.Energy, Power and Consumers'!W50</f>
        <v>22.466442821428565</v>
      </c>
      <c r="Y21" s="22">
        <f>Y$19*'2.Energy, Power and Consumers'!X50</f>
        <v>41.915826071428569</v>
      </c>
      <c r="Z21" s="22">
        <f>Z$19*'2.Energy, Power and Consumers'!Y50</f>
        <v>40.694374089285709</v>
      </c>
      <c r="AA21" s="22">
        <f>AA$19*'2.Energy, Power and Consumers'!Z50</f>
        <v>39.47292210714285</v>
      </c>
      <c r="AB21" s="22">
        <f>AB$19*'2.Energy, Power and Consumers'!AA50</f>
        <v>38.251470124999997</v>
      </c>
      <c r="AC21" s="22">
        <f>AC$19*'2.Energy, Power and Consumers'!AB50</f>
        <v>37.030018142857138</v>
      </c>
      <c r="AD21" s="22">
        <f>AD$19*'2.Energy, Power and Consumers'!AC50</f>
        <v>35.808566160714278</v>
      </c>
      <c r="AE21" s="22">
        <f>AE$19*'2.Energy, Power and Consumers'!AD50</f>
        <v>34.632616464285697</v>
      </c>
      <c r="AF21" s="22">
        <f>AF$19*'2.Energy, Power and Consumers'!AE50</f>
        <v>33.456666767857129</v>
      </c>
      <c r="AG21" s="22">
        <f>AG$19*'2.Energy, Power and Consumers'!AF50</f>
        <v>32.280717071428562</v>
      </c>
      <c r="AH21" s="22">
        <f>AH$19*'2.Energy, Power and Consumers'!AG50</f>
        <v>31.104767374999984</v>
      </c>
      <c r="AI21" s="22">
        <f>AI$19*'2.Energy, Power and Consumers'!AH50</f>
        <v>19.321674821428559</v>
      </c>
    </row>
    <row r="22" spans="2:35" hidden="1" x14ac:dyDescent="0.3">
      <c r="B22" s="10" t="s">
        <v>14</v>
      </c>
      <c r="C22"/>
    </row>
    <row r="23" spans="2:35" ht="28.8" hidden="1" x14ac:dyDescent="0.3">
      <c r="B23" s="6" t="s">
        <v>11</v>
      </c>
      <c r="C23" s="8" t="s">
        <v>4</v>
      </c>
      <c r="D23" s="21" t="e">
        <f>SUM(E23:I23)</f>
        <v>#REF!</v>
      </c>
      <c r="E23" s="22" t="e">
        <f>IF(E$8&lt;0,0,#REF!*E$9)</f>
        <v>#REF!</v>
      </c>
      <c r="F23" s="22" t="e">
        <f>IF(F$8&lt;0,0,#REF!*F$9)</f>
        <v>#REF!</v>
      </c>
      <c r="G23" s="22" t="e">
        <f>IF(G$8&lt;0,0,#REF!*G$9)</f>
        <v>#REF!</v>
      </c>
      <c r="H23" s="22" t="e">
        <f>IF(H$8&lt;0,0,#REF!*H$9)</f>
        <v>#REF!</v>
      </c>
      <c r="I23" s="22" t="e">
        <f>IF(I$8&lt;0,0,#REF!*I$9)</f>
        <v>#REF!</v>
      </c>
    </row>
    <row r="24" spans="2:35" ht="28.8" hidden="1" x14ac:dyDescent="0.3">
      <c r="B24" s="7" t="s">
        <v>12</v>
      </c>
      <c r="C24" s="8" t="s">
        <v>4</v>
      </c>
      <c r="D24" s="21" t="e">
        <f>SUM(E24:I24)</f>
        <v>#REF!</v>
      </c>
      <c r="E24" s="22" t="e">
        <f>IF(E$8&lt;0,0,#REF!*E$9)</f>
        <v>#REF!</v>
      </c>
      <c r="F24" s="22" t="e">
        <f>IF(F$8&lt;0,0,#REF!*F$9)</f>
        <v>#REF!</v>
      </c>
      <c r="G24" s="22" t="e">
        <f>IF(G$8&lt;0,0,#REF!*G$9)</f>
        <v>#REF!</v>
      </c>
      <c r="H24" s="22" t="e">
        <f>IF(H$8&lt;0,0,#REF!*H$9)</f>
        <v>#REF!</v>
      </c>
      <c r="I24" s="22" t="e">
        <f>IF(I$8&lt;0,0,#REF!*I$9)</f>
        <v>#REF!</v>
      </c>
    </row>
    <row r="25" spans="2:35" ht="28.8" hidden="1" x14ac:dyDescent="0.3">
      <c r="B25" s="7" t="s">
        <v>13</v>
      </c>
      <c r="C25" s="8" t="s">
        <v>4</v>
      </c>
      <c r="D25" s="21" t="e">
        <f>SUM(E25:I25)</f>
        <v>#REF!</v>
      </c>
      <c r="E25" s="22" t="e">
        <f>IF(E$8&lt;0,0,#REF!*E$9)</f>
        <v>#REF!</v>
      </c>
      <c r="F25" s="22" t="e">
        <f>IF(F$8&lt;0,0,#REF!*F$9)</f>
        <v>#REF!</v>
      </c>
      <c r="G25" s="22" t="e">
        <f>IF(G$8&lt;0,0,#REF!*G$9)</f>
        <v>#REF!</v>
      </c>
      <c r="H25" s="22" t="e">
        <f>IF(H$8&lt;0,0,#REF!*H$9)</f>
        <v>#REF!</v>
      </c>
      <c r="I25" s="22" t="e">
        <f>IF(I$8&lt;0,0,#REF!*I$9)</f>
        <v>#REF!</v>
      </c>
    </row>
    <row r="26" spans="2:35" x14ac:dyDescent="0.3">
      <c r="B26"/>
      <c r="C26"/>
    </row>
    <row r="27" spans="2:35" x14ac:dyDescent="0.3">
      <c r="B27"/>
      <c r="C27"/>
      <c r="E27" s="53"/>
    </row>
    <row r="28" spans="2:35" x14ac:dyDescent="0.3">
      <c r="B28"/>
      <c r="C28"/>
    </row>
    <row r="29" spans="2:35" x14ac:dyDescent="0.3">
      <c r="B29"/>
      <c r="C29"/>
    </row>
    <row r="30" spans="2:35" x14ac:dyDescent="0.3">
      <c r="B30"/>
      <c r="C30"/>
    </row>
    <row r="31" spans="2:35" x14ac:dyDescent="0.3">
      <c r="B31"/>
      <c r="C31"/>
    </row>
    <row r="32" spans="2:35" x14ac:dyDescent="0.3">
      <c r="B32"/>
      <c r="C32"/>
    </row>
    <row r="33" spans="2:3" x14ac:dyDescent="0.3">
      <c r="B33"/>
      <c r="C33"/>
    </row>
    <row r="34" spans="2:3" x14ac:dyDescent="0.3">
      <c r="B34"/>
      <c r="C34"/>
    </row>
    <row r="35" spans="2:3" x14ac:dyDescent="0.3">
      <c r="B35"/>
      <c r="C35"/>
    </row>
    <row r="36" spans="2:3" x14ac:dyDescent="0.3">
      <c r="B36"/>
      <c r="C36"/>
    </row>
    <row r="37" spans="2:3" x14ac:dyDescent="0.3">
      <c r="B37"/>
      <c r="C37"/>
    </row>
    <row r="38" spans="2:3" x14ac:dyDescent="0.3">
      <c r="B38"/>
      <c r="C38"/>
    </row>
    <row r="39" spans="2:3" x14ac:dyDescent="0.3">
      <c r="B39"/>
      <c r="C39"/>
    </row>
    <row r="40" spans="2:3" x14ac:dyDescent="0.3">
      <c r="B40"/>
      <c r="C40"/>
    </row>
    <row r="41" spans="2:3" x14ac:dyDescent="0.3">
      <c r="B41"/>
      <c r="C41"/>
    </row>
    <row r="42" spans="2:3" x14ac:dyDescent="0.3">
      <c r="B42"/>
      <c r="C42"/>
    </row>
    <row r="43" spans="2:3" x14ac:dyDescent="0.3">
      <c r="B43"/>
      <c r="C43"/>
    </row>
    <row r="44" spans="2:3" x14ac:dyDescent="0.3">
      <c r="B44"/>
      <c r="C44"/>
    </row>
    <row r="45" spans="2:3" x14ac:dyDescent="0.3">
      <c r="B45"/>
      <c r="C45"/>
    </row>
    <row r="46" spans="2:3" x14ac:dyDescent="0.3">
      <c r="B46"/>
      <c r="C46"/>
    </row>
    <row r="47" spans="2:3" x14ac:dyDescent="0.3">
      <c r="B47"/>
      <c r="C47"/>
    </row>
    <row r="48" spans="2:3" x14ac:dyDescent="0.3">
      <c r="B48"/>
      <c r="C48"/>
    </row>
    <row r="49" spans="2:3" x14ac:dyDescent="0.3">
      <c r="B49"/>
      <c r="C49"/>
    </row>
    <row r="50" spans="2:3" x14ac:dyDescent="0.3">
      <c r="B50"/>
      <c r="C50"/>
    </row>
    <row r="51" spans="2:3" x14ac:dyDescent="0.3">
      <c r="B51"/>
      <c r="C51"/>
    </row>
    <row r="52" spans="2:3" x14ac:dyDescent="0.3">
      <c r="B52"/>
      <c r="C52"/>
    </row>
    <row r="53" spans="2:3" x14ac:dyDescent="0.3">
      <c r="B53"/>
      <c r="C53"/>
    </row>
    <row r="54" spans="2:3" x14ac:dyDescent="0.3">
      <c r="B54"/>
      <c r="C54"/>
    </row>
    <row r="55" spans="2:3" x14ac:dyDescent="0.3">
      <c r="B55"/>
      <c r="C55"/>
    </row>
    <row r="56" spans="2:3" x14ac:dyDescent="0.3">
      <c r="B56"/>
      <c r="C56"/>
    </row>
    <row r="57" spans="2:3" x14ac:dyDescent="0.3">
      <c r="B57"/>
      <c r="C57"/>
    </row>
    <row r="58" spans="2:3" x14ac:dyDescent="0.3">
      <c r="B58"/>
      <c r="C58"/>
    </row>
    <row r="59" spans="2:3" x14ac:dyDescent="0.3">
      <c r="B59"/>
      <c r="C59"/>
    </row>
    <row r="60" spans="2:3" x14ac:dyDescent="0.3">
      <c r="B60"/>
      <c r="C60"/>
    </row>
    <row r="61" spans="2:3" x14ac:dyDescent="0.3">
      <c r="B61"/>
      <c r="C61"/>
    </row>
    <row r="62" spans="2:3" x14ac:dyDescent="0.3">
      <c r="B62"/>
      <c r="C62"/>
    </row>
    <row r="63" spans="2:3" x14ac:dyDescent="0.3">
      <c r="B63"/>
      <c r="C63"/>
    </row>
    <row r="64" spans="2:3" x14ac:dyDescent="0.3">
      <c r="B64"/>
      <c r="C64"/>
    </row>
    <row r="65" spans="2:3" x14ac:dyDescent="0.3">
      <c r="B65"/>
      <c r="C65"/>
    </row>
    <row r="66" spans="2:3" x14ac:dyDescent="0.3">
      <c r="B66"/>
      <c r="C66"/>
    </row>
    <row r="67" spans="2:3" x14ac:dyDescent="0.3">
      <c r="B67"/>
      <c r="C67"/>
    </row>
    <row r="68" spans="2:3" x14ac:dyDescent="0.3">
      <c r="B68"/>
      <c r="C68"/>
    </row>
    <row r="69" spans="2:3" x14ac:dyDescent="0.3">
      <c r="B69"/>
      <c r="C69"/>
    </row>
    <row r="70" spans="2:3" x14ac:dyDescent="0.3">
      <c r="B70"/>
      <c r="C70"/>
    </row>
    <row r="71" spans="2:3" x14ac:dyDescent="0.3">
      <c r="B71"/>
      <c r="C71"/>
    </row>
    <row r="72" spans="2:3" x14ac:dyDescent="0.3">
      <c r="B72"/>
      <c r="C72"/>
    </row>
    <row r="73" spans="2:3" x14ac:dyDescent="0.3">
      <c r="B73"/>
      <c r="C73"/>
    </row>
    <row r="74" spans="2:3" x14ac:dyDescent="0.3">
      <c r="B74"/>
      <c r="C74"/>
    </row>
    <row r="75" spans="2:3" x14ac:dyDescent="0.3">
      <c r="B75"/>
      <c r="C75"/>
    </row>
    <row r="76" spans="2:3" x14ac:dyDescent="0.3">
      <c r="B76"/>
      <c r="C76"/>
    </row>
    <row r="77" spans="2:3" x14ac:dyDescent="0.3">
      <c r="B77"/>
      <c r="C77"/>
    </row>
    <row r="78" spans="2:3" x14ac:dyDescent="0.3">
      <c r="B78"/>
      <c r="C78"/>
    </row>
    <row r="79" spans="2:3" x14ac:dyDescent="0.3">
      <c r="B79"/>
      <c r="C79"/>
    </row>
    <row r="80" spans="2:3" x14ac:dyDescent="0.3">
      <c r="B80"/>
      <c r="C80"/>
    </row>
    <row r="81" spans="2:3" x14ac:dyDescent="0.3">
      <c r="B81"/>
      <c r="C81"/>
    </row>
    <row r="82" spans="2:3" x14ac:dyDescent="0.3">
      <c r="B82"/>
      <c r="C82"/>
    </row>
    <row r="83" spans="2:3" x14ac:dyDescent="0.3">
      <c r="B83"/>
      <c r="C83"/>
    </row>
    <row r="84" spans="2:3" x14ac:dyDescent="0.3">
      <c r="B84"/>
      <c r="C84"/>
    </row>
    <row r="85" spans="2:3" x14ac:dyDescent="0.3">
      <c r="B85"/>
      <c r="C85"/>
    </row>
    <row r="86" spans="2:3" x14ac:dyDescent="0.3">
      <c r="B86"/>
      <c r="C86"/>
    </row>
    <row r="87" spans="2:3" x14ac:dyDescent="0.3">
      <c r="B87"/>
      <c r="C87"/>
    </row>
    <row r="88" spans="2:3" x14ac:dyDescent="0.3">
      <c r="B88"/>
      <c r="C88"/>
    </row>
    <row r="89" spans="2:3" x14ac:dyDescent="0.3">
      <c r="B89"/>
      <c r="C89"/>
    </row>
    <row r="90" spans="2:3" x14ac:dyDescent="0.3">
      <c r="B90"/>
      <c r="C90"/>
    </row>
    <row r="91" spans="2:3" x14ac:dyDescent="0.3">
      <c r="B91"/>
      <c r="C91"/>
    </row>
    <row r="92" spans="2:3" x14ac:dyDescent="0.3">
      <c r="B92"/>
      <c r="C92"/>
    </row>
    <row r="93" spans="2:3" x14ac:dyDescent="0.3">
      <c r="B93"/>
      <c r="C93"/>
    </row>
    <row r="94" spans="2:3" x14ac:dyDescent="0.3">
      <c r="B94"/>
      <c r="C94"/>
    </row>
    <row r="95" spans="2:3" x14ac:dyDescent="0.3">
      <c r="B95"/>
      <c r="C95"/>
    </row>
    <row r="96" spans="2:3" x14ac:dyDescent="0.3">
      <c r="B96"/>
      <c r="C96"/>
    </row>
    <row r="97" spans="2:3" x14ac:dyDescent="0.3">
      <c r="B97"/>
      <c r="C97"/>
    </row>
    <row r="98" spans="2:3" x14ac:dyDescent="0.3">
      <c r="B98"/>
      <c r="C98"/>
    </row>
    <row r="99" spans="2:3" x14ac:dyDescent="0.3">
      <c r="B99"/>
      <c r="C99"/>
    </row>
    <row r="100" spans="2:3" x14ac:dyDescent="0.3">
      <c r="B100"/>
      <c r="C100"/>
    </row>
    <row r="101" spans="2:3" x14ac:dyDescent="0.3">
      <c r="B101"/>
      <c r="C101"/>
    </row>
    <row r="102" spans="2:3" x14ac:dyDescent="0.3">
      <c r="B102"/>
      <c r="C102"/>
    </row>
    <row r="103" spans="2:3" x14ac:dyDescent="0.3">
      <c r="B103"/>
      <c r="C103"/>
    </row>
    <row r="104" spans="2:3" x14ac:dyDescent="0.3">
      <c r="B104"/>
      <c r="C104"/>
    </row>
    <row r="105" spans="2:3" x14ac:dyDescent="0.3">
      <c r="B105"/>
      <c r="C105"/>
    </row>
    <row r="106" spans="2:3" x14ac:dyDescent="0.3">
      <c r="B106"/>
      <c r="C106"/>
    </row>
    <row r="107" spans="2:3" x14ac:dyDescent="0.3">
      <c r="B107"/>
      <c r="C107"/>
    </row>
    <row r="108" spans="2:3" x14ac:dyDescent="0.3">
      <c r="B108"/>
      <c r="C108"/>
    </row>
    <row r="109" spans="2:3" x14ac:dyDescent="0.3">
      <c r="B109"/>
      <c r="C109"/>
    </row>
    <row r="110" spans="2:3" x14ac:dyDescent="0.3">
      <c r="B110"/>
      <c r="C110"/>
    </row>
    <row r="111" spans="2:3" x14ac:dyDescent="0.3">
      <c r="B111"/>
      <c r="C111"/>
    </row>
    <row r="112" spans="2:3" x14ac:dyDescent="0.3">
      <c r="B112"/>
      <c r="C112"/>
    </row>
    <row r="113" spans="2:3" x14ac:dyDescent="0.3">
      <c r="B113"/>
      <c r="C113"/>
    </row>
    <row r="114" spans="2:3" x14ac:dyDescent="0.3">
      <c r="B114"/>
      <c r="C114"/>
    </row>
    <row r="115" spans="2:3" x14ac:dyDescent="0.3">
      <c r="B115"/>
      <c r="C115"/>
    </row>
    <row r="116" spans="2:3" x14ac:dyDescent="0.3">
      <c r="B116"/>
      <c r="C116"/>
    </row>
    <row r="117" spans="2:3" x14ac:dyDescent="0.3">
      <c r="B117"/>
      <c r="C117"/>
    </row>
    <row r="118" spans="2:3" x14ac:dyDescent="0.3">
      <c r="B118"/>
      <c r="C118"/>
    </row>
    <row r="119" spans="2:3" x14ac:dyDescent="0.3">
      <c r="B119"/>
      <c r="C119"/>
    </row>
    <row r="120" spans="2:3" x14ac:dyDescent="0.3">
      <c r="B120"/>
      <c r="C120"/>
    </row>
    <row r="121" spans="2:3" x14ac:dyDescent="0.3">
      <c r="B121"/>
      <c r="C121"/>
    </row>
    <row r="122" spans="2:3" x14ac:dyDescent="0.3">
      <c r="B122"/>
      <c r="C122"/>
    </row>
    <row r="123" spans="2:3" x14ac:dyDescent="0.3">
      <c r="B123"/>
      <c r="C123"/>
    </row>
    <row r="124" spans="2:3" x14ac:dyDescent="0.3">
      <c r="B124"/>
      <c r="C124"/>
    </row>
    <row r="125" spans="2:3" x14ac:dyDescent="0.3">
      <c r="B125"/>
      <c r="C125"/>
    </row>
    <row r="126" spans="2:3" x14ac:dyDescent="0.3">
      <c r="B126"/>
      <c r="C126"/>
    </row>
    <row r="127" spans="2:3" x14ac:dyDescent="0.3">
      <c r="B127"/>
      <c r="C127"/>
    </row>
    <row r="128" spans="2:3" x14ac:dyDescent="0.3">
      <c r="B128"/>
      <c r="C128"/>
    </row>
    <row r="129" spans="2:3" x14ac:dyDescent="0.3">
      <c r="B129"/>
      <c r="C129"/>
    </row>
    <row r="130" spans="2:3" x14ac:dyDescent="0.3">
      <c r="B130"/>
      <c r="C130"/>
    </row>
    <row r="131" spans="2:3" x14ac:dyDescent="0.3">
      <c r="B131"/>
      <c r="C131"/>
    </row>
    <row r="132" spans="2:3" x14ac:dyDescent="0.3">
      <c r="B132"/>
      <c r="C132"/>
    </row>
    <row r="133" spans="2:3" x14ac:dyDescent="0.3">
      <c r="B133"/>
      <c r="C133"/>
    </row>
    <row r="134" spans="2:3" x14ac:dyDescent="0.3">
      <c r="B134"/>
      <c r="C134"/>
    </row>
    <row r="135" spans="2:3" x14ac:dyDescent="0.3">
      <c r="B135"/>
      <c r="C135"/>
    </row>
    <row r="136" spans="2:3" x14ac:dyDescent="0.3">
      <c r="B136"/>
      <c r="C136"/>
    </row>
    <row r="137" spans="2:3" x14ac:dyDescent="0.3">
      <c r="B137"/>
      <c r="C137"/>
    </row>
    <row r="138" spans="2:3" x14ac:dyDescent="0.3">
      <c r="B138"/>
      <c r="C138"/>
    </row>
    <row r="139" spans="2:3" x14ac:dyDescent="0.3">
      <c r="B139"/>
      <c r="C139"/>
    </row>
    <row r="140" spans="2:3" x14ac:dyDescent="0.3">
      <c r="B140"/>
      <c r="C140"/>
    </row>
    <row r="141" spans="2:3" x14ac:dyDescent="0.3">
      <c r="B141"/>
      <c r="C141"/>
    </row>
    <row r="142" spans="2:3" x14ac:dyDescent="0.3">
      <c r="B142"/>
      <c r="C142"/>
    </row>
    <row r="143" spans="2:3" x14ac:dyDescent="0.3">
      <c r="B143"/>
      <c r="C143"/>
    </row>
    <row r="144" spans="2:3" x14ac:dyDescent="0.3">
      <c r="B144"/>
      <c r="C144"/>
    </row>
    <row r="145" spans="2:3" x14ac:dyDescent="0.3">
      <c r="B145"/>
      <c r="C145"/>
    </row>
    <row r="146" spans="2:3" x14ac:dyDescent="0.3">
      <c r="B146"/>
      <c r="C146"/>
    </row>
    <row r="147" spans="2:3" x14ac:dyDescent="0.3">
      <c r="B147"/>
      <c r="C147"/>
    </row>
    <row r="148" spans="2:3" x14ac:dyDescent="0.3">
      <c r="B148"/>
      <c r="C148"/>
    </row>
    <row r="149" spans="2:3" x14ac:dyDescent="0.3">
      <c r="B149"/>
      <c r="C149"/>
    </row>
    <row r="150" spans="2:3" x14ac:dyDescent="0.3">
      <c r="B150"/>
      <c r="C150"/>
    </row>
    <row r="151" spans="2:3" x14ac:dyDescent="0.3">
      <c r="B151"/>
      <c r="C151"/>
    </row>
    <row r="152" spans="2:3" x14ac:dyDescent="0.3">
      <c r="B152"/>
      <c r="C152"/>
    </row>
    <row r="153" spans="2:3" x14ac:dyDescent="0.3">
      <c r="B153"/>
      <c r="C153"/>
    </row>
    <row r="154" spans="2:3" x14ac:dyDescent="0.3">
      <c r="B154"/>
      <c r="C154"/>
    </row>
    <row r="155" spans="2:3" x14ac:dyDescent="0.3">
      <c r="B155"/>
      <c r="C155"/>
    </row>
    <row r="156" spans="2:3" x14ac:dyDescent="0.3">
      <c r="B156"/>
      <c r="C156"/>
    </row>
    <row r="157" spans="2:3" x14ac:dyDescent="0.3">
      <c r="B157"/>
      <c r="C157"/>
    </row>
    <row r="158" spans="2:3" x14ac:dyDescent="0.3">
      <c r="B158"/>
      <c r="C158"/>
    </row>
    <row r="159" spans="2:3" x14ac:dyDescent="0.3">
      <c r="B159"/>
      <c r="C159"/>
    </row>
    <row r="160" spans="2:3" x14ac:dyDescent="0.3">
      <c r="B160"/>
      <c r="C160"/>
    </row>
    <row r="161" spans="2:3" x14ac:dyDescent="0.3">
      <c r="B161"/>
      <c r="C161"/>
    </row>
    <row r="162" spans="2:3" x14ac:dyDescent="0.3">
      <c r="B162"/>
      <c r="C162"/>
    </row>
    <row r="163" spans="2:3" x14ac:dyDescent="0.3">
      <c r="B163"/>
      <c r="C163"/>
    </row>
    <row r="164" spans="2:3" x14ac:dyDescent="0.3">
      <c r="B164"/>
      <c r="C164"/>
    </row>
    <row r="165" spans="2:3" x14ac:dyDescent="0.3">
      <c r="B165"/>
      <c r="C165"/>
    </row>
    <row r="166" spans="2:3" x14ac:dyDescent="0.3">
      <c r="B166"/>
      <c r="C166"/>
    </row>
    <row r="167" spans="2:3" x14ac:dyDescent="0.3">
      <c r="B167"/>
      <c r="C167"/>
    </row>
    <row r="168" spans="2:3" x14ac:dyDescent="0.3">
      <c r="B168"/>
      <c r="C168"/>
    </row>
    <row r="169" spans="2:3" x14ac:dyDescent="0.3">
      <c r="B169"/>
      <c r="C169"/>
    </row>
    <row r="170" spans="2:3" x14ac:dyDescent="0.3">
      <c r="B170"/>
      <c r="C170"/>
    </row>
    <row r="171" spans="2:3" x14ac:dyDescent="0.3">
      <c r="B171"/>
      <c r="C171"/>
    </row>
    <row r="172" spans="2:3" x14ac:dyDescent="0.3">
      <c r="B172"/>
      <c r="C172"/>
    </row>
    <row r="173" spans="2:3" x14ac:dyDescent="0.3">
      <c r="B173"/>
      <c r="C173"/>
    </row>
    <row r="174" spans="2:3" x14ac:dyDescent="0.3">
      <c r="B174"/>
      <c r="C174"/>
    </row>
    <row r="175" spans="2:3" x14ac:dyDescent="0.3">
      <c r="B175"/>
      <c r="C175"/>
    </row>
    <row r="176" spans="2:3" x14ac:dyDescent="0.3">
      <c r="B176"/>
      <c r="C176"/>
    </row>
    <row r="177" spans="2:3" x14ac:dyDescent="0.3">
      <c r="B177"/>
      <c r="C177"/>
    </row>
    <row r="178" spans="2:3" x14ac:dyDescent="0.3">
      <c r="B178"/>
      <c r="C178"/>
    </row>
    <row r="179" spans="2:3" x14ac:dyDescent="0.3">
      <c r="B179"/>
      <c r="C179"/>
    </row>
    <row r="180" spans="2:3" x14ac:dyDescent="0.3">
      <c r="B180"/>
      <c r="C180"/>
    </row>
    <row r="181" spans="2:3" x14ac:dyDescent="0.3">
      <c r="B181"/>
      <c r="C181"/>
    </row>
    <row r="182" spans="2:3" x14ac:dyDescent="0.3">
      <c r="B182"/>
      <c r="C182"/>
    </row>
    <row r="183" spans="2:3" x14ac:dyDescent="0.3">
      <c r="B183"/>
      <c r="C183"/>
    </row>
    <row r="184" spans="2:3" x14ac:dyDescent="0.3">
      <c r="B184"/>
      <c r="C184"/>
    </row>
    <row r="185" spans="2:3" x14ac:dyDescent="0.3">
      <c r="B185"/>
      <c r="C185"/>
    </row>
    <row r="186" spans="2:3" x14ac:dyDescent="0.3">
      <c r="B186"/>
      <c r="C186"/>
    </row>
    <row r="187" spans="2:3" x14ac:dyDescent="0.3">
      <c r="B187"/>
      <c r="C187"/>
    </row>
    <row r="188" spans="2:3" x14ac:dyDescent="0.3">
      <c r="B188"/>
      <c r="C188"/>
    </row>
    <row r="189" spans="2:3" x14ac:dyDescent="0.3">
      <c r="B189"/>
      <c r="C189"/>
    </row>
    <row r="190" spans="2:3" x14ac:dyDescent="0.3">
      <c r="B190"/>
      <c r="C190"/>
    </row>
    <row r="191" spans="2:3" x14ac:dyDescent="0.3">
      <c r="B191"/>
      <c r="C191"/>
    </row>
    <row r="192" spans="2:3" x14ac:dyDescent="0.3">
      <c r="B192"/>
      <c r="C192"/>
    </row>
    <row r="193" spans="2:3" x14ac:dyDescent="0.3">
      <c r="B193"/>
      <c r="C193"/>
    </row>
    <row r="194" spans="2:3" x14ac:dyDescent="0.3">
      <c r="B194"/>
      <c r="C194"/>
    </row>
    <row r="195" spans="2:3" x14ac:dyDescent="0.3">
      <c r="B195"/>
      <c r="C195"/>
    </row>
    <row r="196" spans="2:3" x14ac:dyDescent="0.3">
      <c r="B196"/>
      <c r="C196"/>
    </row>
    <row r="197" spans="2:3" x14ac:dyDescent="0.3">
      <c r="B197"/>
      <c r="C197"/>
    </row>
    <row r="198" spans="2:3" x14ac:dyDescent="0.3">
      <c r="B198"/>
      <c r="C198"/>
    </row>
    <row r="199" spans="2:3" x14ac:dyDescent="0.3">
      <c r="B199"/>
      <c r="C199"/>
    </row>
    <row r="200" spans="2:3" x14ac:dyDescent="0.3">
      <c r="B200"/>
      <c r="C200"/>
    </row>
    <row r="201" spans="2:3" x14ac:dyDescent="0.3">
      <c r="B201"/>
      <c r="C201"/>
    </row>
    <row r="202" spans="2:3" x14ac:dyDescent="0.3">
      <c r="B202"/>
      <c r="C202"/>
    </row>
    <row r="203" spans="2:3" x14ac:dyDescent="0.3">
      <c r="B203"/>
      <c r="C203"/>
    </row>
    <row r="204" spans="2:3" x14ac:dyDescent="0.3">
      <c r="B204"/>
      <c r="C204"/>
    </row>
    <row r="205" spans="2:3" x14ac:dyDescent="0.3">
      <c r="B205"/>
      <c r="C205"/>
    </row>
    <row r="206" spans="2:3" x14ac:dyDescent="0.3">
      <c r="B206"/>
      <c r="C206"/>
    </row>
    <row r="207" spans="2:3" x14ac:dyDescent="0.3">
      <c r="B207"/>
      <c r="C207"/>
    </row>
    <row r="208" spans="2:3" x14ac:dyDescent="0.3">
      <c r="B208"/>
      <c r="C208"/>
    </row>
    <row r="209" spans="2:3" x14ac:dyDescent="0.3">
      <c r="B209"/>
      <c r="C209"/>
    </row>
    <row r="210" spans="2:3" x14ac:dyDescent="0.3">
      <c r="B210"/>
      <c r="C210"/>
    </row>
    <row r="211" spans="2:3" x14ac:dyDescent="0.3">
      <c r="B211"/>
      <c r="C211"/>
    </row>
    <row r="212" spans="2:3" x14ac:dyDescent="0.3">
      <c r="B212"/>
      <c r="C212"/>
    </row>
    <row r="213" spans="2:3" x14ac:dyDescent="0.3">
      <c r="B213"/>
      <c r="C213"/>
    </row>
    <row r="214" spans="2:3" x14ac:dyDescent="0.3">
      <c r="B214"/>
      <c r="C214"/>
    </row>
    <row r="215" spans="2:3" x14ac:dyDescent="0.3">
      <c r="B215"/>
      <c r="C215"/>
    </row>
    <row r="216" spans="2:3" x14ac:dyDescent="0.3">
      <c r="B216"/>
      <c r="C216"/>
    </row>
    <row r="217" spans="2:3" x14ac:dyDescent="0.3">
      <c r="B217"/>
      <c r="C217"/>
    </row>
    <row r="218" spans="2:3" x14ac:dyDescent="0.3">
      <c r="B218"/>
      <c r="C218"/>
    </row>
    <row r="219" spans="2:3" x14ac:dyDescent="0.3">
      <c r="B219"/>
      <c r="C219"/>
    </row>
    <row r="220" spans="2:3" x14ac:dyDescent="0.3">
      <c r="B220"/>
      <c r="C220"/>
    </row>
    <row r="221" spans="2:3" x14ac:dyDescent="0.3">
      <c r="B221"/>
      <c r="C221"/>
    </row>
    <row r="222" spans="2:3" x14ac:dyDescent="0.3">
      <c r="B222"/>
      <c r="C222"/>
    </row>
    <row r="223" spans="2:3" x14ac:dyDescent="0.3">
      <c r="B223"/>
      <c r="C223"/>
    </row>
    <row r="224" spans="2:3" x14ac:dyDescent="0.3">
      <c r="B224"/>
      <c r="C224"/>
    </row>
    <row r="225" spans="2:3" x14ac:dyDescent="0.3">
      <c r="B225"/>
      <c r="C225"/>
    </row>
    <row r="226" spans="2:3" x14ac:dyDescent="0.3">
      <c r="B226"/>
      <c r="C226"/>
    </row>
    <row r="227" spans="2:3" x14ac:dyDescent="0.3">
      <c r="B227"/>
      <c r="C227"/>
    </row>
    <row r="228" spans="2:3" x14ac:dyDescent="0.3">
      <c r="B228"/>
      <c r="C228"/>
    </row>
    <row r="229" spans="2:3" x14ac:dyDescent="0.3">
      <c r="B229"/>
      <c r="C229"/>
    </row>
    <row r="230" spans="2:3" x14ac:dyDescent="0.3">
      <c r="B230"/>
      <c r="C230"/>
    </row>
    <row r="231" spans="2:3" x14ac:dyDescent="0.3">
      <c r="B231"/>
      <c r="C231"/>
    </row>
    <row r="232" spans="2:3" x14ac:dyDescent="0.3">
      <c r="B232"/>
      <c r="C232"/>
    </row>
    <row r="233" spans="2:3" x14ac:dyDescent="0.3">
      <c r="B233"/>
      <c r="C233"/>
    </row>
    <row r="234" spans="2:3" x14ac:dyDescent="0.3">
      <c r="B234"/>
      <c r="C234"/>
    </row>
    <row r="235" spans="2:3" x14ac:dyDescent="0.3">
      <c r="B235"/>
      <c r="C235"/>
    </row>
    <row r="236" spans="2:3" x14ac:dyDescent="0.3">
      <c r="B236"/>
      <c r="C236"/>
    </row>
    <row r="237" spans="2:3" x14ac:dyDescent="0.3">
      <c r="B237"/>
      <c r="C237"/>
    </row>
    <row r="238" spans="2:3" x14ac:dyDescent="0.3">
      <c r="B238"/>
      <c r="C238"/>
    </row>
    <row r="239" spans="2:3" x14ac:dyDescent="0.3">
      <c r="B239"/>
      <c r="C239"/>
    </row>
    <row r="240" spans="2:3" x14ac:dyDescent="0.3">
      <c r="B240"/>
      <c r="C240"/>
    </row>
    <row r="241" spans="2:3" x14ac:dyDescent="0.3">
      <c r="B241"/>
      <c r="C241"/>
    </row>
    <row r="242" spans="2:3" x14ac:dyDescent="0.3">
      <c r="B242"/>
      <c r="C242"/>
    </row>
    <row r="243" spans="2:3" x14ac:dyDescent="0.3">
      <c r="B243"/>
      <c r="C243"/>
    </row>
    <row r="244" spans="2:3" x14ac:dyDescent="0.3">
      <c r="B244"/>
      <c r="C244"/>
    </row>
    <row r="245" spans="2:3" x14ac:dyDescent="0.3">
      <c r="B245"/>
      <c r="C245"/>
    </row>
    <row r="246" spans="2:3" x14ac:dyDescent="0.3">
      <c r="B246"/>
      <c r="C246"/>
    </row>
    <row r="247" spans="2:3" x14ac:dyDescent="0.3">
      <c r="B247"/>
      <c r="C247"/>
    </row>
    <row r="248" spans="2:3" x14ac:dyDescent="0.3">
      <c r="B248"/>
      <c r="C248"/>
    </row>
    <row r="249" spans="2:3" x14ac:dyDescent="0.3">
      <c r="B249"/>
      <c r="C249"/>
    </row>
    <row r="250" spans="2:3" x14ac:dyDescent="0.3">
      <c r="B250"/>
      <c r="C250"/>
    </row>
    <row r="251" spans="2:3" x14ac:dyDescent="0.3">
      <c r="B251"/>
      <c r="C251"/>
    </row>
    <row r="252" spans="2:3" x14ac:dyDescent="0.3">
      <c r="B252"/>
      <c r="C252"/>
    </row>
    <row r="253" spans="2:3" x14ac:dyDescent="0.3">
      <c r="B253"/>
      <c r="C253"/>
    </row>
    <row r="254" spans="2:3" x14ac:dyDescent="0.3">
      <c r="B254"/>
      <c r="C254"/>
    </row>
    <row r="255" spans="2:3" x14ac:dyDescent="0.3">
      <c r="B255"/>
      <c r="C255"/>
    </row>
    <row r="256" spans="2:3" x14ac:dyDescent="0.3">
      <c r="B256"/>
      <c r="C256"/>
    </row>
    <row r="257" spans="2:3" x14ac:dyDescent="0.3">
      <c r="B257"/>
      <c r="C257"/>
    </row>
    <row r="258" spans="2:3" x14ac:dyDescent="0.3">
      <c r="B258"/>
      <c r="C258"/>
    </row>
    <row r="259" spans="2:3" x14ac:dyDescent="0.3">
      <c r="B259"/>
      <c r="C259"/>
    </row>
    <row r="260" spans="2:3" x14ac:dyDescent="0.3">
      <c r="B260"/>
      <c r="C260"/>
    </row>
    <row r="261" spans="2:3" x14ac:dyDescent="0.3">
      <c r="B261"/>
      <c r="C261"/>
    </row>
    <row r="262" spans="2:3" x14ac:dyDescent="0.3">
      <c r="B262"/>
      <c r="C262"/>
    </row>
    <row r="263" spans="2:3" x14ac:dyDescent="0.3">
      <c r="B263"/>
      <c r="C263"/>
    </row>
    <row r="264" spans="2:3" x14ac:dyDescent="0.3">
      <c r="B264"/>
      <c r="C264"/>
    </row>
    <row r="265" spans="2:3" x14ac:dyDescent="0.3">
      <c r="B265"/>
      <c r="C265"/>
    </row>
    <row r="266" spans="2:3" x14ac:dyDescent="0.3">
      <c r="B266"/>
      <c r="C266"/>
    </row>
    <row r="267" spans="2:3" x14ac:dyDescent="0.3">
      <c r="B267"/>
      <c r="C267"/>
    </row>
    <row r="268" spans="2:3" x14ac:dyDescent="0.3">
      <c r="B268"/>
      <c r="C268"/>
    </row>
    <row r="269" spans="2:3" x14ac:dyDescent="0.3">
      <c r="B269"/>
      <c r="C269"/>
    </row>
    <row r="270" spans="2:3" x14ac:dyDescent="0.3">
      <c r="B270"/>
      <c r="C270"/>
    </row>
    <row r="271" spans="2:3" x14ac:dyDescent="0.3">
      <c r="B271"/>
      <c r="C271"/>
    </row>
    <row r="272" spans="2:3" x14ac:dyDescent="0.3">
      <c r="B272"/>
      <c r="C272"/>
    </row>
    <row r="273" spans="2:3" x14ac:dyDescent="0.3">
      <c r="B273"/>
      <c r="C273"/>
    </row>
    <row r="274" spans="2:3" x14ac:dyDescent="0.3">
      <c r="B274"/>
      <c r="C274"/>
    </row>
    <row r="275" spans="2:3" x14ac:dyDescent="0.3">
      <c r="B275"/>
      <c r="C275"/>
    </row>
    <row r="276" spans="2:3" x14ac:dyDescent="0.3">
      <c r="B276"/>
      <c r="C276"/>
    </row>
    <row r="277" spans="2:3" x14ac:dyDescent="0.3">
      <c r="B277"/>
      <c r="C277"/>
    </row>
    <row r="278" spans="2:3" x14ac:dyDescent="0.3">
      <c r="B278"/>
      <c r="C278"/>
    </row>
    <row r="279" spans="2:3" x14ac:dyDescent="0.3">
      <c r="B279"/>
      <c r="C279"/>
    </row>
    <row r="280" spans="2:3" x14ac:dyDescent="0.3">
      <c r="B280"/>
      <c r="C280"/>
    </row>
    <row r="281" spans="2:3" x14ac:dyDescent="0.3">
      <c r="B281"/>
      <c r="C281"/>
    </row>
    <row r="282" spans="2:3" x14ac:dyDescent="0.3">
      <c r="B282"/>
      <c r="C282"/>
    </row>
    <row r="283" spans="2:3" x14ac:dyDescent="0.3">
      <c r="B283"/>
      <c r="C283"/>
    </row>
    <row r="284" spans="2:3" x14ac:dyDescent="0.3">
      <c r="B284"/>
      <c r="C284"/>
    </row>
    <row r="285" spans="2:3" x14ac:dyDescent="0.3">
      <c r="B285"/>
      <c r="C285"/>
    </row>
    <row r="286" spans="2:3" x14ac:dyDescent="0.3">
      <c r="B286"/>
      <c r="C286"/>
    </row>
    <row r="287" spans="2:3" x14ac:dyDescent="0.3">
      <c r="B287"/>
      <c r="C287"/>
    </row>
    <row r="288" spans="2:3" x14ac:dyDescent="0.3">
      <c r="B288"/>
      <c r="C288"/>
    </row>
    <row r="289" spans="2:3" x14ac:dyDescent="0.3">
      <c r="B289"/>
      <c r="C289"/>
    </row>
    <row r="290" spans="2:3" x14ac:dyDescent="0.3">
      <c r="B290"/>
      <c r="C290"/>
    </row>
    <row r="291" spans="2:3" x14ac:dyDescent="0.3">
      <c r="B291"/>
      <c r="C291"/>
    </row>
    <row r="292" spans="2:3" x14ac:dyDescent="0.3">
      <c r="B292"/>
      <c r="C292"/>
    </row>
    <row r="293" spans="2:3" x14ac:dyDescent="0.3">
      <c r="B293"/>
      <c r="C293"/>
    </row>
    <row r="294" spans="2:3" x14ac:dyDescent="0.3">
      <c r="B294"/>
      <c r="C294"/>
    </row>
    <row r="295" spans="2:3" x14ac:dyDescent="0.3">
      <c r="B295"/>
      <c r="C295"/>
    </row>
    <row r="296" spans="2:3" x14ac:dyDescent="0.3">
      <c r="B296"/>
      <c r="C296"/>
    </row>
    <row r="297" spans="2:3" x14ac:dyDescent="0.3">
      <c r="B297"/>
      <c r="C297"/>
    </row>
    <row r="298" spans="2:3" x14ac:dyDescent="0.3">
      <c r="B298"/>
      <c r="C298"/>
    </row>
    <row r="299" spans="2:3" x14ac:dyDescent="0.3">
      <c r="B299"/>
      <c r="C299"/>
    </row>
    <row r="300" spans="2:3" x14ac:dyDescent="0.3">
      <c r="B300"/>
      <c r="C300"/>
    </row>
    <row r="301" spans="2:3" x14ac:dyDescent="0.3">
      <c r="B301"/>
      <c r="C301"/>
    </row>
    <row r="302" spans="2:3" x14ac:dyDescent="0.3">
      <c r="B302"/>
      <c r="C302"/>
    </row>
    <row r="303" spans="2:3" x14ac:dyDescent="0.3">
      <c r="B303"/>
      <c r="C303"/>
    </row>
    <row r="304" spans="2:3" x14ac:dyDescent="0.3">
      <c r="B304"/>
      <c r="C304"/>
    </row>
    <row r="305" spans="2:3" x14ac:dyDescent="0.3">
      <c r="B305"/>
      <c r="C305"/>
    </row>
    <row r="306" spans="2:3" x14ac:dyDescent="0.3">
      <c r="B306"/>
      <c r="C306"/>
    </row>
    <row r="307" spans="2:3" x14ac:dyDescent="0.3">
      <c r="B307"/>
      <c r="C307"/>
    </row>
    <row r="308" spans="2:3" x14ac:dyDescent="0.3">
      <c r="B308"/>
      <c r="C308"/>
    </row>
    <row r="309" spans="2:3" x14ac:dyDescent="0.3">
      <c r="B309"/>
      <c r="C309"/>
    </row>
    <row r="310" spans="2:3" x14ac:dyDescent="0.3">
      <c r="B310"/>
      <c r="C310"/>
    </row>
    <row r="311" spans="2:3" x14ac:dyDescent="0.3">
      <c r="B311"/>
      <c r="C311"/>
    </row>
    <row r="312" spans="2:3" x14ac:dyDescent="0.3">
      <c r="B312"/>
      <c r="C312"/>
    </row>
    <row r="313" spans="2:3" x14ac:dyDescent="0.3">
      <c r="B313"/>
      <c r="C313"/>
    </row>
    <row r="314" spans="2:3" x14ac:dyDescent="0.3">
      <c r="B314"/>
      <c r="C314"/>
    </row>
    <row r="315" spans="2:3" x14ac:dyDescent="0.3">
      <c r="B315"/>
      <c r="C315"/>
    </row>
    <row r="316" spans="2:3" x14ac:dyDescent="0.3">
      <c r="B316"/>
      <c r="C316"/>
    </row>
    <row r="317" spans="2:3" x14ac:dyDescent="0.3">
      <c r="B317"/>
      <c r="C317"/>
    </row>
    <row r="318" spans="2:3" x14ac:dyDescent="0.3">
      <c r="B318"/>
      <c r="C318"/>
    </row>
    <row r="319" spans="2:3" x14ac:dyDescent="0.3">
      <c r="B319"/>
      <c r="C319"/>
    </row>
    <row r="320" spans="2:3" x14ac:dyDescent="0.3">
      <c r="B320"/>
      <c r="C320"/>
    </row>
    <row r="321" spans="2:3" x14ac:dyDescent="0.3">
      <c r="B321"/>
      <c r="C321"/>
    </row>
    <row r="322" spans="2:3" x14ac:dyDescent="0.3">
      <c r="B322"/>
      <c r="C322"/>
    </row>
    <row r="323" spans="2:3" x14ac:dyDescent="0.3">
      <c r="B323"/>
      <c r="C323"/>
    </row>
    <row r="324" spans="2:3" x14ac:dyDescent="0.3">
      <c r="B324"/>
      <c r="C324"/>
    </row>
    <row r="325" spans="2:3" x14ac:dyDescent="0.3">
      <c r="B325"/>
      <c r="C325"/>
    </row>
    <row r="326" spans="2:3" x14ac:dyDescent="0.3">
      <c r="B326"/>
      <c r="C326"/>
    </row>
    <row r="327" spans="2:3" x14ac:dyDescent="0.3">
      <c r="B327"/>
      <c r="C327"/>
    </row>
    <row r="328" spans="2:3" x14ac:dyDescent="0.3">
      <c r="B328"/>
      <c r="C328"/>
    </row>
    <row r="329" spans="2:3" x14ac:dyDescent="0.3">
      <c r="B329"/>
      <c r="C329"/>
    </row>
    <row r="330" spans="2:3" x14ac:dyDescent="0.3">
      <c r="B330"/>
      <c r="C330"/>
    </row>
    <row r="331" spans="2:3" x14ac:dyDescent="0.3">
      <c r="B331"/>
      <c r="C331"/>
    </row>
    <row r="332" spans="2:3" x14ac:dyDescent="0.3">
      <c r="B332"/>
      <c r="C332"/>
    </row>
    <row r="333" spans="2:3" x14ac:dyDescent="0.3">
      <c r="B333"/>
      <c r="C333"/>
    </row>
    <row r="334" spans="2:3" x14ac:dyDescent="0.3">
      <c r="B334"/>
      <c r="C334"/>
    </row>
    <row r="335" spans="2:3" x14ac:dyDescent="0.3">
      <c r="B335"/>
      <c r="C335"/>
    </row>
    <row r="336" spans="2:3" x14ac:dyDescent="0.3">
      <c r="B336"/>
      <c r="C336"/>
    </row>
    <row r="337" spans="2:3" x14ac:dyDescent="0.3">
      <c r="B337"/>
      <c r="C337"/>
    </row>
    <row r="338" spans="2:3" x14ac:dyDescent="0.3">
      <c r="B338"/>
      <c r="C338"/>
    </row>
    <row r="339" spans="2:3" x14ac:dyDescent="0.3">
      <c r="B339"/>
      <c r="C339"/>
    </row>
    <row r="340" spans="2:3" x14ac:dyDescent="0.3">
      <c r="B340"/>
      <c r="C340"/>
    </row>
    <row r="341" spans="2:3" x14ac:dyDescent="0.3">
      <c r="B341"/>
      <c r="C341"/>
    </row>
    <row r="342" spans="2:3" x14ac:dyDescent="0.3">
      <c r="B342"/>
      <c r="C342"/>
    </row>
    <row r="343" spans="2:3" x14ac:dyDescent="0.3">
      <c r="B343"/>
      <c r="C343"/>
    </row>
    <row r="344" spans="2:3" x14ac:dyDescent="0.3">
      <c r="B344"/>
      <c r="C344"/>
    </row>
    <row r="345" spans="2:3" x14ac:dyDescent="0.3">
      <c r="B345"/>
      <c r="C345"/>
    </row>
    <row r="346" spans="2:3" x14ac:dyDescent="0.3">
      <c r="B346"/>
      <c r="C346"/>
    </row>
    <row r="347" spans="2:3" x14ac:dyDescent="0.3">
      <c r="B347"/>
      <c r="C347"/>
    </row>
    <row r="348" spans="2:3" x14ac:dyDescent="0.3">
      <c r="B348"/>
      <c r="C348"/>
    </row>
    <row r="349" spans="2:3" x14ac:dyDescent="0.3">
      <c r="B349"/>
      <c r="C349"/>
    </row>
    <row r="350" spans="2:3" x14ac:dyDescent="0.3">
      <c r="B350"/>
      <c r="C350"/>
    </row>
    <row r="351" spans="2:3" x14ac:dyDescent="0.3">
      <c r="B351"/>
      <c r="C351"/>
    </row>
    <row r="352" spans="2:3" x14ac:dyDescent="0.3">
      <c r="B352"/>
      <c r="C352"/>
    </row>
    <row r="353" spans="2:3" x14ac:dyDescent="0.3">
      <c r="B353"/>
      <c r="C353"/>
    </row>
    <row r="354" spans="2:3" x14ac:dyDescent="0.3">
      <c r="B354"/>
      <c r="C354"/>
    </row>
    <row r="355" spans="2:3" x14ac:dyDescent="0.3">
      <c r="B355"/>
      <c r="C355"/>
    </row>
    <row r="356" spans="2:3" x14ac:dyDescent="0.3">
      <c r="B356"/>
      <c r="C356"/>
    </row>
    <row r="357" spans="2:3" x14ac:dyDescent="0.3">
      <c r="B357"/>
      <c r="C357"/>
    </row>
    <row r="358" spans="2:3" x14ac:dyDescent="0.3">
      <c r="B358"/>
      <c r="C358"/>
    </row>
    <row r="359" spans="2:3" x14ac:dyDescent="0.3">
      <c r="B359"/>
      <c r="C359"/>
    </row>
    <row r="360" spans="2:3" x14ac:dyDescent="0.3">
      <c r="B360"/>
      <c r="C360"/>
    </row>
    <row r="361" spans="2:3" x14ac:dyDescent="0.3">
      <c r="B361"/>
      <c r="C361"/>
    </row>
    <row r="362" spans="2:3" x14ac:dyDescent="0.3">
      <c r="B362"/>
      <c r="C362"/>
    </row>
    <row r="363" spans="2:3" x14ac:dyDescent="0.3">
      <c r="B363"/>
      <c r="C363"/>
    </row>
    <row r="364" spans="2:3" x14ac:dyDescent="0.3">
      <c r="B364"/>
      <c r="C364"/>
    </row>
    <row r="365" spans="2:3" x14ac:dyDescent="0.3">
      <c r="B365"/>
      <c r="C365"/>
    </row>
    <row r="366" spans="2:3" x14ac:dyDescent="0.3">
      <c r="B366"/>
      <c r="C366"/>
    </row>
    <row r="367" spans="2:3" x14ac:dyDescent="0.3">
      <c r="B367"/>
      <c r="C367"/>
    </row>
    <row r="368" spans="2:3" x14ac:dyDescent="0.3">
      <c r="B368"/>
      <c r="C368"/>
    </row>
    <row r="369" spans="2:3" x14ac:dyDescent="0.3">
      <c r="B369"/>
      <c r="C369"/>
    </row>
    <row r="370" spans="2:3" x14ac:dyDescent="0.3">
      <c r="B370"/>
      <c r="C370"/>
    </row>
    <row r="371" spans="2:3" x14ac:dyDescent="0.3">
      <c r="B371"/>
      <c r="C371"/>
    </row>
    <row r="372" spans="2:3" x14ac:dyDescent="0.3">
      <c r="B372"/>
      <c r="C372"/>
    </row>
    <row r="373" spans="2:3" x14ac:dyDescent="0.3">
      <c r="B373"/>
      <c r="C373"/>
    </row>
    <row r="374" spans="2:3" x14ac:dyDescent="0.3">
      <c r="B374"/>
      <c r="C374"/>
    </row>
    <row r="375" spans="2:3" x14ac:dyDescent="0.3">
      <c r="B375"/>
      <c r="C375"/>
    </row>
    <row r="376" spans="2:3" x14ac:dyDescent="0.3">
      <c r="B376"/>
      <c r="C376"/>
    </row>
    <row r="377" spans="2:3" x14ac:dyDescent="0.3">
      <c r="B377"/>
      <c r="C377"/>
    </row>
    <row r="378" spans="2:3" x14ac:dyDescent="0.3">
      <c r="B378"/>
      <c r="C378"/>
    </row>
    <row r="379" spans="2:3" x14ac:dyDescent="0.3">
      <c r="B379"/>
      <c r="C379"/>
    </row>
    <row r="380" spans="2:3" x14ac:dyDescent="0.3">
      <c r="B380"/>
      <c r="C380"/>
    </row>
    <row r="381" spans="2:3" x14ac:dyDescent="0.3">
      <c r="B381"/>
      <c r="C381"/>
    </row>
    <row r="382" spans="2:3" x14ac:dyDescent="0.3">
      <c r="B382"/>
      <c r="C382"/>
    </row>
    <row r="383" spans="2:3" x14ac:dyDescent="0.3">
      <c r="B383"/>
      <c r="C383"/>
    </row>
    <row r="384" spans="2:3" x14ac:dyDescent="0.3">
      <c r="B384"/>
      <c r="C384"/>
    </row>
    <row r="385" spans="2:3" x14ac:dyDescent="0.3">
      <c r="B385"/>
      <c r="C385"/>
    </row>
    <row r="386" spans="2:3" x14ac:dyDescent="0.3">
      <c r="B386"/>
      <c r="C386"/>
    </row>
    <row r="387" spans="2:3" x14ac:dyDescent="0.3">
      <c r="B387"/>
      <c r="C387"/>
    </row>
    <row r="388" spans="2:3" x14ac:dyDescent="0.3">
      <c r="B388"/>
      <c r="C388"/>
    </row>
    <row r="389" spans="2:3" x14ac:dyDescent="0.3">
      <c r="B389"/>
      <c r="C389"/>
    </row>
    <row r="390" spans="2:3" x14ac:dyDescent="0.3">
      <c r="B390"/>
      <c r="C390"/>
    </row>
    <row r="391" spans="2:3" x14ac:dyDescent="0.3">
      <c r="B391"/>
      <c r="C391"/>
    </row>
    <row r="392" spans="2:3" x14ac:dyDescent="0.3">
      <c r="B392"/>
      <c r="C392"/>
    </row>
    <row r="393" spans="2:3" x14ac:dyDescent="0.3">
      <c r="B393"/>
      <c r="C393"/>
    </row>
    <row r="394" spans="2:3" x14ac:dyDescent="0.3">
      <c r="B394"/>
      <c r="C394"/>
    </row>
    <row r="395" spans="2:3" x14ac:dyDescent="0.3">
      <c r="B395"/>
      <c r="C395"/>
    </row>
    <row r="396" spans="2:3" x14ac:dyDescent="0.3">
      <c r="B396"/>
      <c r="C396"/>
    </row>
    <row r="397" spans="2:3" x14ac:dyDescent="0.3">
      <c r="B397"/>
      <c r="C397"/>
    </row>
    <row r="398" spans="2:3" x14ac:dyDescent="0.3">
      <c r="B398"/>
      <c r="C398"/>
    </row>
    <row r="399" spans="2:3" x14ac:dyDescent="0.3">
      <c r="B399"/>
      <c r="C399"/>
    </row>
    <row r="400" spans="2:3" x14ac:dyDescent="0.3">
      <c r="B400"/>
      <c r="C400"/>
    </row>
    <row r="401" spans="2:3" x14ac:dyDescent="0.3">
      <c r="B401"/>
      <c r="C401"/>
    </row>
    <row r="402" spans="2:3" x14ac:dyDescent="0.3">
      <c r="B402"/>
      <c r="C402"/>
    </row>
    <row r="403" spans="2:3" x14ac:dyDescent="0.3">
      <c r="B403"/>
      <c r="C403"/>
    </row>
    <row r="404" spans="2:3" x14ac:dyDescent="0.3">
      <c r="B404"/>
      <c r="C40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95A7B-40CC-4A26-B41C-D240404A624A}">
  <sheetPr>
    <tabColor rgb="FFFFC000"/>
  </sheetPr>
  <dimension ref="B2:AH107"/>
  <sheetViews>
    <sheetView showGridLines="0" topLeftCell="A63" workbookViewId="0">
      <selection activeCell="B75" sqref="B75"/>
    </sheetView>
  </sheetViews>
  <sheetFormatPr defaultRowHeight="14.4" x14ac:dyDescent="0.3"/>
  <cols>
    <col min="1" max="1" width="2.88671875" customWidth="1"/>
    <col min="2" max="2" width="58" customWidth="1"/>
    <col min="3" max="3" width="21.33203125" bestFit="1" customWidth="1"/>
    <col min="4" max="7" width="14.33203125" bestFit="1" customWidth="1"/>
    <col min="8" max="33" width="11.5546875" bestFit="1" customWidth="1"/>
    <col min="34" max="34" width="10.5546875" bestFit="1" customWidth="1"/>
  </cols>
  <sheetData>
    <row r="2" spans="2:34" x14ac:dyDescent="0.3">
      <c r="D2" s="46">
        <v>2024</v>
      </c>
      <c r="E2" s="46">
        <f>D2+1</f>
        <v>2025</v>
      </c>
      <c r="F2" s="46">
        <f t="shared" ref="F2:AF2" si="0">E2+1</f>
        <v>2026</v>
      </c>
      <c r="G2" s="46">
        <f t="shared" si="0"/>
        <v>2027</v>
      </c>
      <c r="H2" s="46">
        <f t="shared" si="0"/>
        <v>2028</v>
      </c>
      <c r="I2" s="46">
        <f t="shared" si="0"/>
        <v>2029</v>
      </c>
      <c r="J2" s="46">
        <f t="shared" si="0"/>
        <v>2030</v>
      </c>
      <c r="K2" s="46">
        <f t="shared" si="0"/>
        <v>2031</v>
      </c>
      <c r="L2" s="46">
        <f t="shared" si="0"/>
        <v>2032</v>
      </c>
      <c r="M2" s="46">
        <f t="shared" si="0"/>
        <v>2033</v>
      </c>
      <c r="N2" s="46">
        <f t="shared" si="0"/>
        <v>2034</v>
      </c>
      <c r="O2" s="46">
        <f t="shared" si="0"/>
        <v>2035</v>
      </c>
      <c r="P2" s="46">
        <f t="shared" si="0"/>
        <v>2036</v>
      </c>
      <c r="Q2" s="46">
        <f t="shared" si="0"/>
        <v>2037</v>
      </c>
      <c r="R2" s="46">
        <f t="shared" si="0"/>
        <v>2038</v>
      </c>
      <c r="S2" s="46">
        <f t="shared" si="0"/>
        <v>2039</v>
      </c>
      <c r="T2" s="46">
        <f t="shared" si="0"/>
        <v>2040</v>
      </c>
      <c r="U2" s="46">
        <f t="shared" si="0"/>
        <v>2041</v>
      </c>
      <c r="V2" s="46">
        <f t="shared" si="0"/>
        <v>2042</v>
      </c>
      <c r="W2" s="46">
        <f t="shared" si="0"/>
        <v>2043</v>
      </c>
      <c r="X2" s="46">
        <f t="shared" si="0"/>
        <v>2044</v>
      </c>
      <c r="Y2" s="46">
        <f t="shared" si="0"/>
        <v>2045</v>
      </c>
      <c r="Z2" s="46">
        <f t="shared" si="0"/>
        <v>2046</v>
      </c>
      <c r="AA2" s="46">
        <f t="shared" si="0"/>
        <v>2047</v>
      </c>
      <c r="AB2" s="46">
        <f t="shared" si="0"/>
        <v>2048</v>
      </c>
      <c r="AC2" s="46">
        <f t="shared" si="0"/>
        <v>2049</v>
      </c>
      <c r="AD2" s="46">
        <f t="shared" si="0"/>
        <v>2050</v>
      </c>
      <c r="AE2" s="46">
        <f t="shared" si="0"/>
        <v>2051</v>
      </c>
      <c r="AF2" s="46">
        <f t="shared" si="0"/>
        <v>2052</v>
      </c>
      <c r="AG2" s="46">
        <f>AF2+1</f>
        <v>2053</v>
      </c>
      <c r="AH2" s="46">
        <f>AG2+1</f>
        <v>2054</v>
      </c>
    </row>
    <row r="4" spans="2:34" x14ac:dyDescent="0.3">
      <c r="B4" s="49"/>
    </row>
    <row r="5" spans="2:34" x14ac:dyDescent="0.3">
      <c r="B5" s="245" t="s">
        <v>22</v>
      </c>
      <c r="C5" s="244" t="s">
        <v>37</v>
      </c>
      <c r="D5" s="202">
        <f t="shared" ref="D5:AH5" si="1">SUM(D6:D7)</f>
        <v>219.2183</v>
      </c>
      <c r="E5" s="202">
        <f t="shared" si="1"/>
        <v>215.95351099999999</v>
      </c>
      <c r="F5" s="202">
        <f t="shared" si="1"/>
        <v>212.68872200000001</v>
      </c>
      <c r="G5" s="202">
        <f t="shared" si="1"/>
        <v>209.42393300000001</v>
      </c>
      <c r="H5" s="202">
        <f t="shared" si="1"/>
        <v>206.159144</v>
      </c>
      <c r="I5" s="202">
        <f t="shared" si="1"/>
        <v>202.89435499999999</v>
      </c>
      <c r="J5" s="202">
        <f t="shared" si="1"/>
        <v>199.62956600000001</v>
      </c>
      <c r="K5" s="202">
        <f t="shared" si="1"/>
        <v>196.364777</v>
      </c>
      <c r="L5" s="202">
        <f t="shared" si="1"/>
        <v>193.099988</v>
      </c>
      <c r="M5" s="202">
        <f t="shared" si="1"/>
        <v>189.83519899999999</v>
      </c>
      <c r="N5" s="202">
        <f t="shared" si="1"/>
        <v>186.57040999999998</v>
      </c>
      <c r="O5" s="202">
        <f t="shared" si="1"/>
        <v>183.30562099999997</v>
      </c>
      <c r="P5" s="202">
        <f t="shared" si="1"/>
        <v>180.04083199999997</v>
      </c>
      <c r="Q5" s="202">
        <f t="shared" si="1"/>
        <v>176.77604299999999</v>
      </c>
      <c r="R5" s="202">
        <f t="shared" si="1"/>
        <v>173.51125399999998</v>
      </c>
      <c r="S5" s="202">
        <f t="shared" si="1"/>
        <v>170.24646499999997</v>
      </c>
      <c r="T5" s="202">
        <f t="shared" si="1"/>
        <v>166.98167599999999</v>
      </c>
      <c r="U5" s="202">
        <f t="shared" si="1"/>
        <v>163.71688699999999</v>
      </c>
      <c r="V5" s="202">
        <f t="shared" si="1"/>
        <v>160.45209799999998</v>
      </c>
      <c r="W5" s="202">
        <f t="shared" si="1"/>
        <v>157.18730899999997</v>
      </c>
      <c r="X5" s="202">
        <f t="shared" si="1"/>
        <v>206.69482999999997</v>
      </c>
      <c r="Y5" s="202">
        <f t="shared" si="1"/>
        <v>203.58567949999997</v>
      </c>
      <c r="Z5" s="202">
        <f t="shared" si="1"/>
        <v>200.47652899999997</v>
      </c>
      <c r="AA5" s="202">
        <f t="shared" si="1"/>
        <v>197.36737849999997</v>
      </c>
      <c r="AB5" s="202">
        <f t="shared" si="1"/>
        <v>194.25822799999997</v>
      </c>
      <c r="AC5" s="202">
        <f t="shared" si="1"/>
        <v>191.14907749999998</v>
      </c>
      <c r="AD5" s="202">
        <f t="shared" si="1"/>
        <v>188.15575099999995</v>
      </c>
      <c r="AE5" s="202">
        <f t="shared" si="1"/>
        <v>185.16242449999996</v>
      </c>
      <c r="AF5" s="202">
        <f t="shared" si="1"/>
        <v>182.16909799999996</v>
      </c>
      <c r="AG5" s="202">
        <f t="shared" si="1"/>
        <v>179.17577149999994</v>
      </c>
      <c r="AH5" s="202">
        <f t="shared" si="1"/>
        <v>149.18244499999997</v>
      </c>
    </row>
    <row r="6" spans="2:34" x14ac:dyDescent="0.3">
      <c r="B6" s="57" t="s">
        <v>181</v>
      </c>
      <c r="C6" s="48" t="s">
        <v>37</v>
      </c>
      <c r="D6" s="51">
        <f>'7.Generation ARR'!E18</f>
        <v>100</v>
      </c>
      <c r="E6" s="51">
        <f>'7.Generation ARR'!F18</f>
        <v>100</v>
      </c>
      <c r="F6" s="51">
        <f>'7.Generation ARR'!G18</f>
        <v>100</v>
      </c>
      <c r="G6" s="51">
        <f>'7.Generation ARR'!H18</f>
        <v>100</v>
      </c>
      <c r="H6" s="51">
        <f>'7.Generation ARR'!I18</f>
        <v>100</v>
      </c>
      <c r="I6" s="51">
        <f>'7.Generation ARR'!J18</f>
        <v>100</v>
      </c>
      <c r="J6" s="51">
        <f>'7.Generation ARR'!K18</f>
        <v>100</v>
      </c>
      <c r="K6" s="51">
        <f>'7.Generation ARR'!L18</f>
        <v>100</v>
      </c>
      <c r="L6" s="51">
        <f>'7.Generation ARR'!M18</f>
        <v>100</v>
      </c>
      <c r="M6" s="51">
        <f>'7.Generation ARR'!N18</f>
        <v>100</v>
      </c>
      <c r="N6" s="51">
        <f>'7.Generation ARR'!O18</f>
        <v>100</v>
      </c>
      <c r="O6" s="51">
        <f>'7.Generation ARR'!P18</f>
        <v>100</v>
      </c>
      <c r="P6" s="51">
        <f>'7.Generation ARR'!Q18</f>
        <v>100</v>
      </c>
      <c r="Q6" s="51">
        <f>'7.Generation ARR'!R18</f>
        <v>100</v>
      </c>
      <c r="R6" s="51">
        <f>'7.Generation ARR'!S18</f>
        <v>100</v>
      </c>
      <c r="S6" s="51">
        <f>'7.Generation ARR'!T18</f>
        <v>100</v>
      </c>
      <c r="T6" s="51">
        <f>'7.Generation ARR'!U18</f>
        <v>100</v>
      </c>
      <c r="U6" s="51">
        <f>'7.Generation ARR'!V18</f>
        <v>100</v>
      </c>
      <c r="V6" s="51">
        <f>'7.Generation ARR'!W18</f>
        <v>100</v>
      </c>
      <c r="W6" s="51">
        <f>'7.Generation ARR'!X18</f>
        <v>100</v>
      </c>
      <c r="X6" s="51">
        <f>'7.Generation ARR'!Y18</f>
        <v>100</v>
      </c>
      <c r="Y6" s="51">
        <f>'7.Generation ARR'!Z18</f>
        <v>100</v>
      </c>
      <c r="Z6" s="51">
        <f>'7.Generation ARR'!AA18</f>
        <v>100</v>
      </c>
      <c r="AA6" s="51">
        <f>'7.Generation ARR'!AB18</f>
        <v>100</v>
      </c>
      <c r="AB6" s="51">
        <f>'7.Generation ARR'!AC18</f>
        <v>100</v>
      </c>
      <c r="AC6" s="51">
        <f>'7.Generation ARR'!AD18</f>
        <v>100</v>
      </c>
      <c r="AD6" s="51">
        <f>'7.Generation ARR'!AE18</f>
        <v>100</v>
      </c>
      <c r="AE6" s="51">
        <f>'7.Generation ARR'!AF18</f>
        <v>100</v>
      </c>
      <c r="AF6" s="51">
        <f>'7.Generation ARR'!AG18</f>
        <v>100</v>
      </c>
      <c r="AG6" s="51">
        <f>'7.Generation ARR'!AH18</f>
        <v>100</v>
      </c>
      <c r="AH6" s="51">
        <f>'7.Generation ARR'!AI18</f>
        <v>100</v>
      </c>
    </row>
    <row r="7" spans="2:34" x14ac:dyDescent="0.3">
      <c r="B7" s="57" t="s">
        <v>180</v>
      </c>
      <c r="C7" s="48" t="s">
        <v>37</v>
      </c>
      <c r="D7" s="51">
        <f>'7.Generation ARR'!E19</f>
        <v>119.21830000000001</v>
      </c>
      <c r="E7" s="51">
        <f>'7.Generation ARR'!F19</f>
        <v>115.95351100000001</v>
      </c>
      <c r="F7" s="51">
        <f>'7.Generation ARR'!G19</f>
        <v>112.68872200000001</v>
      </c>
      <c r="G7" s="51">
        <f>'7.Generation ARR'!H19</f>
        <v>109.42393300000001</v>
      </c>
      <c r="H7" s="51">
        <f>'7.Generation ARR'!I19</f>
        <v>106.159144</v>
      </c>
      <c r="I7" s="51">
        <f>'7.Generation ARR'!J19</f>
        <v>102.89435499999999</v>
      </c>
      <c r="J7" s="51">
        <f>'7.Generation ARR'!K19</f>
        <v>99.629565999999997</v>
      </c>
      <c r="K7" s="51">
        <f>'7.Generation ARR'!L19</f>
        <v>96.364777000000004</v>
      </c>
      <c r="L7" s="51">
        <f>'7.Generation ARR'!M19</f>
        <v>93.099987999999996</v>
      </c>
      <c r="M7" s="51">
        <f>'7.Generation ARR'!N19</f>
        <v>89.835198999999989</v>
      </c>
      <c r="N7" s="51">
        <f>'7.Generation ARR'!O19</f>
        <v>86.570409999999981</v>
      </c>
      <c r="O7" s="51">
        <f>'7.Generation ARR'!P19</f>
        <v>83.305620999999988</v>
      </c>
      <c r="P7" s="51">
        <f>'7.Generation ARR'!Q19</f>
        <v>80.04083199999998</v>
      </c>
      <c r="Q7" s="51">
        <f>'7.Generation ARR'!R19</f>
        <v>76.776042999999987</v>
      </c>
      <c r="R7" s="51">
        <f>'7.Generation ARR'!S19</f>
        <v>73.51125399999998</v>
      </c>
      <c r="S7" s="51">
        <f>'7.Generation ARR'!T19</f>
        <v>70.246464999999972</v>
      </c>
      <c r="T7" s="51">
        <f>'7.Generation ARR'!U19</f>
        <v>66.981675999999979</v>
      </c>
      <c r="U7" s="51">
        <f>'7.Generation ARR'!V19</f>
        <v>63.716886999999979</v>
      </c>
      <c r="V7" s="51">
        <f>'7.Generation ARR'!W19</f>
        <v>60.452097999999978</v>
      </c>
      <c r="W7" s="51">
        <f>'7.Generation ARR'!X19</f>
        <v>57.187308999999978</v>
      </c>
      <c r="X7" s="51">
        <f>'7.Generation ARR'!Y19</f>
        <v>106.69482999999998</v>
      </c>
      <c r="Y7" s="51">
        <f>'7.Generation ARR'!Z19</f>
        <v>103.58567949999997</v>
      </c>
      <c r="Z7" s="51">
        <f>'7.Generation ARR'!AA19</f>
        <v>100.47652899999997</v>
      </c>
      <c r="AA7" s="51">
        <f>'7.Generation ARR'!AB19</f>
        <v>97.367378499999973</v>
      </c>
      <c r="AB7" s="51">
        <f>'7.Generation ARR'!AC19</f>
        <v>94.258227999999974</v>
      </c>
      <c r="AC7" s="51">
        <f>'7.Generation ARR'!AD19</f>
        <v>91.149077499999962</v>
      </c>
      <c r="AD7" s="51">
        <f>'7.Generation ARR'!AE19</f>
        <v>88.155750999999952</v>
      </c>
      <c r="AE7" s="51">
        <f>'7.Generation ARR'!AF19</f>
        <v>85.162424499999958</v>
      </c>
      <c r="AF7" s="51">
        <f>'7.Generation ARR'!AG19</f>
        <v>82.169097999999963</v>
      </c>
      <c r="AG7" s="51">
        <f>'7.Generation ARR'!AH19</f>
        <v>79.175771499999954</v>
      </c>
      <c r="AH7" s="51">
        <f>'7.Generation ARR'!AI19</f>
        <v>49.182444999999959</v>
      </c>
    </row>
    <row r="8" spans="2:34" x14ac:dyDescent="0.3">
      <c r="B8" s="246" t="s">
        <v>221</v>
      </c>
      <c r="C8" s="48" t="s">
        <v>37</v>
      </c>
      <c r="D8" s="51">
        <f>'7.Generation ARR'!E20</f>
        <v>72.382539285714302</v>
      </c>
      <c r="E8" s="51">
        <f>'7.Generation ARR'!F20</f>
        <v>70.400345964285719</v>
      </c>
      <c r="F8" s="51">
        <f>'7.Generation ARR'!G20</f>
        <v>68.418152642857152</v>
      </c>
      <c r="G8" s="51">
        <f>'7.Generation ARR'!H20</f>
        <v>66.435959321428584</v>
      </c>
      <c r="H8" s="51">
        <f>'7.Generation ARR'!I20</f>
        <v>64.453766000000002</v>
      </c>
      <c r="I8" s="51">
        <f>'7.Generation ARR'!J20</f>
        <v>62.471572678571427</v>
      </c>
      <c r="J8" s="51">
        <f>'7.Generation ARR'!K20</f>
        <v>60.489379357142859</v>
      </c>
      <c r="K8" s="51">
        <f>'7.Generation ARR'!L20</f>
        <v>58.507186035714291</v>
      </c>
      <c r="L8" s="51">
        <f>'7.Generation ARR'!M20</f>
        <v>56.524992714285716</v>
      </c>
      <c r="M8" s="51">
        <f>'7.Generation ARR'!N20</f>
        <v>54.542799392857141</v>
      </c>
      <c r="N8" s="51">
        <f>'7.Generation ARR'!O20</f>
        <v>52.560606071428566</v>
      </c>
      <c r="O8" s="51">
        <f>'7.Generation ARR'!P20</f>
        <v>50.578412749999998</v>
      </c>
      <c r="P8" s="51">
        <f>'7.Generation ARR'!Q20</f>
        <v>48.596219428571423</v>
      </c>
      <c r="Q8" s="51">
        <f>'7.Generation ARR'!R20</f>
        <v>46.614026107142855</v>
      </c>
      <c r="R8" s="51">
        <f>'7.Generation ARR'!S20</f>
        <v>44.63183278571428</v>
      </c>
      <c r="S8" s="51">
        <f>'7.Generation ARR'!T20</f>
        <v>42.649639464285698</v>
      </c>
      <c r="T8" s="51">
        <f>'7.Generation ARR'!U20</f>
        <v>40.667446142857138</v>
      </c>
      <c r="U8" s="51">
        <f>'7.Generation ARR'!V20</f>
        <v>38.685252821428563</v>
      </c>
      <c r="V8" s="51">
        <f>'7.Generation ARR'!W20</f>
        <v>36.703059499999988</v>
      </c>
      <c r="W8" s="51">
        <f>'7.Generation ARR'!X20</f>
        <v>34.72086617857142</v>
      </c>
      <c r="X8" s="51">
        <f>'7.Generation ARR'!Y20</f>
        <v>64.779003928571427</v>
      </c>
      <c r="Y8" s="51">
        <f>'7.Generation ARR'!Z20</f>
        <v>62.891305410714274</v>
      </c>
      <c r="Z8" s="51">
        <f>'7.Generation ARR'!AA20</f>
        <v>61.003606892857128</v>
      </c>
      <c r="AA8" s="51">
        <f>'7.Generation ARR'!AB20</f>
        <v>59.115908374999989</v>
      </c>
      <c r="AB8" s="51">
        <f>'7.Generation ARR'!AC20</f>
        <v>57.228209857142851</v>
      </c>
      <c r="AC8" s="51">
        <f>'7.Generation ARR'!AD20</f>
        <v>55.340511339285698</v>
      </c>
      <c r="AD8" s="51">
        <f>'7.Generation ARR'!AE20</f>
        <v>53.523134535714263</v>
      </c>
      <c r="AE8" s="51">
        <f>'7.Generation ARR'!AF20</f>
        <v>51.705757732142835</v>
      </c>
      <c r="AF8" s="51">
        <f>'7.Generation ARR'!AG20</f>
        <v>49.888380928571408</v>
      </c>
      <c r="AG8" s="51">
        <f>'7.Generation ARR'!AH20</f>
        <v>48.071004124999973</v>
      </c>
      <c r="AH8" s="51">
        <f>'7.Generation ARR'!AI20</f>
        <v>29.860770178571407</v>
      </c>
    </row>
    <row r="9" spans="2:34" x14ac:dyDescent="0.3">
      <c r="B9" s="246" t="s">
        <v>222</v>
      </c>
      <c r="C9" s="48" t="s">
        <v>37</v>
      </c>
      <c r="D9" s="51">
        <f>'7.Generation ARR'!E21</f>
        <v>46.835760714285726</v>
      </c>
      <c r="E9" s="51">
        <f>'7.Generation ARR'!F21</f>
        <v>45.553165035714294</v>
      </c>
      <c r="F9" s="51">
        <f>'7.Generation ARR'!G21</f>
        <v>44.270569357142868</v>
      </c>
      <c r="G9" s="51">
        <f>'7.Generation ARR'!H21</f>
        <v>42.987973678571436</v>
      </c>
      <c r="H9" s="51">
        <f>'7.Generation ARR'!I21</f>
        <v>41.705378000000003</v>
      </c>
      <c r="I9" s="51">
        <f>'7.Generation ARR'!J21</f>
        <v>40.422782321428571</v>
      </c>
      <c r="J9" s="51">
        <f>'7.Generation ARR'!K21</f>
        <v>39.140186642857145</v>
      </c>
      <c r="K9" s="51">
        <f>'7.Generation ARR'!L21</f>
        <v>37.85759096428572</v>
      </c>
      <c r="L9" s="51">
        <f>'7.Generation ARR'!M21</f>
        <v>36.574995285714287</v>
      </c>
      <c r="M9" s="51">
        <f>'7.Generation ARR'!N21</f>
        <v>35.292399607142855</v>
      </c>
      <c r="N9" s="51">
        <f>'7.Generation ARR'!O21</f>
        <v>34.009803928571422</v>
      </c>
      <c r="O9" s="51">
        <f>'7.Generation ARR'!P21</f>
        <v>32.727208249999997</v>
      </c>
      <c r="P9" s="51">
        <f>'7.Generation ARR'!Q21</f>
        <v>31.444612571428568</v>
      </c>
      <c r="Q9" s="51">
        <f>'7.Generation ARR'!R21</f>
        <v>30.162016892857142</v>
      </c>
      <c r="R9" s="51">
        <f>'7.Generation ARR'!S21</f>
        <v>28.87942121428571</v>
      </c>
      <c r="S9" s="51">
        <f>'7.Generation ARR'!T21</f>
        <v>27.596825535714277</v>
      </c>
      <c r="T9" s="51">
        <f>'7.Generation ARR'!U21</f>
        <v>26.314229857142852</v>
      </c>
      <c r="U9" s="51">
        <f>'7.Generation ARR'!V21</f>
        <v>25.031634178571423</v>
      </c>
      <c r="V9" s="51">
        <f>'7.Generation ARR'!W21</f>
        <v>23.749038499999994</v>
      </c>
      <c r="W9" s="51">
        <f>'7.Generation ARR'!X21</f>
        <v>22.466442821428565</v>
      </c>
      <c r="X9" s="51">
        <f>'7.Generation ARR'!Y21</f>
        <v>41.915826071428569</v>
      </c>
      <c r="Y9" s="51">
        <f>'7.Generation ARR'!Z21</f>
        <v>40.694374089285709</v>
      </c>
      <c r="Z9" s="51">
        <f>'7.Generation ARR'!AA21</f>
        <v>39.47292210714285</v>
      </c>
      <c r="AA9" s="51">
        <f>'7.Generation ARR'!AB21</f>
        <v>38.251470124999997</v>
      </c>
      <c r="AB9" s="51">
        <f>'7.Generation ARR'!AC21</f>
        <v>37.030018142857138</v>
      </c>
      <c r="AC9" s="51">
        <f>'7.Generation ARR'!AD21</f>
        <v>35.808566160714278</v>
      </c>
      <c r="AD9" s="51">
        <f>'7.Generation ARR'!AE21</f>
        <v>34.632616464285697</v>
      </c>
      <c r="AE9" s="51">
        <f>'7.Generation ARR'!AF21</f>
        <v>33.456666767857129</v>
      </c>
      <c r="AF9" s="51">
        <f>'7.Generation ARR'!AG21</f>
        <v>32.280717071428562</v>
      </c>
      <c r="AG9" s="51">
        <f>'7.Generation ARR'!AH21</f>
        <v>31.104767374999984</v>
      </c>
      <c r="AH9" s="51">
        <f>'7.Generation ARR'!AI21</f>
        <v>19.321674821428559</v>
      </c>
    </row>
    <row r="10" spans="2:34" x14ac:dyDescent="0.3">
      <c r="D10" s="53"/>
    </row>
    <row r="11" spans="2:34" x14ac:dyDescent="0.3">
      <c r="B11" s="57" t="s">
        <v>371</v>
      </c>
      <c r="C11" s="48" t="s">
        <v>37</v>
      </c>
      <c r="D11" s="51">
        <f>SUM(D12,D17)</f>
        <v>219.2183</v>
      </c>
      <c r="E11" s="51">
        <f t="shared" ref="E11:AH11" si="2">SUM(E12,E17)</f>
        <v>215.95351100000002</v>
      </c>
      <c r="F11" s="51">
        <f t="shared" si="2"/>
        <v>212.68872200000004</v>
      </c>
      <c r="G11" s="51">
        <f t="shared" si="2"/>
        <v>209.42393300000003</v>
      </c>
      <c r="H11" s="51">
        <f t="shared" si="2"/>
        <v>206.15914400000003</v>
      </c>
      <c r="I11" s="51">
        <f t="shared" si="2"/>
        <v>202.89435500000002</v>
      </c>
      <c r="J11" s="51">
        <f t="shared" si="2"/>
        <v>199.62956600000001</v>
      </c>
      <c r="K11" s="51">
        <f t="shared" si="2"/>
        <v>196.364777</v>
      </c>
      <c r="L11" s="51">
        <f t="shared" si="2"/>
        <v>193.099988</v>
      </c>
      <c r="M11" s="51">
        <f t="shared" si="2"/>
        <v>189.83519899999999</v>
      </c>
      <c r="N11" s="51">
        <f t="shared" si="2"/>
        <v>186.57040999999998</v>
      </c>
      <c r="O11" s="51">
        <f t="shared" si="2"/>
        <v>183.305621</v>
      </c>
      <c r="P11" s="51">
        <f t="shared" si="2"/>
        <v>180.04083199999999</v>
      </c>
      <c r="Q11" s="51">
        <f t="shared" si="2"/>
        <v>176.77604300000002</v>
      </c>
      <c r="R11" s="51">
        <f t="shared" si="2"/>
        <v>173.51125400000001</v>
      </c>
      <c r="S11" s="51">
        <f t="shared" si="2"/>
        <v>170.246465</v>
      </c>
      <c r="T11" s="51">
        <f t="shared" si="2"/>
        <v>166.98167599999999</v>
      </c>
      <c r="U11" s="51">
        <f t="shared" si="2"/>
        <v>163.71688699999999</v>
      </c>
      <c r="V11" s="51">
        <f t="shared" si="2"/>
        <v>160.45209799999998</v>
      </c>
      <c r="W11" s="51">
        <f t="shared" si="2"/>
        <v>157.187309</v>
      </c>
      <c r="X11" s="51">
        <f t="shared" si="2"/>
        <v>206.69483</v>
      </c>
      <c r="Y11" s="51">
        <f t="shared" si="2"/>
        <v>203.58567949999997</v>
      </c>
      <c r="Z11" s="51">
        <f t="shared" si="2"/>
        <v>200.47652899999997</v>
      </c>
      <c r="AA11" s="51">
        <f t="shared" si="2"/>
        <v>197.36737849999997</v>
      </c>
      <c r="AB11" s="51">
        <f t="shared" si="2"/>
        <v>194.25822799999997</v>
      </c>
      <c r="AC11" s="51">
        <f t="shared" si="2"/>
        <v>191.14907749999998</v>
      </c>
      <c r="AD11" s="51">
        <f t="shared" si="2"/>
        <v>188.15575099999995</v>
      </c>
      <c r="AE11" s="51">
        <f t="shared" si="2"/>
        <v>185.16242449999999</v>
      </c>
      <c r="AF11" s="51">
        <f t="shared" si="2"/>
        <v>182.16909799999996</v>
      </c>
      <c r="AG11" s="51">
        <f t="shared" si="2"/>
        <v>179.17577149999997</v>
      </c>
      <c r="AH11" s="51">
        <f t="shared" si="2"/>
        <v>149.18244499999997</v>
      </c>
    </row>
    <row r="12" spans="2:34" s="136" customFormat="1" x14ac:dyDescent="0.3">
      <c r="B12" s="247" t="s">
        <v>181</v>
      </c>
      <c r="C12" s="48" t="s">
        <v>37</v>
      </c>
      <c r="D12" s="248">
        <f>SUM(D13:D16)</f>
        <v>100.00000000000001</v>
      </c>
      <c r="E12" s="248">
        <f t="shared" ref="E12:AH12" si="3">SUM(E13:E16)</f>
        <v>100.00000000000001</v>
      </c>
      <c r="F12" s="248">
        <f t="shared" si="3"/>
        <v>100.00000000000001</v>
      </c>
      <c r="G12" s="248">
        <f t="shared" si="3"/>
        <v>100.00000000000001</v>
      </c>
      <c r="H12" s="248">
        <f t="shared" si="3"/>
        <v>100.00000000000001</v>
      </c>
      <c r="I12" s="248">
        <f t="shared" si="3"/>
        <v>100.00000000000001</v>
      </c>
      <c r="J12" s="248">
        <f t="shared" si="3"/>
        <v>100.00000000000001</v>
      </c>
      <c r="K12" s="248">
        <f t="shared" si="3"/>
        <v>100.00000000000001</v>
      </c>
      <c r="L12" s="248">
        <f t="shared" si="3"/>
        <v>100.00000000000001</v>
      </c>
      <c r="M12" s="248">
        <f t="shared" si="3"/>
        <v>100.00000000000001</v>
      </c>
      <c r="N12" s="248">
        <f t="shared" si="3"/>
        <v>100.00000000000001</v>
      </c>
      <c r="O12" s="248">
        <f t="shared" si="3"/>
        <v>100.00000000000001</v>
      </c>
      <c r="P12" s="248">
        <f t="shared" si="3"/>
        <v>100.00000000000001</v>
      </c>
      <c r="Q12" s="248">
        <f t="shared" si="3"/>
        <v>100.00000000000001</v>
      </c>
      <c r="R12" s="248">
        <f t="shared" si="3"/>
        <v>100.00000000000001</v>
      </c>
      <c r="S12" s="248">
        <f t="shared" si="3"/>
        <v>100.00000000000001</v>
      </c>
      <c r="T12" s="248">
        <f t="shared" si="3"/>
        <v>100.00000000000001</v>
      </c>
      <c r="U12" s="248">
        <f t="shared" si="3"/>
        <v>100.00000000000001</v>
      </c>
      <c r="V12" s="248">
        <f t="shared" si="3"/>
        <v>100.00000000000001</v>
      </c>
      <c r="W12" s="248">
        <f t="shared" si="3"/>
        <v>100.00000000000001</v>
      </c>
      <c r="X12" s="248">
        <f t="shared" si="3"/>
        <v>100.00000000000001</v>
      </c>
      <c r="Y12" s="248">
        <f t="shared" si="3"/>
        <v>100.00000000000001</v>
      </c>
      <c r="Z12" s="248">
        <f t="shared" si="3"/>
        <v>100.00000000000001</v>
      </c>
      <c r="AA12" s="248">
        <f t="shared" si="3"/>
        <v>100.00000000000001</v>
      </c>
      <c r="AB12" s="248">
        <f t="shared" si="3"/>
        <v>100.00000000000001</v>
      </c>
      <c r="AC12" s="248">
        <f t="shared" si="3"/>
        <v>100.00000000000001</v>
      </c>
      <c r="AD12" s="248">
        <f t="shared" si="3"/>
        <v>100.00000000000001</v>
      </c>
      <c r="AE12" s="248">
        <f t="shared" si="3"/>
        <v>100.00000000000001</v>
      </c>
      <c r="AF12" s="248">
        <f t="shared" si="3"/>
        <v>100.00000000000001</v>
      </c>
      <c r="AG12" s="248">
        <f t="shared" si="3"/>
        <v>100.00000000000001</v>
      </c>
      <c r="AH12" s="248">
        <f t="shared" si="3"/>
        <v>100.00000000000001</v>
      </c>
    </row>
    <row r="13" spans="2:34" x14ac:dyDescent="0.3">
      <c r="B13" s="57" t="s">
        <v>217</v>
      </c>
      <c r="C13" s="48" t="s">
        <v>37</v>
      </c>
      <c r="D13" s="51">
        <f t="shared" ref="D13:AH13" si="4">D44*D80</f>
        <v>48.951048951048953</v>
      </c>
      <c r="E13" s="51">
        <f t="shared" si="4"/>
        <v>48.951048951048953</v>
      </c>
      <c r="F13" s="51">
        <f t="shared" si="4"/>
        <v>48.951048951048953</v>
      </c>
      <c r="G13" s="51">
        <f t="shared" si="4"/>
        <v>48.951048951048953</v>
      </c>
      <c r="H13" s="51">
        <f t="shared" si="4"/>
        <v>48.951048951048953</v>
      </c>
      <c r="I13" s="51">
        <f t="shared" si="4"/>
        <v>48.951048951048953</v>
      </c>
      <c r="J13" s="51">
        <f t="shared" si="4"/>
        <v>48.951048951048953</v>
      </c>
      <c r="K13" s="51">
        <f t="shared" si="4"/>
        <v>48.951048951048953</v>
      </c>
      <c r="L13" s="51">
        <f t="shared" si="4"/>
        <v>48.951048951048953</v>
      </c>
      <c r="M13" s="51">
        <f t="shared" si="4"/>
        <v>48.951048951048953</v>
      </c>
      <c r="N13" s="51">
        <f t="shared" si="4"/>
        <v>48.951048951048953</v>
      </c>
      <c r="O13" s="51">
        <f t="shared" si="4"/>
        <v>48.951048951048953</v>
      </c>
      <c r="P13" s="51">
        <f t="shared" si="4"/>
        <v>48.951048951048953</v>
      </c>
      <c r="Q13" s="51">
        <f t="shared" si="4"/>
        <v>48.951048951048953</v>
      </c>
      <c r="R13" s="51">
        <f t="shared" si="4"/>
        <v>48.951048951048953</v>
      </c>
      <c r="S13" s="51">
        <f t="shared" si="4"/>
        <v>48.951048951048953</v>
      </c>
      <c r="T13" s="51">
        <f t="shared" si="4"/>
        <v>48.951048951048953</v>
      </c>
      <c r="U13" s="51">
        <f t="shared" si="4"/>
        <v>48.951048951048953</v>
      </c>
      <c r="V13" s="51">
        <f t="shared" si="4"/>
        <v>48.951048951048953</v>
      </c>
      <c r="W13" s="51">
        <f t="shared" si="4"/>
        <v>48.951048951048953</v>
      </c>
      <c r="X13" s="51">
        <f t="shared" si="4"/>
        <v>48.951048951048953</v>
      </c>
      <c r="Y13" s="51">
        <f t="shared" si="4"/>
        <v>48.951048951048953</v>
      </c>
      <c r="Z13" s="51">
        <f t="shared" si="4"/>
        <v>48.951048951048953</v>
      </c>
      <c r="AA13" s="51">
        <f t="shared" si="4"/>
        <v>48.951048951048953</v>
      </c>
      <c r="AB13" s="51">
        <f t="shared" si="4"/>
        <v>48.951048951048953</v>
      </c>
      <c r="AC13" s="51">
        <f t="shared" si="4"/>
        <v>48.951048951048953</v>
      </c>
      <c r="AD13" s="51">
        <f t="shared" si="4"/>
        <v>48.951048951048953</v>
      </c>
      <c r="AE13" s="51">
        <f t="shared" si="4"/>
        <v>48.951048951048953</v>
      </c>
      <c r="AF13" s="51">
        <f t="shared" si="4"/>
        <v>48.951048951048953</v>
      </c>
      <c r="AG13" s="51">
        <f t="shared" si="4"/>
        <v>48.951048951048953</v>
      </c>
      <c r="AH13" s="51">
        <f t="shared" si="4"/>
        <v>48.951048951048953</v>
      </c>
    </row>
    <row r="14" spans="2:34" x14ac:dyDescent="0.3">
      <c r="B14" s="57" t="s">
        <v>218</v>
      </c>
      <c r="C14" s="48" t="s">
        <v>37</v>
      </c>
      <c r="D14" s="51">
        <f t="shared" ref="D14:AH14" si="5">D45*D81</f>
        <v>2.0979020979020979</v>
      </c>
      <c r="E14" s="51">
        <f t="shared" si="5"/>
        <v>2.0979020979020979</v>
      </c>
      <c r="F14" s="51">
        <f t="shared" si="5"/>
        <v>2.0979020979020979</v>
      </c>
      <c r="G14" s="51">
        <f t="shared" si="5"/>
        <v>2.0979020979020979</v>
      </c>
      <c r="H14" s="51">
        <f t="shared" si="5"/>
        <v>2.0979020979020979</v>
      </c>
      <c r="I14" s="51">
        <f t="shared" si="5"/>
        <v>2.0979020979020979</v>
      </c>
      <c r="J14" s="51">
        <f t="shared" si="5"/>
        <v>2.0979020979020979</v>
      </c>
      <c r="K14" s="51">
        <f t="shared" si="5"/>
        <v>2.0979020979020979</v>
      </c>
      <c r="L14" s="51">
        <f t="shared" si="5"/>
        <v>2.0979020979020979</v>
      </c>
      <c r="M14" s="51">
        <f t="shared" si="5"/>
        <v>2.0979020979020979</v>
      </c>
      <c r="N14" s="51">
        <f t="shared" si="5"/>
        <v>2.0979020979020979</v>
      </c>
      <c r="O14" s="51">
        <f t="shared" si="5"/>
        <v>2.0979020979020979</v>
      </c>
      <c r="P14" s="51">
        <f t="shared" si="5"/>
        <v>2.0979020979020979</v>
      </c>
      <c r="Q14" s="51">
        <f t="shared" si="5"/>
        <v>2.0979020979020979</v>
      </c>
      <c r="R14" s="51">
        <f t="shared" si="5"/>
        <v>2.0979020979020979</v>
      </c>
      <c r="S14" s="51">
        <f t="shared" si="5"/>
        <v>2.0979020979020979</v>
      </c>
      <c r="T14" s="51">
        <f t="shared" si="5"/>
        <v>2.0979020979020979</v>
      </c>
      <c r="U14" s="51">
        <f t="shared" si="5"/>
        <v>2.0979020979020979</v>
      </c>
      <c r="V14" s="51">
        <f t="shared" si="5"/>
        <v>2.0979020979020979</v>
      </c>
      <c r="W14" s="51">
        <f t="shared" si="5"/>
        <v>2.0979020979020979</v>
      </c>
      <c r="X14" s="51">
        <f t="shared" si="5"/>
        <v>2.0979020979020979</v>
      </c>
      <c r="Y14" s="51">
        <f t="shared" si="5"/>
        <v>2.0979020979020979</v>
      </c>
      <c r="Z14" s="51">
        <f t="shared" si="5"/>
        <v>2.0979020979020979</v>
      </c>
      <c r="AA14" s="51">
        <f t="shared" si="5"/>
        <v>2.0979020979020979</v>
      </c>
      <c r="AB14" s="51">
        <f t="shared" si="5"/>
        <v>2.0979020979020979</v>
      </c>
      <c r="AC14" s="51">
        <f t="shared" si="5"/>
        <v>2.0979020979020979</v>
      </c>
      <c r="AD14" s="51">
        <f t="shared" si="5"/>
        <v>2.0979020979020979</v>
      </c>
      <c r="AE14" s="51">
        <f t="shared" si="5"/>
        <v>2.0979020979020979</v>
      </c>
      <c r="AF14" s="51">
        <f t="shared" si="5"/>
        <v>2.0979020979020979</v>
      </c>
      <c r="AG14" s="51">
        <f t="shared" si="5"/>
        <v>2.0979020979020979</v>
      </c>
      <c r="AH14" s="51">
        <f t="shared" si="5"/>
        <v>2.0979020979020979</v>
      </c>
    </row>
    <row r="15" spans="2:34" x14ac:dyDescent="0.3">
      <c r="B15" s="246" t="s">
        <v>219</v>
      </c>
      <c r="C15" s="48" t="s">
        <v>37</v>
      </c>
      <c r="D15" s="51">
        <f t="shared" ref="D15:AH15" si="6">D46*D82</f>
        <v>19.580419580419584</v>
      </c>
      <c r="E15" s="51">
        <f t="shared" si="6"/>
        <v>19.580419580419584</v>
      </c>
      <c r="F15" s="51">
        <f t="shared" si="6"/>
        <v>19.580419580419584</v>
      </c>
      <c r="G15" s="51">
        <f t="shared" si="6"/>
        <v>19.580419580419584</v>
      </c>
      <c r="H15" s="51">
        <f t="shared" si="6"/>
        <v>19.580419580419584</v>
      </c>
      <c r="I15" s="51">
        <f t="shared" si="6"/>
        <v>19.580419580419584</v>
      </c>
      <c r="J15" s="51">
        <f t="shared" si="6"/>
        <v>19.580419580419584</v>
      </c>
      <c r="K15" s="51">
        <f t="shared" si="6"/>
        <v>19.580419580419584</v>
      </c>
      <c r="L15" s="51">
        <f t="shared" si="6"/>
        <v>19.580419580419584</v>
      </c>
      <c r="M15" s="51">
        <f t="shared" si="6"/>
        <v>19.580419580419584</v>
      </c>
      <c r="N15" s="51">
        <f t="shared" si="6"/>
        <v>19.580419580419584</v>
      </c>
      <c r="O15" s="51">
        <f t="shared" si="6"/>
        <v>19.580419580419584</v>
      </c>
      <c r="P15" s="51">
        <f t="shared" si="6"/>
        <v>19.580419580419584</v>
      </c>
      <c r="Q15" s="51">
        <f t="shared" si="6"/>
        <v>19.580419580419584</v>
      </c>
      <c r="R15" s="51">
        <f t="shared" si="6"/>
        <v>19.580419580419584</v>
      </c>
      <c r="S15" s="51">
        <f t="shared" si="6"/>
        <v>19.580419580419584</v>
      </c>
      <c r="T15" s="51">
        <f t="shared" si="6"/>
        <v>19.580419580419584</v>
      </c>
      <c r="U15" s="51">
        <f t="shared" si="6"/>
        <v>19.580419580419584</v>
      </c>
      <c r="V15" s="51">
        <f t="shared" si="6"/>
        <v>19.580419580419584</v>
      </c>
      <c r="W15" s="51">
        <f t="shared" si="6"/>
        <v>19.580419580419584</v>
      </c>
      <c r="X15" s="51">
        <f t="shared" si="6"/>
        <v>19.580419580419584</v>
      </c>
      <c r="Y15" s="51">
        <f t="shared" si="6"/>
        <v>19.580419580419584</v>
      </c>
      <c r="Z15" s="51">
        <f t="shared" si="6"/>
        <v>19.580419580419584</v>
      </c>
      <c r="AA15" s="51">
        <f t="shared" si="6"/>
        <v>19.580419580419584</v>
      </c>
      <c r="AB15" s="51">
        <f t="shared" si="6"/>
        <v>19.580419580419584</v>
      </c>
      <c r="AC15" s="51">
        <f t="shared" si="6"/>
        <v>19.580419580419584</v>
      </c>
      <c r="AD15" s="51">
        <f t="shared" si="6"/>
        <v>19.580419580419584</v>
      </c>
      <c r="AE15" s="51">
        <f t="shared" si="6"/>
        <v>19.580419580419584</v>
      </c>
      <c r="AF15" s="51">
        <f t="shared" si="6"/>
        <v>19.580419580419584</v>
      </c>
      <c r="AG15" s="51">
        <f t="shared" si="6"/>
        <v>19.580419580419584</v>
      </c>
      <c r="AH15" s="51">
        <f t="shared" si="6"/>
        <v>19.580419580419584</v>
      </c>
    </row>
    <row r="16" spans="2:34" x14ac:dyDescent="0.3">
      <c r="B16" s="57" t="s">
        <v>220</v>
      </c>
      <c r="C16" s="48" t="s">
        <v>37</v>
      </c>
      <c r="D16" s="51">
        <f t="shared" ref="D16:AH16" si="7">D47*D83</f>
        <v>29.370629370629374</v>
      </c>
      <c r="E16" s="51">
        <f t="shared" si="7"/>
        <v>29.370629370629374</v>
      </c>
      <c r="F16" s="51">
        <f t="shared" si="7"/>
        <v>29.370629370629374</v>
      </c>
      <c r="G16" s="51">
        <f t="shared" si="7"/>
        <v>29.370629370629374</v>
      </c>
      <c r="H16" s="51">
        <f t="shared" si="7"/>
        <v>29.370629370629374</v>
      </c>
      <c r="I16" s="51">
        <f t="shared" si="7"/>
        <v>29.370629370629374</v>
      </c>
      <c r="J16" s="51">
        <f t="shared" si="7"/>
        <v>29.370629370629374</v>
      </c>
      <c r="K16" s="51">
        <f t="shared" si="7"/>
        <v>29.370629370629374</v>
      </c>
      <c r="L16" s="51">
        <f t="shared" si="7"/>
        <v>29.370629370629374</v>
      </c>
      <c r="M16" s="51">
        <f t="shared" si="7"/>
        <v>29.370629370629374</v>
      </c>
      <c r="N16" s="51">
        <f t="shared" si="7"/>
        <v>29.370629370629374</v>
      </c>
      <c r="O16" s="51">
        <f t="shared" si="7"/>
        <v>29.370629370629374</v>
      </c>
      <c r="P16" s="51">
        <f t="shared" si="7"/>
        <v>29.370629370629374</v>
      </c>
      <c r="Q16" s="51">
        <f t="shared" si="7"/>
        <v>29.370629370629374</v>
      </c>
      <c r="R16" s="51">
        <f t="shared" si="7"/>
        <v>29.370629370629374</v>
      </c>
      <c r="S16" s="51">
        <f t="shared" si="7"/>
        <v>29.370629370629374</v>
      </c>
      <c r="T16" s="51">
        <f t="shared" si="7"/>
        <v>29.370629370629374</v>
      </c>
      <c r="U16" s="51">
        <f t="shared" si="7"/>
        <v>29.370629370629374</v>
      </c>
      <c r="V16" s="51">
        <f t="shared" si="7"/>
        <v>29.370629370629374</v>
      </c>
      <c r="W16" s="51">
        <f t="shared" si="7"/>
        <v>29.370629370629374</v>
      </c>
      <c r="X16" s="51">
        <f t="shared" si="7"/>
        <v>29.370629370629374</v>
      </c>
      <c r="Y16" s="51">
        <f t="shared" si="7"/>
        <v>29.370629370629374</v>
      </c>
      <c r="Z16" s="51">
        <f t="shared" si="7"/>
        <v>29.370629370629374</v>
      </c>
      <c r="AA16" s="51">
        <f t="shared" si="7"/>
        <v>29.370629370629374</v>
      </c>
      <c r="AB16" s="51">
        <f t="shared" si="7"/>
        <v>29.370629370629374</v>
      </c>
      <c r="AC16" s="51">
        <f t="shared" si="7"/>
        <v>29.370629370629374</v>
      </c>
      <c r="AD16" s="51">
        <f t="shared" si="7"/>
        <v>29.370629370629374</v>
      </c>
      <c r="AE16" s="51">
        <f t="shared" si="7"/>
        <v>29.370629370629374</v>
      </c>
      <c r="AF16" s="51">
        <f t="shared" si="7"/>
        <v>29.370629370629374</v>
      </c>
      <c r="AG16" s="51">
        <f t="shared" si="7"/>
        <v>29.370629370629374</v>
      </c>
      <c r="AH16" s="51">
        <f t="shared" si="7"/>
        <v>29.370629370629374</v>
      </c>
    </row>
    <row r="17" spans="2:34" s="136" customFormat="1" x14ac:dyDescent="0.3">
      <c r="B17" s="247" t="str">
        <f>B7</f>
        <v>Fixed</v>
      </c>
      <c r="C17" s="48" t="s">
        <v>37</v>
      </c>
      <c r="D17" s="248">
        <f>SUM(D18:D21)</f>
        <v>119.2183</v>
      </c>
      <c r="E17" s="248">
        <f t="shared" ref="E17:AH17" si="8">SUM(E18:E21)</f>
        <v>115.95351100000001</v>
      </c>
      <c r="F17" s="248">
        <f t="shared" si="8"/>
        <v>112.68872200000001</v>
      </c>
      <c r="G17" s="248">
        <f t="shared" si="8"/>
        <v>109.42393300000001</v>
      </c>
      <c r="H17" s="248">
        <f t="shared" si="8"/>
        <v>106.159144</v>
      </c>
      <c r="I17" s="248">
        <f t="shared" si="8"/>
        <v>102.89435499999999</v>
      </c>
      <c r="J17" s="248">
        <f t="shared" si="8"/>
        <v>99.629565999999997</v>
      </c>
      <c r="K17" s="248">
        <f t="shared" si="8"/>
        <v>96.364777000000004</v>
      </c>
      <c r="L17" s="248">
        <f t="shared" si="8"/>
        <v>93.099987999999982</v>
      </c>
      <c r="M17" s="248">
        <f t="shared" si="8"/>
        <v>89.835198999999989</v>
      </c>
      <c r="N17" s="248">
        <f t="shared" si="8"/>
        <v>86.570409999999981</v>
      </c>
      <c r="O17" s="248">
        <f t="shared" si="8"/>
        <v>83.305620999999988</v>
      </c>
      <c r="P17" s="248">
        <f t="shared" si="8"/>
        <v>80.04083199999998</v>
      </c>
      <c r="Q17" s="248">
        <f t="shared" si="8"/>
        <v>76.776042999999987</v>
      </c>
      <c r="R17" s="248">
        <f t="shared" si="8"/>
        <v>73.51125399999998</v>
      </c>
      <c r="S17" s="248">
        <f t="shared" si="8"/>
        <v>70.246464999999972</v>
      </c>
      <c r="T17" s="248">
        <f t="shared" si="8"/>
        <v>66.981675999999979</v>
      </c>
      <c r="U17" s="248">
        <f t="shared" si="8"/>
        <v>63.716886999999979</v>
      </c>
      <c r="V17" s="248">
        <f t="shared" si="8"/>
        <v>60.452097999999978</v>
      </c>
      <c r="W17" s="248">
        <f t="shared" si="8"/>
        <v>57.187308999999978</v>
      </c>
      <c r="X17" s="248">
        <f t="shared" si="8"/>
        <v>106.69482999999998</v>
      </c>
      <c r="Y17" s="248">
        <f t="shared" si="8"/>
        <v>103.58567949999997</v>
      </c>
      <c r="Z17" s="248">
        <f t="shared" si="8"/>
        <v>100.47652899999997</v>
      </c>
      <c r="AA17" s="248">
        <f t="shared" si="8"/>
        <v>97.367378499999973</v>
      </c>
      <c r="AB17" s="248">
        <f t="shared" si="8"/>
        <v>94.258227999999974</v>
      </c>
      <c r="AC17" s="248">
        <f t="shared" si="8"/>
        <v>91.149077499999947</v>
      </c>
      <c r="AD17" s="248">
        <f t="shared" si="8"/>
        <v>88.155750999999952</v>
      </c>
      <c r="AE17" s="248">
        <f t="shared" si="8"/>
        <v>85.162424499999958</v>
      </c>
      <c r="AF17" s="248">
        <f t="shared" si="8"/>
        <v>82.169097999999963</v>
      </c>
      <c r="AG17" s="248">
        <f t="shared" si="8"/>
        <v>79.175771499999954</v>
      </c>
      <c r="AH17" s="248">
        <f t="shared" si="8"/>
        <v>49.182444999999959</v>
      </c>
    </row>
    <row r="18" spans="2:34" x14ac:dyDescent="0.3">
      <c r="B18" s="57" t="s">
        <v>217</v>
      </c>
      <c r="C18" s="48" t="s">
        <v>37</v>
      </c>
      <c r="D18" s="51">
        <f t="shared" ref="D18:AH18" si="9">D57*D92</f>
        <v>58.440343137254906</v>
      </c>
      <c r="E18" s="51">
        <f t="shared" si="9"/>
        <v>56.839956372549018</v>
      </c>
      <c r="F18" s="51">
        <f t="shared" si="9"/>
        <v>55.239569607843144</v>
      </c>
      <c r="G18" s="51">
        <f t="shared" si="9"/>
        <v>53.639182843137256</v>
      </c>
      <c r="H18" s="51">
        <f t="shared" si="9"/>
        <v>52.038796078431368</v>
      </c>
      <c r="I18" s="51">
        <f t="shared" si="9"/>
        <v>50.438409313725487</v>
      </c>
      <c r="J18" s="51">
        <f t="shared" si="9"/>
        <v>48.838022549019605</v>
      </c>
      <c r="K18" s="51">
        <f t="shared" si="9"/>
        <v>47.237635784313724</v>
      </c>
      <c r="L18" s="51">
        <f t="shared" si="9"/>
        <v>45.637249019607836</v>
      </c>
      <c r="M18" s="51">
        <f t="shared" si="9"/>
        <v>44.036862254901955</v>
      </c>
      <c r="N18" s="51">
        <f t="shared" si="9"/>
        <v>42.436475490196067</v>
      </c>
      <c r="O18" s="51">
        <f t="shared" si="9"/>
        <v>40.836088725490185</v>
      </c>
      <c r="P18" s="51">
        <f t="shared" si="9"/>
        <v>39.235701960784304</v>
      </c>
      <c r="Q18" s="51">
        <f t="shared" si="9"/>
        <v>37.635315196078423</v>
      </c>
      <c r="R18" s="51">
        <f t="shared" si="9"/>
        <v>36.034928431372535</v>
      </c>
      <c r="S18" s="51">
        <f t="shared" si="9"/>
        <v>34.434541666666654</v>
      </c>
      <c r="T18" s="51">
        <f t="shared" si="9"/>
        <v>32.834154901960773</v>
      </c>
      <c r="U18" s="51">
        <f t="shared" si="9"/>
        <v>31.233768137254891</v>
      </c>
      <c r="V18" s="51">
        <f t="shared" si="9"/>
        <v>29.633381372549007</v>
      </c>
      <c r="W18" s="51">
        <f t="shared" si="9"/>
        <v>28.032994607843126</v>
      </c>
      <c r="X18" s="51">
        <f t="shared" si="9"/>
        <v>52.301387254901947</v>
      </c>
      <c r="Y18" s="51">
        <f t="shared" si="9"/>
        <v>50.777293872549002</v>
      </c>
      <c r="Z18" s="51">
        <f t="shared" si="9"/>
        <v>49.253200490196065</v>
      </c>
      <c r="AA18" s="51">
        <f t="shared" si="9"/>
        <v>47.72910710784312</v>
      </c>
      <c r="AB18" s="51">
        <f t="shared" si="9"/>
        <v>46.205013725490183</v>
      </c>
      <c r="AC18" s="51">
        <f t="shared" si="9"/>
        <v>44.680920343137231</v>
      </c>
      <c r="AD18" s="51">
        <f t="shared" si="9"/>
        <v>43.213603431372526</v>
      </c>
      <c r="AE18" s="51">
        <f t="shared" si="9"/>
        <v>41.746286519607821</v>
      </c>
      <c r="AF18" s="51">
        <f t="shared" si="9"/>
        <v>40.278969607843116</v>
      </c>
      <c r="AG18" s="51">
        <f t="shared" si="9"/>
        <v>38.811652696078404</v>
      </c>
      <c r="AH18" s="51">
        <f t="shared" si="9"/>
        <v>24.109041666666645</v>
      </c>
    </row>
    <row r="19" spans="2:34" x14ac:dyDescent="0.3">
      <c r="B19" s="57" t="s">
        <v>218</v>
      </c>
      <c r="C19" s="48" t="s">
        <v>37</v>
      </c>
      <c r="D19" s="51">
        <f t="shared" ref="D19:AH19" si="10">D58*D93</f>
        <v>2.3376137254901965</v>
      </c>
      <c r="E19" s="51">
        <f t="shared" si="10"/>
        <v>2.2735982549019607</v>
      </c>
      <c r="F19" s="51">
        <f t="shared" si="10"/>
        <v>2.2095827843137257</v>
      </c>
      <c r="G19" s="51">
        <f t="shared" si="10"/>
        <v>2.1455673137254903</v>
      </c>
      <c r="H19" s="51">
        <f t="shared" si="10"/>
        <v>2.0815518431372548</v>
      </c>
      <c r="I19" s="51">
        <f t="shared" si="10"/>
        <v>2.0175363725490194</v>
      </c>
      <c r="J19" s="51">
        <f t="shared" si="10"/>
        <v>1.9535209019607842</v>
      </c>
      <c r="K19" s="51">
        <f t="shared" si="10"/>
        <v>1.889505431372549</v>
      </c>
      <c r="L19" s="51">
        <f t="shared" si="10"/>
        <v>1.8254899607843136</v>
      </c>
      <c r="M19" s="51">
        <f t="shared" si="10"/>
        <v>1.7614744901960782</v>
      </c>
      <c r="N19" s="51">
        <f t="shared" si="10"/>
        <v>1.6974590196078427</v>
      </c>
      <c r="O19" s="51">
        <f t="shared" si="10"/>
        <v>1.6334435490196075</v>
      </c>
      <c r="P19" s="51">
        <f t="shared" si="10"/>
        <v>1.5694280784313721</v>
      </c>
      <c r="Q19" s="51">
        <f t="shared" si="10"/>
        <v>1.5054126078431369</v>
      </c>
      <c r="R19" s="51">
        <f t="shared" si="10"/>
        <v>1.4413971372549015</v>
      </c>
      <c r="S19" s="51">
        <f t="shared" si="10"/>
        <v>1.3773816666666663</v>
      </c>
      <c r="T19" s="51">
        <f t="shared" si="10"/>
        <v>1.3133661960784309</v>
      </c>
      <c r="U19" s="51">
        <f t="shared" si="10"/>
        <v>1.2493507254901957</v>
      </c>
      <c r="V19" s="51">
        <f t="shared" si="10"/>
        <v>1.1853352549019602</v>
      </c>
      <c r="W19" s="51">
        <f t="shared" si="10"/>
        <v>1.121319784313725</v>
      </c>
      <c r="X19" s="51">
        <f t="shared" si="10"/>
        <v>2.0920554901960782</v>
      </c>
      <c r="Y19" s="51">
        <f t="shared" si="10"/>
        <v>2.03109175490196</v>
      </c>
      <c r="Z19" s="51">
        <f t="shared" si="10"/>
        <v>1.9701280196078426</v>
      </c>
      <c r="AA19" s="51">
        <f t="shared" si="10"/>
        <v>1.9091642843137249</v>
      </c>
      <c r="AB19" s="51">
        <f t="shared" si="10"/>
        <v>1.8482005490196074</v>
      </c>
      <c r="AC19" s="51">
        <f t="shared" si="10"/>
        <v>1.7872368137254895</v>
      </c>
      <c r="AD19" s="51">
        <f t="shared" si="10"/>
        <v>1.7285441372549011</v>
      </c>
      <c r="AE19" s="51">
        <f t="shared" si="10"/>
        <v>1.6698514607843129</v>
      </c>
      <c r="AF19" s="51">
        <f t="shared" si="10"/>
        <v>1.6111587843137247</v>
      </c>
      <c r="AG19" s="51">
        <f t="shared" si="10"/>
        <v>1.5524661078431361</v>
      </c>
      <c r="AH19" s="51">
        <f t="shared" si="10"/>
        <v>0.96436166666666601</v>
      </c>
    </row>
    <row r="20" spans="2:34" x14ac:dyDescent="0.3">
      <c r="B20" s="246" t="s">
        <v>219</v>
      </c>
      <c r="C20" s="48" t="s">
        <v>37</v>
      </c>
      <c r="D20" s="51">
        <f t="shared" ref="D20:AH20" si="11">D59*D94</f>
        <v>23.376137254901963</v>
      </c>
      <c r="E20" s="51">
        <f t="shared" si="11"/>
        <v>22.73598254901961</v>
      </c>
      <c r="F20" s="51">
        <f t="shared" si="11"/>
        <v>22.095827843137258</v>
      </c>
      <c r="G20" s="51">
        <f t="shared" si="11"/>
        <v>21.455673137254902</v>
      </c>
      <c r="H20" s="51">
        <f t="shared" si="11"/>
        <v>20.815518431372549</v>
      </c>
      <c r="I20" s="51">
        <f t="shared" si="11"/>
        <v>20.175363725490193</v>
      </c>
      <c r="J20" s="51">
        <f t="shared" si="11"/>
        <v>19.535209019607841</v>
      </c>
      <c r="K20" s="51">
        <f t="shared" si="11"/>
        <v>18.895054313725492</v>
      </c>
      <c r="L20" s="51">
        <f t="shared" si="11"/>
        <v>18.254899607843136</v>
      </c>
      <c r="M20" s="51">
        <f t="shared" si="11"/>
        <v>17.614744901960783</v>
      </c>
      <c r="N20" s="51">
        <f t="shared" si="11"/>
        <v>16.974590196078427</v>
      </c>
      <c r="O20" s="51">
        <f t="shared" si="11"/>
        <v>16.334435490196075</v>
      </c>
      <c r="P20" s="51">
        <f t="shared" si="11"/>
        <v>15.694280784313719</v>
      </c>
      <c r="Q20" s="51">
        <f t="shared" si="11"/>
        <v>15.05412607843137</v>
      </c>
      <c r="R20" s="51">
        <f t="shared" si="11"/>
        <v>14.413971372549014</v>
      </c>
      <c r="S20" s="51">
        <f t="shared" si="11"/>
        <v>13.773816666666661</v>
      </c>
      <c r="T20" s="51">
        <f t="shared" si="11"/>
        <v>13.133661960784309</v>
      </c>
      <c r="U20" s="51">
        <f t="shared" si="11"/>
        <v>12.493507254901957</v>
      </c>
      <c r="V20" s="51">
        <f t="shared" si="11"/>
        <v>11.853352549019604</v>
      </c>
      <c r="W20" s="51">
        <f t="shared" si="11"/>
        <v>11.21319784313725</v>
      </c>
      <c r="X20" s="51">
        <f t="shared" si="11"/>
        <v>20.920554901960781</v>
      </c>
      <c r="Y20" s="51">
        <f t="shared" si="11"/>
        <v>20.310917549019603</v>
      </c>
      <c r="Z20" s="51">
        <f t="shared" si="11"/>
        <v>19.701280196078425</v>
      </c>
      <c r="AA20" s="51">
        <f t="shared" si="11"/>
        <v>19.091642843137251</v>
      </c>
      <c r="AB20" s="51">
        <f t="shared" si="11"/>
        <v>18.482005490196073</v>
      </c>
      <c r="AC20" s="51">
        <f t="shared" si="11"/>
        <v>17.872368137254895</v>
      </c>
      <c r="AD20" s="51">
        <f t="shared" si="11"/>
        <v>17.285441372549009</v>
      </c>
      <c r="AE20" s="51">
        <f t="shared" si="11"/>
        <v>16.69851460784313</v>
      </c>
      <c r="AF20" s="51">
        <f t="shared" si="11"/>
        <v>16.111587843137247</v>
      </c>
      <c r="AG20" s="51">
        <f t="shared" si="11"/>
        <v>15.524661078431363</v>
      </c>
      <c r="AH20" s="51">
        <f t="shared" si="11"/>
        <v>9.6436166666666576</v>
      </c>
    </row>
    <row r="21" spans="2:34" x14ac:dyDescent="0.3">
      <c r="B21" s="57" t="s">
        <v>220</v>
      </c>
      <c r="C21" s="48" t="s">
        <v>37</v>
      </c>
      <c r="D21" s="51">
        <f t="shared" ref="D21:AH21" si="12">D60*D95</f>
        <v>35.064205882352944</v>
      </c>
      <c r="E21" s="51">
        <f t="shared" si="12"/>
        <v>34.103973823529415</v>
      </c>
      <c r="F21" s="51">
        <f t="shared" si="12"/>
        <v>33.143741764705887</v>
      </c>
      <c r="G21" s="51">
        <f t="shared" si="12"/>
        <v>32.183509705882358</v>
      </c>
      <c r="H21" s="51">
        <f t="shared" si="12"/>
        <v>31.223277647058822</v>
      </c>
      <c r="I21" s="51">
        <f t="shared" si="12"/>
        <v>30.263045588235293</v>
      </c>
      <c r="J21" s="51">
        <f t="shared" si="12"/>
        <v>29.302813529411765</v>
      </c>
      <c r="K21" s="51">
        <f t="shared" si="12"/>
        <v>28.34258147058824</v>
      </c>
      <c r="L21" s="51">
        <f t="shared" si="12"/>
        <v>27.382349411764711</v>
      </c>
      <c r="M21" s="51">
        <f t="shared" si="12"/>
        <v>26.422117352941175</v>
      </c>
      <c r="N21" s="51">
        <f t="shared" si="12"/>
        <v>25.461885294117643</v>
      </c>
      <c r="O21" s="51">
        <f t="shared" si="12"/>
        <v>24.501653235294114</v>
      </c>
      <c r="P21" s="51">
        <f t="shared" si="12"/>
        <v>23.541421176470582</v>
      </c>
      <c r="Q21" s="51">
        <f t="shared" si="12"/>
        <v>22.581189117647057</v>
      </c>
      <c r="R21" s="51">
        <f t="shared" si="12"/>
        <v>21.620957058823524</v>
      </c>
      <c r="S21" s="51">
        <f t="shared" si="12"/>
        <v>20.660724999999992</v>
      </c>
      <c r="T21" s="51">
        <f t="shared" si="12"/>
        <v>19.700492941176464</v>
      </c>
      <c r="U21" s="51">
        <f t="shared" si="12"/>
        <v>18.740260882352935</v>
      </c>
      <c r="V21" s="51">
        <f t="shared" si="12"/>
        <v>17.780028823529406</v>
      </c>
      <c r="W21" s="51">
        <f t="shared" si="12"/>
        <v>16.819796764705877</v>
      </c>
      <c r="X21" s="51">
        <f t="shared" si="12"/>
        <v>31.380832352941169</v>
      </c>
      <c r="Y21" s="51">
        <f t="shared" si="12"/>
        <v>30.466376323529403</v>
      </c>
      <c r="Z21" s="51">
        <f t="shared" si="12"/>
        <v>29.551920294117636</v>
      </c>
      <c r="AA21" s="51">
        <f t="shared" si="12"/>
        <v>28.637464264705876</v>
      </c>
      <c r="AB21" s="51">
        <f t="shared" si="12"/>
        <v>27.72300823529411</v>
      </c>
      <c r="AC21" s="51">
        <f t="shared" si="12"/>
        <v>26.808552205882343</v>
      </c>
      <c r="AD21" s="51">
        <f t="shared" si="12"/>
        <v>25.928162058823521</v>
      </c>
      <c r="AE21" s="51">
        <f t="shared" si="12"/>
        <v>25.047771911764695</v>
      </c>
      <c r="AF21" s="51">
        <f t="shared" si="12"/>
        <v>24.167381764705873</v>
      </c>
      <c r="AG21" s="51">
        <f t="shared" si="12"/>
        <v>23.286991617647047</v>
      </c>
      <c r="AH21" s="51">
        <f t="shared" si="12"/>
        <v>14.465424999999989</v>
      </c>
    </row>
    <row r="22" spans="2:34" s="136" customFormat="1" x14ac:dyDescent="0.3">
      <c r="B22" s="247" t="str">
        <f>B8</f>
        <v>Fixed (dry)</v>
      </c>
      <c r="C22" s="48" t="s">
        <v>37</v>
      </c>
      <c r="D22" s="248">
        <f>SUM(D23:D26)</f>
        <v>72.382539285714302</v>
      </c>
      <c r="E22" s="248">
        <f t="shared" ref="E22" si="13">SUM(E23:E26)</f>
        <v>70.400345964285719</v>
      </c>
      <c r="F22" s="248">
        <f t="shared" ref="F22" si="14">SUM(F23:F26)</f>
        <v>68.418152642857152</v>
      </c>
      <c r="G22" s="248">
        <f t="shared" ref="G22" si="15">SUM(G23:G26)</f>
        <v>66.435959321428584</v>
      </c>
      <c r="H22" s="248">
        <f t="shared" ref="H22" si="16">SUM(H23:H26)</f>
        <v>64.453766000000002</v>
      </c>
      <c r="I22" s="248">
        <f t="shared" ref="I22" si="17">SUM(I23:I26)</f>
        <v>62.471572678571427</v>
      </c>
      <c r="J22" s="248">
        <f t="shared" ref="J22" si="18">SUM(J23:J26)</f>
        <v>60.489379357142852</v>
      </c>
      <c r="K22" s="248">
        <f t="shared" ref="K22" si="19">SUM(K23:K26)</f>
        <v>58.507186035714284</v>
      </c>
      <c r="L22" s="248">
        <f t="shared" ref="L22" si="20">SUM(L23:L26)</f>
        <v>56.524992714285716</v>
      </c>
      <c r="M22" s="248">
        <f t="shared" ref="M22" si="21">SUM(M23:M26)</f>
        <v>54.542799392857148</v>
      </c>
      <c r="N22" s="248">
        <f t="shared" ref="N22" si="22">SUM(N23:N26)</f>
        <v>52.560606071428566</v>
      </c>
      <c r="O22" s="248">
        <f t="shared" ref="O22" si="23">SUM(O23:O26)</f>
        <v>50.578412749999998</v>
      </c>
      <c r="P22" s="248">
        <f t="shared" ref="P22" si="24">SUM(P23:P26)</f>
        <v>48.596219428571423</v>
      </c>
      <c r="Q22" s="248">
        <f t="shared" ref="Q22" si="25">SUM(Q23:Q26)</f>
        <v>46.614026107142848</v>
      </c>
      <c r="R22" s="248">
        <f t="shared" ref="R22" si="26">SUM(R23:R26)</f>
        <v>44.63183278571428</v>
      </c>
      <c r="S22" s="248">
        <f t="shared" ref="S22" si="27">SUM(S23:S26)</f>
        <v>42.649639464285706</v>
      </c>
      <c r="T22" s="248">
        <f t="shared" ref="T22" si="28">SUM(T23:T26)</f>
        <v>40.667446142857138</v>
      </c>
      <c r="U22" s="248">
        <f t="shared" ref="U22" si="29">SUM(U23:U26)</f>
        <v>38.685252821428563</v>
      </c>
      <c r="V22" s="248">
        <f t="shared" ref="V22" si="30">SUM(V23:V26)</f>
        <v>36.703059499999988</v>
      </c>
      <c r="W22" s="248">
        <f t="shared" ref="W22" si="31">SUM(W23:W26)</f>
        <v>34.72086617857142</v>
      </c>
      <c r="X22" s="248">
        <f t="shared" ref="X22" si="32">SUM(X23:X26)</f>
        <v>64.779003928571427</v>
      </c>
      <c r="Y22" s="248">
        <f t="shared" ref="Y22" si="33">SUM(Y23:Y26)</f>
        <v>62.891305410714281</v>
      </c>
      <c r="Z22" s="248">
        <f t="shared" ref="Z22" si="34">SUM(Z23:Z26)</f>
        <v>61.003606892857121</v>
      </c>
      <c r="AA22" s="248">
        <f t="shared" ref="AA22" si="35">SUM(AA23:AA26)</f>
        <v>59.115908374999982</v>
      </c>
      <c r="AB22" s="248">
        <f t="shared" ref="AB22" si="36">SUM(AB23:AB26)</f>
        <v>57.228209857142858</v>
      </c>
      <c r="AC22" s="248">
        <f t="shared" ref="AC22" si="37">SUM(AC23:AC26)</f>
        <v>55.340511339285698</v>
      </c>
      <c r="AD22" s="248">
        <f t="shared" ref="AD22" si="38">SUM(AD23:AD26)</f>
        <v>53.523134535714263</v>
      </c>
      <c r="AE22" s="248">
        <f t="shared" ref="AE22" si="39">SUM(AE23:AE26)</f>
        <v>51.705757732142835</v>
      </c>
      <c r="AF22" s="248">
        <f t="shared" ref="AF22" si="40">SUM(AF23:AF26)</f>
        <v>49.888380928571408</v>
      </c>
      <c r="AG22" s="248">
        <f t="shared" ref="AG22" si="41">SUM(AG23:AG26)</f>
        <v>48.071004124999973</v>
      </c>
      <c r="AH22" s="248">
        <f t="shared" ref="AH22" si="42">SUM(AH23:AH26)</f>
        <v>29.860770178571407</v>
      </c>
    </row>
    <row r="23" spans="2:34" x14ac:dyDescent="0.3">
      <c r="B23" s="57" t="s">
        <v>217</v>
      </c>
      <c r="C23" s="48" t="s">
        <v>37</v>
      </c>
      <c r="D23" s="51">
        <f t="shared" ref="D23:AH23" si="43">D57*D98</f>
        <v>35.481636904761913</v>
      </c>
      <c r="E23" s="51">
        <f t="shared" si="43"/>
        <v>34.509973511904761</v>
      </c>
      <c r="F23" s="51">
        <f t="shared" si="43"/>
        <v>33.538310119047622</v>
      </c>
      <c r="G23" s="51">
        <f t="shared" si="43"/>
        <v>32.566646726190484</v>
      </c>
      <c r="H23" s="51">
        <f t="shared" si="43"/>
        <v>31.594983333333332</v>
      </c>
      <c r="I23" s="51">
        <f t="shared" si="43"/>
        <v>30.62331994047619</v>
      </c>
      <c r="J23" s="51">
        <f t="shared" si="43"/>
        <v>29.651656547619048</v>
      </c>
      <c r="K23" s="51">
        <f t="shared" si="43"/>
        <v>28.679993154761906</v>
      </c>
      <c r="L23" s="51">
        <f t="shared" si="43"/>
        <v>27.708329761904761</v>
      </c>
      <c r="M23" s="51">
        <f t="shared" si="43"/>
        <v>26.736666369047619</v>
      </c>
      <c r="N23" s="51">
        <f t="shared" si="43"/>
        <v>25.765002976190473</v>
      </c>
      <c r="O23" s="51">
        <f t="shared" si="43"/>
        <v>24.793339583333331</v>
      </c>
      <c r="P23" s="51">
        <f t="shared" si="43"/>
        <v>23.821676190476186</v>
      </c>
      <c r="Q23" s="51">
        <f t="shared" si="43"/>
        <v>22.850012797619044</v>
      </c>
      <c r="R23" s="51">
        <f t="shared" si="43"/>
        <v>21.878349404761902</v>
      </c>
      <c r="S23" s="51">
        <f t="shared" si="43"/>
        <v>20.906686011904753</v>
      </c>
      <c r="T23" s="51">
        <f t="shared" si="43"/>
        <v>19.935022619047615</v>
      </c>
      <c r="U23" s="51">
        <f t="shared" si="43"/>
        <v>18.96335922619047</v>
      </c>
      <c r="V23" s="51">
        <f t="shared" si="43"/>
        <v>17.991695833333328</v>
      </c>
      <c r="W23" s="51">
        <f t="shared" si="43"/>
        <v>17.020032440476186</v>
      </c>
      <c r="X23" s="51">
        <f t="shared" si="43"/>
        <v>31.754413690476188</v>
      </c>
      <c r="Y23" s="51">
        <f t="shared" si="43"/>
        <v>30.829071279761898</v>
      </c>
      <c r="Z23" s="51">
        <f t="shared" si="43"/>
        <v>29.903728869047612</v>
      </c>
      <c r="AA23" s="51">
        <f t="shared" si="43"/>
        <v>28.978386458333325</v>
      </c>
      <c r="AB23" s="51">
        <f t="shared" si="43"/>
        <v>28.053044047619043</v>
      </c>
      <c r="AC23" s="51">
        <f t="shared" si="43"/>
        <v>27.127701636904753</v>
      </c>
      <c r="AD23" s="51">
        <f t="shared" si="43"/>
        <v>26.236830654761892</v>
      </c>
      <c r="AE23" s="51">
        <f t="shared" si="43"/>
        <v>25.345959672619035</v>
      </c>
      <c r="AF23" s="51">
        <f t="shared" si="43"/>
        <v>24.455088690476181</v>
      </c>
      <c r="AG23" s="51">
        <f t="shared" si="43"/>
        <v>23.56421770833332</v>
      </c>
      <c r="AH23" s="51">
        <f t="shared" si="43"/>
        <v>14.63763244047618</v>
      </c>
    </row>
    <row r="24" spans="2:34" x14ac:dyDescent="0.3">
      <c r="B24" s="57" t="s">
        <v>218</v>
      </c>
      <c r="C24" s="48" t="s">
        <v>37</v>
      </c>
      <c r="D24" s="51">
        <f t="shared" ref="D24:AH24" si="44">D58*D99</f>
        <v>1.4192654761904764</v>
      </c>
      <c r="E24" s="51">
        <f t="shared" si="44"/>
        <v>1.3803989404761905</v>
      </c>
      <c r="F24" s="51">
        <f t="shared" si="44"/>
        <v>1.3415324047619048</v>
      </c>
      <c r="G24" s="51">
        <f t="shared" si="44"/>
        <v>1.3026658690476192</v>
      </c>
      <c r="H24" s="51">
        <f t="shared" si="44"/>
        <v>1.2637993333333333</v>
      </c>
      <c r="I24" s="51">
        <f t="shared" si="44"/>
        <v>1.2249327976190476</v>
      </c>
      <c r="J24" s="51">
        <f t="shared" si="44"/>
        <v>1.1860662619047619</v>
      </c>
      <c r="K24" s="51">
        <f t="shared" si="44"/>
        <v>1.1471997261904763</v>
      </c>
      <c r="L24" s="51">
        <f t="shared" si="44"/>
        <v>1.1083331904761904</v>
      </c>
      <c r="M24" s="51">
        <f t="shared" si="44"/>
        <v>1.0694666547619047</v>
      </c>
      <c r="N24" s="51">
        <f t="shared" si="44"/>
        <v>1.0306001190476188</v>
      </c>
      <c r="O24" s="51">
        <f t="shared" si="44"/>
        <v>0.99173358333333328</v>
      </c>
      <c r="P24" s="51">
        <f t="shared" si="44"/>
        <v>0.9528670476190475</v>
      </c>
      <c r="Q24" s="51">
        <f t="shared" si="44"/>
        <v>0.91400051190476184</v>
      </c>
      <c r="R24" s="51">
        <f t="shared" si="44"/>
        <v>0.87513397619047606</v>
      </c>
      <c r="S24" s="51">
        <f t="shared" si="44"/>
        <v>0.83626744047619017</v>
      </c>
      <c r="T24" s="51">
        <f t="shared" si="44"/>
        <v>0.79740090476190462</v>
      </c>
      <c r="U24" s="51">
        <f t="shared" si="44"/>
        <v>0.75853436904761884</v>
      </c>
      <c r="V24" s="51">
        <f t="shared" si="44"/>
        <v>0.71966783333333317</v>
      </c>
      <c r="W24" s="51">
        <f t="shared" si="44"/>
        <v>0.6808012976190474</v>
      </c>
      <c r="X24" s="51">
        <f t="shared" si="44"/>
        <v>1.2701765476190476</v>
      </c>
      <c r="Y24" s="51">
        <f t="shared" si="44"/>
        <v>1.233162851190476</v>
      </c>
      <c r="Z24" s="51">
        <f t="shared" si="44"/>
        <v>1.1961491547619045</v>
      </c>
      <c r="AA24" s="51">
        <f t="shared" si="44"/>
        <v>1.1591354583333331</v>
      </c>
      <c r="AB24" s="51">
        <f t="shared" si="44"/>
        <v>1.1221217619047616</v>
      </c>
      <c r="AC24" s="51">
        <f t="shared" si="44"/>
        <v>1.0851080654761902</v>
      </c>
      <c r="AD24" s="51">
        <f t="shared" si="44"/>
        <v>1.0494732261904758</v>
      </c>
      <c r="AE24" s="51">
        <f t="shared" si="44"/>
        <v>1.0138383869047614</v>
      </c>
      <c r="AF24" s="51">
        <f t="shared" si="44"/>
        <v>0.97820354761904715</v>
      </c>
      <c r="AG24" s="51">
        <f t="shared" si="44"/>
        <v>0.94256870833333284</v>
      </c>
      <c r="AH24" s="51">
        <f t="shared" si="44"/>
        <v>0.58550529761904724</v>
      </c>
    </row>
    <row r="25" spans="2:34" x14ac:dyDescent="0.3">
      <c r="B25" s="246" t="s">
        <v>219</v>
      </c>
      <c r="C25" s="48" t="s">
        <v>37</v>
      </c>
      <c r="D25" s="51">
        <f t="shared" ref="D25:AH25" si="45">D59*D100</f>
        <v>14.192654761904762</v>
      </c>
      <c r="E25" s="51">
        <f t="shared" si="45"/>
        <v>13.803989404761905</v>
      </c>
      <c r="F25" s="51">
        <f t="shared" si="45"/>
        <v>13.415324047619047</v>
      </c>
      <c r="G25" s="51">
        <f t="shared" si="45"/>
        <v>13.026658690476191</v>
      </c>
      <c r="H25" s="51">
        <f t="shared" si="45"/>
        <v>12.637993333333334</v>
      </c>
      <c r="I25" s="51">
        <f t="shared" si="45"/>
        <v>12.249327976190475</v>
      </c>
      <c r="J25" s="51">
        <f t="shared" si="45"/>
        <v>11.86066261904762</v>
      </c>
      <c r="K25" s="51">
        <f t="shared" si="45"/>
        <v>11.471997261904763</v>
      </c>
      <c r="L25" s="51">
        <f t="shared" si="45"/>
        <v>11.083331904761906</v>
      </c>
      <c r="M25" s="51">
        <f t="shared" si="45"/>
        <v>10.694666547619047</v>
      </c>
      <c r="N25" s="51">
        <f t="shared" si="45"/>
        <v>10.30600119047619</v>
      </c>
      <c r="O25" s="51">
        <f t="shared" si="45"/>
        <v>9.9173358333333326</v>
      </c>
      <c r="P25" s="51">
        <f t="shared" si="45"/>
        <v>9.5286704761904755</v>
      </c>
      <c r="Q25" s="51">
        <f t="shared" si="45"/>
        <v>9.1400051190476184</v>
      </c>
      <c r="R25" s="51">
        <f t="shared" si="45"/>
        <v>8.7513397619047613</v>
      </c>
      <c r="S25" s="51">
        <f t="shared" si="45"/>
        <v>8.3626744047619024</v>
      </c>
      <c r="T25" s="51">
        <f t="shared" si="45"/>
        <v>7.9740090476190462</v>
      </c>
      <c r="U25" s="51">
        <f t="shared" si="45"/>
        <v>7.5853436904761899</v>
      </c>
      <c r="V25" s="51">
        <f t="shared" si="45"/>
        <v>7.1966783333333311</v>
      </c>
      <c r="W25" s="51">
        <f t="shared" si="45"/>
        <v>6.8080129761904731</v>
      </c>
      <c r="X25" s="51">
        <f t="shared" si="45"/>
        <v>12.701765476190475</v>
      </c>
      <c r="Y25" s="51">
        <f t="shared" si="45"/>
        <v>12.331628511904759</v>
      </c>
      <c r="Z25" s="51">
        <f t="shared" si="45"/>
        <v>11.961491547619044</v>
      </c>
      <c r="AA25" s="51">
        <f t="shared" si="45"/>
        <v>11.591354583333331</v>
      </c>
      <c r="AB25" s="51">
        <f t="shared" si="45"/>
        <v>11.221217619047618</v>
      </c>
      <c r="AC25" s="51">
        <f t="shared" si="45"/>
        <v>10.851080654761901</v>
      </c>
      <c r="AD25" s="51">
        <f t="shared" si="45"/>
        <v>10.494732261904756</v>
      </c>
      <c r="AE25" s="51">
        <f t="shared" si="45"/>
        <v>10.138383869047615</v>
      </c>
      <c r="AF25" s="51">
        <f t="shared" si="45"/>
        <v>9.7820354761904724</v>
      </c>
      <c r="AG25" s="51">
        <f t="shared" si="45"/>
        <v>9.4256870833333277</v>
      </c>
      <c r="AH25" s="51">
        <f t="shared" si="45"/>
        <v>5.8550529761904722</v>
      </c>
    </row>
    <row r="26" spans="2:34" x14ac:dyDescent="0.3">
      <c r="B26" s="57" t="s">
        <v>220</v>
      </c>
      <c r="C26" s="48" t="s">
        <v>37</v>
      </c>
      <c r="D26" s="51">
        <f t="shared" ref="D26:AH26" si="46">D60*D101</f>
        <v>21.288982142857147</v>
      </c>
      <c r="E26" s="51">
        <f t="shared" si="46"/>
        <v>20.705984107142861</v>
      </c>
      <c r="F26" s="51">
        <f t="shared" si="46"/>
        <v>20.122986071428574</v>
      </c>
      <c r="G26" s="51">
        <f t="shared" si="46"/>
        <v>19.539988035714291</v>
      </c>
      <c r="H26" s="51">
        <f t="shared" si="46"/>
        <v>18.956990000000001</v>
      </c>
      <c r="I26" s="51">
        <f t="shared" si="46"/>
        <v>18.373991964285715</v>
      </c>
      <c r="J26" s="51">
        <f t="shared" si="46"/>
        <v>17.790993928571428</v>
      </c>
      <c r="K26" s="51">
        <f t="shared" si="46"/>
        <v>17.207995892857145</v>
      </c>
      <c r="L26" s="51">
        <f t="shared" si="46"/>
        <v>16.624997857142858</v>
      </c>
      <c r="M26" s="51">
        <f t="shared" si="46"/>
        <v>16.041999821428572</v>
      </c>
      <c r="N26" s="51">
        <f t="shared" si="46"/>
        <v>15.459001785714285</v>
      </c>
      <c r="O26" s="51">
        <f t="shared" si="46"/>
        <v>14.876003750000001</v>
      </c>
      <c r="P26" s="51">
        <f t="shared" si="46"/>
        <v>14.293005714285714</v>
      </c>
      <c r="Q26" s="51">
        <f t="shared" si="46"/>
        <v>13.710007678571431</v>
      </c>
      <c r="R26" s="51">
        <f t="shared" si="46"/>
        <v>13.127009642857141</v>
      </c>
      <c r="S26" s="51">
        <f t="shared" si="46"/>
        <v>12.544011607142854</v>
      </c>
      <c r="T26" s="51">
        <f t="shared" si="46"/>
        <v>11.961013571428571</v>
      </c>
      <c r="U26" s="51">
        <f t="shared" si="46"/>
        <v>11.378015535714283</v>
      </c>
      <c r="V26" s="51">
        <f t="shared" si="46"/>
        <v>10.795017499999997</v>
      </c>
      <c r="W26" s="51">
        <f t="shared" si="46"/>
        <v>10.212019464285712</v>
      </c>
      <c r="X26" s="51">
        <f t="shared" si="46"/>
        <v>19.052648214285714</v>
      </c>
      <c r="Y26" s="51">
        <f t="shared" si="46"/>
        <v>18.497442767857141</v>
      </c>
      <c r="Z26" s="51">
        <f t="shared" si="46"/>
        <v>17.942237321428568</v>
      </c>
      <c r="AA26" s="51">
        <f t="shared" si="46"/>
        <v>17.387031874999998</v>
      </c>
      <c r="AB26" s="51">
        <f t="shared" si="46"/>
        <v>16.831826428571429</v>
      </c>
      <c r="AC26" s="51">
        <f t="shared" si="46"/>
        <v>16.276620982142852</v>
      </c>
      <c r="AD26" s="51">
        <f t="shared" si="46"/>
        <v>15.742098392857137</v>
      </c>
      <c r="AE26" s="51">
        <f t="shared" si="46"/>
        <v>15.207575803571423</v>
      </c>
      <c r="AF26" s="51">
        <f t="shared" si="46"/>
        <v>14.673053214285709</v>
      </c>
      <c r="AG26" s="51">
        <f t="shared" si="46"/>
        <v>14.138530624999992</v>
      </c>
      <c r="AH26" s="51">
        <f t="shared" si="46"/>
        <v>8.7825794642857087</v>
      </c>
    </row>
    <row r="27" spans="2:34" s="136" customFormat="1" x14ac:dyDescent="0.3">
      <c r="B27" s="247" t="str">
        <f>B9</f>
        <v>Fixed (rainy)</v>
      </c>
      <c r="C27" s="48" t="s">
        <v>37</v>
      </c>
      <c r="D27" s="248">
        <f>SUM(D28:D31)</f>
        <v>46.835760714285726</v>
      </c>
      <c r="E27" s="248">
        <f t="shared" ref="E27" si="47">SUM(E28:E31)</f>
        <v>45.553165035714301</v>
      </c>
      <c r="F27" s="248">
        <f t="shared" ref="F27" si="48">SUM(F28:F31)</f>
        <v>44.270569357142868</v>
      </c>
      <c r="G27" s="248">
        <f t="shared" ref="G27" si="49">SUM(G28:G31)</f>
        <v>42.987973678571436</v>
      </c>
      <c r="H27" s="248">
        <f t="shared" ref="H27" si="50">SUM(H28:H31)</f>
        <v>41.705378000000003</v>
      </c>
      <c r="I27" s="248">
        <f t="shared" ref="I27" si="51">SUM(I28:I31)</f>
        <v>40.422782321428571</v>
      </c>
      <c r="J27" s="248">
        <f t="shared" ref="J27" si="52">SUM(J28:J31)</f>
        <v>39.140186642857145</v>
      </c>
      <c r="K27" s="248">
        <f t="shared" ref="K27" si="53">SUM(K28:K31)</f>
        <v>37.85759096428572</v>
      </c>
      <c r="L27" s="248">
        <f t="shared" ref="L27" si="54">SUM(L28:L31)</f>
        <v>36.574995285714287</v>
      </c>
      <c r="M27" s="248">
        <f t="shared" ref="M27" si="55">SUM(M28:M31)</f>
        <v>35.292399607142855</v>
      </c>
      <c r="N27" s="248">
        <f t="shared" ref="N27" si="56">SUM(N28:N31)</f>
        <v>34.009803928571422</v>
      </c>
      <c r="O27" s="248">
        <f t="shared" ref="O27" si="57">SUM(O28:O31)</f>
        <v>32.727208249999997</v>
      </c>
      <c r="P27" s="248">
        <f t="shared" ref="P27" si="58">SUM(P28:P31)</f>
        <v>31.444612571428568</v>
      </c>
      <c r="Q27" s="248">
        <f t="shared" ref="Q27" si="59">SUM(Q28:Q31)</f>
        <v>30.162016892857142</v>
      </c>
      <c r="R27" s="248">
        <f t="shared" ref="R27" si="60">SUM(R28:R31)</f>
        <v>28.87942121428571</v>
      </c>
      <c r="S27" s="248">
        <f t="shared" ref="S27" si="61">SUM(S28:S31)</f>
        <v>27.596825535714281</v>
      </c>
      <c r="T27" s="248">
        <f t="shared" ref="T27" si="62">SUM(T28:T31)</f>
        <v>26.314229857142852</v>
      </c>
      <c r="U27" s="248">
        <f t="shared" ref="U27" si="63">SUM(U28:U31)</f>
        <v>25.031634178571423</v>
      </c>
      <c r="V27" s="248">
        <f t="shared" ref="V27" si="64">SUM(V28:V31)</f>
        <v>23.749038499999994</v>
      </c>
      <c r="W27" s="248">
        <f t="shared" ref="W27" si="65">SUM(W28:W31)</f>
        <v>22.466442821428565</v>
      </c>
      <c r="X27" s="248">
        <f t="shared" ref="X27" si="66">SUM(X28:X31)</f>
        <v>41.915826071428569</v>
      </c>
      <c r="Y27" s="248">
        <f t="shared" ref="Y27" si="67">SUM(Y28:Y31)</f>
        <v>40.694374089285709</v>
      </c>
      <c r="Z27" s="248">
        <f t="shared" ref="Z27" si="68">SUM(Z28:Z31)</f>
        <v>39.47292210714285</v>
      </c>
      <c r="AA27" s="248">
        <f t="shared" ref="AA27" si="69">SUM(AA28:AA31)</f>
        <v>38.251470124999997</v>
      </c>
      <c r="AB27" s="248">
        <f t="shared" ref="AB27" si="70">SUM(AB28:AB31)</f>
        <v>37.030018142857138</v>
      </c>
      <c r="AC27" s="248">
        <f t="shared" ref="AC27" si="71">SUM(AC28:AC31)</f>
        <v>35.808566160714278</v>
      </c>
      <c r="AD27" s="248">
        <f t="shared" ref="AD27" si="72">SUM(AD28:AD31)</f>
        <v>34.632616464285697</v>
      </c>
      <c r="AE27" s="248">
        <f t="shared" ref="AE27" si="73">SUM(AE28:AE31)</f>
        <v>33.456666767857129</v>
      </c>
      <c r="AF27" s="248">
        <f t="shared" ref="AF27" si="74">SUM(AF28:AF31)</f>
        <v>32.280717071428562</v>
      </c>
      <c r="AG27" s="248">
        <f t="shared" ref="AG27" si="75">SUM(AG28:AG31)</f>
        <v>31.10476737499998</v>
      </c>
      <c r="AH27" s="248">
        <f t="shared" ref="AH27" si="76">SUM(AH28:AH31)</f>
        <v>19.321674821428559</v>
      </c>
    </row>
    <row r="28" spans="2:34" x14ac:dyDescent="0.3">
      <c r="B28" s="57" t="s">
        <v>217</v>
      </c>
      <c r="C28" s="48" t="s">
        <v>37</v>
      </c>
      <c r="D28" s="51">
        <f t="shared" ref="D28:AH28" si="77">D57*D104</f>
        <v>22.958706232493004</v>
      </c>
      <c r="E28" s="51">
        <f t="shared" si="77"/>
        <v>22.329982860644261</v>
      </c>
      <c r="F28" s="51">
        <f t="shared" si="77"/>
        <v>21.701259488795522</v>
      </c>
      <c r="G28" s="51">
        <f t="shared" si="77"/>
        <v>21.072536116946782</v>
      </c>
      <c r="H28" s="51">
        <f t="shared" si="77"/>
        <v>20.44381274509804</v>
      </c>
      <c r="I28" s="51">
        <f t="shared" si="77"/>
        <v>19.815089373249297</v>
      </c>
      <c r="J28" s="51">
        <f t="shared" si="77"/>
        <v>19.186366001400561</v>
      </c>
      <c r="K28" s="51">
        <f t="shared" si="77"/>
        <v>18.557642629551822</v>
      </c>
      <c r="L28" s="51">
        <f t="shared" si="77"/>
        <v>17.928919257703082</v>
      </c>
      <c r="M28" s="51">
        <f t="shared" si="77"/>
        <v>17.30019588585434</v>
      </c>
      <c r="N28" s="51">
        <f t="shared" si="77"/>
        <v>16.671472514005597</v>
      </c>
      <c r="O28" s="51">
        <f t="shared" si="77"/>
        <v>16.042749142156861</v>
      </c>
      <c r="P28" s="51">
        <f t="shared" si="77"/>
        <v>15.41402577030812</v>
      </c>
      <c r="Q28" s="51">
        <f t="shared" si="77"/>
        <v>14.785302398459383</v>
      </c>
      <c r="R28" s="51">
        <f t="shared" si="77"/>
        <v>14.156579026610641</v>
      </c>
      <c r="S28" s="51">
        <f t="shared" si="77"/>
        <v>13.5278556547619</v>
      </c>
      <c r="T28" s="51">
        <f t="shared" si="77"/>
        <v>12.899132282913163</v>
      </c>
      <c r="U28" s="51">
        <f t="shared" si="77"/>
        <v>12.270408911064422</v>
      </c>
      <c r="V28" s="51">
        <f t="shared" si="77"/>
        <v>11.641685539215683</v>
      </c>
      <c r="W28" s="51">
        <f t="shared" si="77"/>
        <v>11.012962167366943</v>
      </c>
      <c r="X28" s="51">
        <f t="shared" si="77"/>
        <v>20.54697356442577</v>
      </c>
      <c r="Y28" s="51">
        <f t="shared" si="77"/>
        <v>19.948222592787111</v>
      </c>
      <c r="Z28" s="51">
        <f t="shared" si="77"/>
        <v>19.349471621148457</v>
      </c>
      <c r="AA28" s="51">
        <f t="shared" si="77"/>
        <v>18.750720649509802</v>
      </c>
      <c r="AB28" s="51">
        <f t="shared" si="77"/>
        <v>18.151969677871143</v>
      </c>
      <c r="AC28" s="51">
        <f t="shared" si="77"/>
        <v>17.553218706232489</v>
      </c>
      <c r="AD28" s="51">
        <f t="shared" si="77"/>
        <v>16.976772776610634</v>
      </c>
      <c r="AE28" s="51">
        <f t="shared" si="77"/>
        <v>16.400326846988786</v>
      </c>
      <c r="AF28" s="51">
        <f t="shared" si="77"/>
        <v>15.823880917366941</v>
      </c>
      <c r="AG28" s="51">
        <f t="shared" si="77"/>
        <v>15.247434987745089</v>
      </c>
      <c r="AH28" s="51">
        <f t="shared" si="77"/>
        <v>9.4714092261904703</v>
      </c>
    </row>
    <row r="29" spans="2:34" x14ac:dyDescent="0.3">
      <c r="B29" s="57" t="s">
        <v>218</v>
      </c>
      <c r="C29" s="48" t="s">
        <v>37</v>
      </c>
      <c r="D29" s="51">
        <f t="shared" ref="D29:AH29" si="78">D58*D105</f>
        <v>0.91834824929972014</v>
      </c>
      <c r="E29" s="51">
        <f t="shared" si="78"/>
        <v>0.8931993144257705</v>
      </c>
      <c r="F29" s="51">
        <f t="shared" si="78"/>
        <v>0.86805037955182107</v>
      </c>
      <c r="G29" s="51">
        <f t="shared" si="78"/>
        <v>0.84290144467787131</v>
      </c>
      <c r="H29" s="51">
        <f t="shared" si="78"/>
        <v>0.81775250980392156</v>
      </c>
      <c r="I29" s="51">
        <f t="shared" si="78"/>
        <v>0.79260357492997191</v>
      </c>
      <c r="J29" s="51">
        <f t="shared" si="78"/>
        <v>0.76745464005602249</v>
      </c>
      <c r="K29" s="51">
        <f t="shared" si="78"/>
        <v>0.74230570518207284</v>
      </c>
      <c r="L29" s="51">
        <f t="shared" si="78"/>
        <v>0.7171567703081233</v>
      </c>
      <c r="M29" s="51">
        <f t="shared" si="78"/>
        <v>0.69200783543417355</v>
      </c>
      <c r="N29" s="51">
        <f t="shared" si="78"/>
        <v>0.66685890056022401</v>
      </c>
      <c r="O29" s="51">
        <f t="shared" si="78"/>
        <v>0.64170996568627447</v>
      </c>
      <c r="P29" s="51">
        <f t="shared" si="78"/>
        <v>0.61656103081232483</v>
      </c>
      <c r="Q29" s="51">
        <f t="shared" si="78"/>
        <v>0.59141209593837529</v>
      </c>
      <c r="R29" s="51">
        <f t="shared" si="78"/>
        <v>0.56626316106442565</v>
      </c>
      <c r="S29" s="51">
        <f t="shared" si="78"/>
        <v>0.541114226190476</v>
      </c>
      <c r="T29" s="51">
        <f t="shared" si="78"/>
        <v>0.51596529131652646</v>
      </c>
      <c r="U29" s="51">
        <f t="shared" si="78"/>
        <v>0.49081635644257698</v>
      </c>
      <c r="V29" s="51">
        <f t="shared" si="78"/>
        <v>0.46566742156862734</v>
      </c>
      <c r="W29" s="51">
        <f t="shared" si="78"/>
        <v>0.44051848669467775</v>
      </c>
      <c r="X29" s="51">
        <f t="shared" si="78"/>
        <v>0.82187894257703076</v>
      </c>
      <c r="Y29" s="51">
        <f t="shared" si="78"/>
        <v>0.79792890371148451</v>
      </c>
      <c r="Z29" s="51">
        <f t="shared" si="78"/>
        <v>0.77397886484593825</v>
      </c>
      <c r="AA29" s="51">
        <f t="shared" si="78"/>
        <v>0.75002882598039211</v>
      </c>
      <c r="AB29" s="51">
        <f t="shared" si="78"/>
        <v>0.72607878711484586</v>
      </c>
      <c r="AC29" s="51">
        <f t="shared" si="78"/>
        <v>0.70212874824929961</v>
      </c>
      <c r="AD29" s="51">
        <f t="shared" si="78"/>
        <v>0.67907091106442541</v>
      </c>
      <c r="AE29" s="51">
        <f t="shared" si="78"/>
        <v>0.65601307387955166</v>
      </c>
      <c r="AF29" s="51">
        <f t="shared" si="78"/>
        <v>0.63295523669467768</v>
      </c>
      <c r="AG29" s="51">
        <f t="shared" si="78"/>
        <v>0.60989739950980359</v>
      </c>
      <c r="AH29" s="51">
        <f t="shared" si="78"/>
        <v>0.37885636904761877</v>
      </c>
    </row>
    <row r="30" spans="2:34" x14ac:dyDescent="0.3">
      <c r="B30" s="246" t="s">
        <v>219</v>
      </c>
      <c r="C30" s="48" t="s">
        <v>37</v>
      </c>
      <c r="D30" s="51">
        <f t="shared" ref="D30:AH30" si="79">D59*D106</f>
        <v>9.1834824929972019</v>
      </c>
      <c r="E30" s="51">
        <f t="shared" si="79"/>
        <v>8.9319931442577047</v>
      </c>
      <c r="F30" s="51">
        <f t="shared" si="79"/>
        <v>8.6805037955182094</v>
      </c>
      <c r="G30" s="51">
        <f t="shared" si="79"/>
        <v>8.4290144467787123</v>
      </c>
      <c r="H30" s="51">
        <f t="shared" si="79"/>
        <v>8.1775250980392169</v>
      </c>
      <c r="I30" s="51">
        <f t="shared" si="79"/>
        <v>7.9260357492997189</v>
      </c>
      <c r="J30" s="51">
        <f t="shared" si="79"/>
        <v>7.6745464005602244</v>
      </c>
      <c r="K30" s="51">
        <f t="shared" si="79"/>
        <v>7.4230570518207291</v>
      </c>
      <c r="L30" s="51">
        <f t="shared" si="79"/>
        <v>7.1715677030812337</v>
      </c>
      <c r="M30" s="51">
        <f t="shared" si="79"/>
        <v>6.9200783543417366</v>
      </c>
      <c r="N30" s="51">
        <f t="shared" si="79"/>
        <v>6.6685890056022394</v>
      </c>
      <c r="O30" s="51">
        <f t="shared" si="79"/>
        <v>6.4170996568627432</v>
      </c>
      <c r="P30" s="51">
        <f t="shared" si="79"/>
        <v>6.1656103081232487</v>
      </c>
      <c r="Q30" s="51">
        <f t="shared" si="79"/>
        <v>5.9141209593837534</v>
      </c>
      <c r="R30" s="51">
        <f t="shared" si="79"/>
        <v>5.6626316106442571</v>
      </c>
      <c r="S30" s="51">
        <f t="shared" si="79"/>
        <v>5.41114226190476</v>
      </c>
      <c r="T30" s="51">
        <f t="shared" si="79"/>
        <v>5.1596529131652646</v>
      </c>
      <c r="U30" s="51">
        <f t="shared" si="79"/>
        <v>4.9081635644257693</v>
      </c>
      <c r="V30" s="51">
        <f t="shared" si="79"/>
        <v>4.656674215686273</v>
      </c>
      <c r="W30" s="51">
        <f t="shared" si="79"/>
        <v>4.4051848669467777</v>
      </c>
      <c r="X30" s="51">
        <f t="shared" si="79"/>
        <v>8.2187894257703071</v>
      </c>
      <c r="Y30" s="51">
        <f t="shared" si="79"/>
        <v>7.9792890371148451</v>
      </c>
      <c r="Z30" s="51">
        <f t="shared" si="79"/>
        <v>7.7397886484593812</v>
      </c>
      <c r="AA30" s="51">
        <f t="shared" si="79"/>
        <v>7.5002882598039209</v>
      </c>
      <c r="AB30" s="51">
        <f t="shared" si="79"/>
        <v>7.2607878711484579</v>
      </c>
      <c r="AC30" s="51">
        <f t="shared" si="79"/>
        <v>7.0212874824929958</v>
      </c>
      <c r="AD30" s="51">
        <f t="shared" si="79"/>
        <v>6.7907091106442543</v>
      </c>
      <c r="AE30" s="51">
        <f t="shared" si="79"/>
        <v>6.5601307387955146</v>
      </c>
      <c r="AF30" s="51">
        <f t="shared" si="79"/>
        <v>6.3295523669467766</v>
      </c>
      <c r="AG30" s="51">
        <f t="shared" si="79"/>
        <v>6.0989739950980359</v>
      </c>
      <c r="AH30" s="51">
        <f t="shared" si="79"/>
        <v>3.7885636904761881</v>
      </c>
    </row>
    <row r="31" spans="2:34" x14ac:dyDescent="0.3">
      <c r="B31" s="57" t="s">
        <v>220</v>
      </c>
      <c r="C31" s="48" t="s">
        <v>37</v>
      </c>
      <c r="D31" s="51">
        <f t="shared" ref="D31:AH31" si="80">D60*D107</f>
        <v>13.775223739495802</v>
      </c>
      <c r="E31" s="51">
        <f t="shared" si="80"/>
        <v>13.397989716386558</v>
      </c>
      <c r="F31" s="51">
        <f t="shared" si="80"/>
        <v>13.020755693277314</v>
      </c>
      <c r="G31" s="51">
        <f t="shared" si="80"/>
        <v>12.643521670168072</v>
      </c>
      <c r="H31" s="51">
        <f t="shared" si="80"/>
        <v>12.266287647058826</v>
      </c>
      <c r="I31" s="51">
        <f t="shared" si="80"/>
        <v>11.889053623949581</v>
      </c>
      <c r="J31" s="51">
        <f t="shared" si="80"/>
        <v>11.511819600840337</v>
      </c>
      <c r="K31" s="51">
        <f t="shared" si="80"/>
        <v>11.134585577731094</v>
      </c>
      <c r="L31" s="51">
        <f t="shared" si="80"/>
        <v>10.757351554621849</v>
      </c>
      <c r="M31" s="51">
        <f t="shared" si="80"/>
        <v>10.380117531512605</v>
      </c>
      <c r="N31" s="51">
        <f t="shared" si="80"/>
        <v>10.002883508403359</v>
      </c>
      <c r="O31" s="51">
        <f t="shared" si="80"/>
        <v>9.625649485294117</v>
      </c>
      <c r="P31" s="51">
        <f t="shared" si="80"/>
        <v>9.2484154621848731</v>
      </c>
      <c r="Q31" s="51">
        <f t="shared" si="80"/>
        <v>8.8711814390756309</v>
      </c>
      <c r="R31" s="51">
        <f t="shared" si="80"/>
        <v>8.4939474159663853</v>
      </c>
      <c r="S31" s="51">
        <f t="shared" si="80"/>
        <v>8.1167133928571413</v>
      </c>
      <c r="T31" s="51">
        <f t="shared" si="80"/>
        <v>7.7394793697478983</v>
      </c>
      <c r="U31" s="51">
        <f t="shared" si="80"/>
        <v>7.3622453466386535</v>
      </c>
      <c r="V31" s="51">
        <f t="shared" si="80"/>
        <v>6.9850113235294105</v>
      </c>
      <c r="W31" s="51">
        <f t="shared" si="80"/>
        <v>6.6077773004201665</v>
      </c>
      <c r="X31" s="51">
        <f t="shared" si="80"/>
        <v>12.328184138655464</v>
      </c>
      <c r="Y31" s="51">
        <f t="shared" si="80"/>
        <v>11.968933555672267</v>
      </c>
      <c r="Z31" s="51">
        <f t="shared" si="80"/>
        <v>11.609682972689074</v>
      </c>
      <c r="AA31" s="51">
        <f t="shared" si="80"/>
        <v>11.250432389705884</v>
      </c>
      <c r="AB31" s="51">
        <f t="shared" si="80"/>
        <v>10.891181806722688</v>
      </c>
      <c r="AC31" s="51">
        <f t="shared" si="80"/>
        <v>10.531931223739495</v>
      </c>
      <c r="AD31" s="51">
        <f t="shared" si="80"/>
        <v>10.186063665966381</v>
      </c>
      <c r="AE31" s="51">
        <f t="shared" si="80"/>
        <v>9.8401961081932736</v>
      </c>
      <c r="AF31" s="51">
        <f t="shared" si="80"/>
        <v>9.4943285504201658</v>
      </c>
      <c r="AG31" s="51">
        <f t="shared" si="80"/>
        <v>9.1484609926470544</v>
      </c>
      <c r="AH31" s="51">
        <f t="shared" si="80"/>
        <v>5.6828455357142822</v>
      </c>
    </row>
    <row r="32" spans="2:34" x14ac:dyDescent="0.3">
      <c r="D32" s="53"/>
    </row>
    <row r="33" spans="2:34" s="32" customFormat="1" ht="15" customHeight="1" x14ac:dyDescent="0.25">
      <c r="B33" s="47" t="s">
        <v>370</v>
      </c>
      <c r="C33" s="47"/>
      <c r="D33" s="47"/>
      <c r="E33" s="47"/>
      <c r="F33" s="47"/>
      <c r="G33" s="47"/>
      <c r="H33" s="47"/>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row>
    <row r="34" spans="2:34" ht="15" customHeight="1" x14ac:dyDescent="0.3"/>
    <row r="35" spans="2:34" x14ac:dyDescent="0.3">
      <c r="B35" s="57" t="s">
        <v>359</v>
      </c>
      <c r="C35" s="51">
        <f>SUM(D5:AH5)-SUM(D11:AH11)</f>
        <v>0</v>
      </c>
      <c r="D35" s="53"/>
    </row>
    <row r="36" spans="2:34" ht="14.25" customHeight="1" x14ac:dyDescent="0.3">
      <c r="B36" s="57" t="s">
        <v>360</v>
      </c>
      <c r="C36" s="51">
        <f>SUM(D6:AH6)-SUM(D12:AH12)</f>
        <v>0</v>
      </c>
      <c r="D36" s="53"/>
    </row>
    <row r="37" spans="2:34" x14ac:dyDescent="0.3">
      <c r="B37" s="57" t="s">
        <v>361</v>
      </c>
      <c r="C37" s="51">
        <f>SUM(D7:AH7)-SUM(D17:AH17)</f>
        <v>0</v>
      </c>
      <c r="D37" s="53"/>
    </row>
    <row r="38" spans="2:34" ht="14.25" customHeight="1" x14ac:dyDescent="0.3">
      <c r="B38" s="57" t="s">
        <v>362</v>
      </c>
      <c r="C38" s="51">
        <f>SUM(D8:AH8)-SUM(D22:AH22)</f>
        <v>0</v>
      </c>
      <c r="D38" s="53"/>
    </row>
    <row r="39" spans="2:34" x14ac:dyDescent="0.3">
      <c r="B39" s="57" t="s">
        <v>363</v>
      </c>
      <c r="C39" s="51">
        <f>SUM(D9:AH9)-SUM(D27:AH27)</f>
        <v>0</v>
      </c>
      <c r="D39" s="53"/>
    </row>
    <row r="40" spans="2:34" x14ac:dyDescent="0.3">
      <c r="D40" s="53"/>
    </row>
    <row r="41" spans="2:34" x14ac:dyDescent="0.3">
      <c r="B41" s="12" t="s">
        <v>232</v>
      </c>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row>
    <row r="43" spans="2:34" x14ac:dyDescent="0.3">
      <c r="B43" s="55" t="s">
        <v>230</v>
      </c>
      <c r="C43" s="48" t="s">
        <v>17</v>
      </c>
      <c r="D43" s="51">
        <f>SUM(D44:D47)</f>
        <v>1430</v>
      </c>
      <c r="E43" s="51">
        <f t="shared" ref="E43:AG43" si="81">SUM(E44:E47)</f>
        <v>1430</v>
      </c>
      <c r="F43" s="51">
        <f t="shared" si="81"/>
        <v>1430</v>
      </c>
      <c r="G43" s="51">
        <f t="shared" si="81"/>
        <v>1430</v>
      </c>
      <c r="H43" s="51">
        <f t="shared" si="81"/>
        <v>1430</v>
      </c>
      <c r="I43" s="51">
        <f t="shared" si="81"/>
        <v>1430</v>
      </c>
      <c r="J43" s="51">
        <f t="shared" si="81"/>
        <v>1430</v>
      </c>
      <c r="K43" s="51">
        <f t="shared" si="81"/>
        <v>1430</v>
      </c>
      <c r="L43" s="51">
        <f t="shared" si="81"/>
        <v>1430</v>
      </c>
      <c r="M43" s="51">
        <f t="shared" si="81"/>
        <v>1430</v>
      </c>
      <c r="N43" s="51">
        <f t="shared" si="81"/>
        <v>1430</v>
      </c>
      <c r="O43" s="51">
        <f t="shared" si="81"/>
        <v>1430</v>
      </c>
      <c r="P43" s="51">
        <f t="shared" si="81"/>
        <v>1430</v>
      </c>
      <c r="Q43" s="51">
        <f t="shared" si="81"/>
        <v>1430</v>
      </c>
      <c r="R43" s="51">
        <f t="shared" si="81"/>
        <v>1430</v>
      </c>
      <c r="S43" s="51">
        <f t="shared" si="81"/>
        <v>1430</v>
      </c>
      <c r="T43" s="51">
        <f t="shared" si="81"/>
        <v>1430</v>
      </c>
      <c r="U43" s="51">
        <f t="shared" si="81"/>
        <v>1430</v>
      </c>
      <c r="V43" s="51">
        <f t="shared" si="81"/>
        <v>1430</v>
      </c>
      <c r="W43" s="51">
        <f t="shared" si="81"/>
        <v>1430</v>
      </c>
      <c r="X43" s="51">
        <f t="shared" si="81"/>
        <v>1430</v>
      </c>
      <c r="Y43" s="51">
        <f t="shared" si="81"/>
        <v>1430</v>
      </c>
      <c r="Z43" s="51">
        <f t="shared" si="81"/>
        <v>1430</v>
      </c>
      <c r="AA43" s="51">
        <f t="shared" si="81"/>
        <v>1430</v>
      </c>
      <c r="AB43" s="51">
        <f t="shared" si="81"/>
        <v>1430</v>
      </c>
      <c r="AC43" s="51">
        <f t="shared" si="81"/>
        <v>1430</v>
      </c>
      <c r="AD43" s="51">
        <f t="shared" si="81"/>
        <v>1430</v>
      </c>
      <c r="AE43" s="51">
        <f t="shared" si="81"/>
        <v>1430</v>
      </c>
      <c r="AF43" s="51">
        <f t="shared" si="81"/>
        <v>1430</v>
      </c>
      <c r="AG43" s="51">
        <f t="shared" si="81"/>
        <v>1430</v>
      </c>
      <c r="AH43" s="51">
        <f t="shared" ref="AH43" si="82">SUM(AH44:AH47)</f>
        <v>1430</v>
      </c>
    </row>
    <row r="44" spans="2:34" x14ac:dyDescent="0.3">
      <c r="B44" s="55" t="str">
        <f>'2.Energy, Power and Consumers'!B26</f>
        <v>Electricity demand by Industrial customers  at Medium Voltage</v>
      </c>
      <c r="C44" s="48" t="s">
        <v>17</v>
      </c>
      <c r="D44" s="51">
        <f>'2.Energy, Power and Consumers'!D26</f>
        <v>700</v>
      </c>
      <c r="E44" s="51">
        <f>'2.Energy, Power and Consumers'!E26</f>
        <v>700</v>
      </c>
      <c r="F44" s="51">
        <f>'2.Energy, Power and Consumers'!F26</f>
        <v>700</v>
      </c>
      <c r="G44" s="51">
        <f>'2.Energy, Power and Consumers'!G26</f>
        <v>700</v>
      </c>
      <c r="H44" s="51">
        <f>'2.Energy, Power and Consumers'!H26</f>
        <v>700</v>
      </c>
      <c r="I44" s="51">
        <f>'2.Energy, Power and Consumers'!I26</f>
        <v>700</v>
      </c>
      <c r="J44" s="51">
        <f>'2.Energy, Power and Consumers'!J26</f>
        <v>700</v>
      </c>
      <c r="K44" s="51">
        <f>'2.Energy, Power and Consumers'!K26</f>
        <v>700</v>
      </c>
      <c r="L44" s="51">
        <f>'2.Energy, Power and Consumers'!L26</f>
        <v>700</v>
      </c>
      <c r="M44" s="51">
        <f>'2.Energy, Power and Consumers'!M26</f>
        <v>700</v>
      </c>
      <c r="N44" s="51">
        <f>'2.Energy, Power and Consumers'!N26</f>
        <v>700</v>
      </c>
      <c r="O44" s="51">
        <f>'2.Energy, Power and Consumers'!O26</f>
        <v>700</v>
      </c>
      <c r="P44" s="51">
        <f>'2.Energy, Power and Consumers'!P26</f>
        <v>700</v>
      </c>
      <c r="Q44" s="51">
        <f>'2.Energy, Power and Consumers'!Q26</f>
        <v>700</v>
      </c>
      <c r="R44" s="51">
        <f>'2.Energy, Power and Consumers'!R26</f>
        <v>700</v>
      </c>
      <c r="S44" s="51">
        <f>'2.Energy, Power and Consumers'!S26</f>
        <v>700</v>
      </c>
      <c r="T44" s="51">
        <f>'2.Energy, Power and Consumers'!T26</f>
        <v>700</v>
      </c>
      <c r="U44" s="51">
        <f>'2.Energy, Power and Consumers'!U26</f>
        <v>700</v>
      </c>
      <c r="V44" s="51">
        <f>'2.Energy, Power and Consumers'!V26</f>
        <v>700</v>
      </c>
      <c r="W44" s="51">
        <f>'2.Energy, Power and Consumers'!W26</f>
        <v>700</v>
      </c>
      <c r="X44" s="51">
        <f>'2.Energy, Power and Consumers'!X26</f>
        <v>700</v>
      </c>
      <c r="Y44" s="51">
        <f>'2.Energy, Power and Consumers'!Y26</f>
        <v>700</v>
      </c>
      <c r="Z44" s="51">
        <f>'2.Energy, Power and Consumers'!Z26</f>
        <v>700</v>
      </c>
      <c r="AA44" s="51">
        <f>'2.Energy, Power and Consumers'!AA26</f>
        <v>700</v>
      </c>
      <c r="AB44" s="51">
        <f>'2.Energy, Power and Consumers'!AB26</f>
        <v>700</v>
      </c>
      <c r="AC44" s="51">
        <f>'2.Energy, Power and Consumers'!AC26</f>
        <v>700</v>
      </c>
      <c r="AD44" s="51">
        <f>'2.Energy, Power and Consumers'!AD26</f>
        <v>700</v>
      </c>
      <c r="AE44" s="51">
        <f>'2.Energy, Power and Consumers'!AE26</f>
        <v>700</v>
      </c>
      <c r="AF44" s="51">
        <f>'2.Energy, Power and Consumers'!AF26</f>
        <v>700</v>
      </c>
      <c r="AG44" s="51">
        <f>'2.Energy, Power and Consumers'!AG26</f>
        <v>700</v>
      </c>
      <c r="AH44" s="51">
        <f>'2.Energy, Power and Consumers'!AH26</f>
        <v>700</v>
      </c>
    </row>
    <row r="45" spans="2:34" ht="28.8" x14ac:dyDescent="0.3">
      <c r="B45" s="55" t="str">
        <f>'2.Energy, Power and Consumers'!B27</f>
        <v>Electricity demand by semi-industrial/commercial customers at Medium Voltage</v>
      </c>
      <c r="C45" s="48" t="s">
        <v>17</v>
      </c>
      <c r="D45" s="51">
        <f>'2.Energy, Power and Consumers'!D27</f>
        <v>30</v>
      </c>
      <c r="E45" s="51">
        <f>'2.Energy, Power and Consumers'!E27</f>
        <v>30</v>
      </c>
      <c r="F45" s="51">
        <f>'2.Energy, Power and Consumers'!F27</f>
        <v>30</v>
      </c>
      <c r="G45" s="51">
        <f>'2.Energy, Power and Consumers'!G27</f>
        <v>30</v>
      </c>
      <c r="H45" s="51">
        <f>'2.Energy, Power and Consumers'!H27</f>
        <v>30</v>
      </c>
      <c r="I45" s="51">
        <f>'2.Energy, Power and Consumers'!I27</f>
        <v>30</v>
      </c>
      <c r="J45" s="51">
        <f>'2.Energy, Power and Consumers'!J27</f>
        <v>30</v>
      </c>
      <c r="K45" s="51">
        <f>'2.Energy, Power and Consumers'!K27</f>
        <v>30</v>
      </c>
      <c r="L45" s="51">
        <f>'2.Energy, Power and Consumers'!L27</f>
        <v>30</v>
      </c>
      <c r="M45" s="51">
        <f>'2.Energy, Power and Consumers'!M27</f>
        <v>30</v>
      </c>
      <c r="N45" s="51">
        <f>'2.Energy, Power and Consumers'!N27</f>
        <v>30</v>
      </c>
      <c r="O45" s="51">
        <f>'2.Energy, Power and Consumers'!O27</f>
        <v>30</v>
      </c>
      <c r="P45" s="51">
        <f>'2.Energy, Power and Consumers'!P27</f>
        <v>30</v>
      </c>
      <c r="Q45" s="51">
        <f>'2.Energy, Power and Consumers'!Q27</f>
        <v>30</v>
      </c>
      <c r="R45" s="51">
        <f>'2.Energy, Power and Consumers'!R27</f>
        <v>30</v>
      </c>
      <c r="S45" s="51">
        <f>'2.Energy, Power and Consumers'!S27</f>
        <v>30</v>
      </c>
      <c r="T45" s="51">
        <f>'2.Energy, Power and Consumers'!T27</f>
        <v>30</v>
      </c>
      <c r="U45" s="51">
        <f>'2.Energy, Power and Consumers'!U27</f>
        <v>30</v>
      </c>
      <c r="V45" s="51">
        <f>'2.Energy, Power and Consumers'!V27</f>
        <v>30</v>
      </c>
      <c r="W45" s="51">
        <f>'2.Energy, Power and Consumers'!W27</f>
        <v>30</v>
      </c>
      <c r="X45" s="51">
        <f>'2.Energy, Power and Consumers'!X27</f>
        <v>30</v>
      </c>
      <c r="Y45" s="51">
        <f>'2.Energy, Power and Consumers'!Y27</f>
        <v>30</v>
      </c>
      <c r="Z45" s="51">
        <f>'2.Energy, Power and Consumers'!Z27</f>
        <v>30</v>
      </c>
      <c r="AA45" s="51">
        <f>'2.Energy, Power and Consumers'!AA27</f>
        <v>30</v>
      </c>
      <c r="AB45" s="51">
        <f>'2.Energy, Power and Consumers'!AB27</f>
        <v>30</v>
      </c>
      <c r="AC45" s="51">
        <f>'2.Energy, Power and Consumers'!AC27</f>
        <v>30</v>
      </c>
      <c r="AD45" s="51">
        <f>'2.Energy, Power and Consumers'!AD27</f>
        <v>30</v>
      </c>
      <c r="AE45" s="51">
        <f>'2.Energy, Power and Consumers'!AE27</f>
        <v>30</v>
      </c>
      <c r="AF45" s="51">
        <f>'2.Energy, Power and Consumers'!AF27</f>
        <v>30</v>
      </c>
      <c r="AG45" s="51">
        <f>'2.Energy, Power and Consumers'!AG27</f>
        <v>30</v>
      </c>
      <c r="AH45" s="51">
        <f>'2.Energy, Power and Consumers'!AH27</f>
        <v>30</v>
      </c>
    </row>
    <row r="46" spans="2:34" ht="28.8" x14ac:dyDescent="0.3">
      <c r="B46" s="55" t="str">
        <f>'2.Energy, Power and Consumers'!B28</f>
        <v>Electricity demand by semi-industrial/commercial customers at Low Voltage</v>
      </c>
      <c r="C46" s="48" t="s">
        <v>17</v>
      </c>
      <c r="D46" s="51">
        <f>'2.Energy, Power and Consumers'!D28</f>
        <v>280</v>
      </c>
      <c r="E46" s="51">
        <f>'2.Energy, Power and Consumers'!E28</f>
        <v>280</v>
      </c>
      <c r="F46" s="51">
        <f>'2.Energy, Power and Consumers'!F28</f>
        <v>280</v>
      </c>
      <c r="G46" s="51">
        <f>'2.Energy, Power and Consumers'!G28</f>
        <v>280</v>
      </c>
      <c r="H46" s="51">
        <f>'2.Energy, Power and Consumers'!H28</f>
        <v>280</v>
      </c>
      <c r="I46" s="51">
        <f>'2.Energy, Power and Consumers'!I28</f>
        <v>280</v>
      </c>
      <c r="J46" s="51">
        <f>'2.Energy, Power and Consumers'!J28</f>
        <v>280</v>
      </c>
      <c r="K46" s="51">
        <f>'2.Energy, Power and Consumers'!K28</f>
        <v>280</v>
      </c>
      <c r="L46" s="51">
        <f>'2.Energy, Power and Consumers'!L28</f>
        <v>280</v>
      </c>
      <c r="M46" s="51">
        <f>'2.Energy, Power and Consumers'!M28</f>
        <v>280</v>
      </c>
      <c r="N46" s="51">
        <f>'2.Energy, Power and Consumers'!N28</f>
        <v>280</v>
      </c>
      <c r="O46" s="51">
        <f>'2.Energy, Power and Consumers'!O28</f>
        <v>280</v>
      </c>
      <c r="P46" s="51">
        <f>'2.Energy, Power and Consumers'!P28</f>
        <v>280</v>
      </c>
      <c r="Q46" s="51">
        <f>'2.Energy, Power and Consumers'!Q28</f>
        <v>280</v>
      </c>
      <c r="R46" s="51">
        <f>'2.Energy, Power and Consumers'!R28</f>
        <v>280</v>
      </c>
      <c r="S46" s="51">
        <f>'2.Energy, Power and Consumers'!S28</f>
        <v>280</v>
      </c>
      <c r="T46" s="51">
        <f>'2.Energy, Power and Consumers'!T28</f>
        <v>280</v>
      </c>
      <c r="U46" s="51">
        <f>'2.Energy, Power and Consumers'!U28</f>
        <v>280</v>
      </c>
      <c r="V46" s="51">
        <f>'2.Energy, Power and Consumers'!V28</f>
        <v>280</v>
      </c>
      <c r="W46" s="51">
        <f>'2.Energy, Power and Consumers'!W28</f>
        <v>280</v>
      </c>
      <c r="X46" s="51">
        <f>'2.Energy, Power and Consumers'!X28</f>
        <v>280</v>
      </c>
      <c r="Y46" s="51">
        <f>'2.Energy, Power and Consumers'!Y28</f>
        <v>280</v>
      </c>
      <c r="Z46" s="51">
        <f>'2.Energy, Power and Consumers'!Z28</f>
        <v>280</v>
      </c>
      <c r="AA46" s="51">
        <f>'2.Energy, Power and Consumers'!AA28</f>
        <v>280</v>
      </c>
      <c r="AB46" s="51">
        <f>'2.Energy, Power and Consumers'!AB28</f>
        <v>280</v>
      </c>
      <c r="AC46" s="51">
        <f>'2.Energy, Power and Consumers'!AC28</f>
        <v>280</v>
      </c>
      <c r="AD46" s="51">
        <f>'2.Energy, Power and Consumers'!AD28</f>
        <v>280</v>
      </c>
      <c r="AE46" s="51">
        <f>'2.Energy, Power and Consumers'!AE28</f>
        <v>280</v>
      </c>
      <c r="AF46" s="51">
        <f>'2.Energy, Power and Consumers'!AF28</f>
        <v>280</v>
      </c>
      <c r="AG46" s="51">
        <f>'2.Energy, Power and Consumers'!AG28</f>
        <v>280</v>
      </c>
      <c r="AH46" s="51">
        <f>'2.Energy, Power and Consumers'!AH28</f>
        <v>280</v>
      </c>
    </row>
    <row r="47" spans="2:34" x14ac:dyDescent="0.3">
      <c r="B47" s="55" t="str">
        <f>'2.Energy, Power and Consumers'!B29</f>
        <v>Electricity demand by residential customers at Low Voltage</v>
      </c>
      <c r="C47" s="48" t="s">
        <v>17</v>
      </c>
      <c r="D47" s="51">
        <f>'2.Energy, Power and Consumers'!D29</f>
        <v>420</v>
      </c>
      <c r="E47" s="51">
        <f>'2.Energy, Power and Consumers'!E29</f>
        <v>420</v>
      </c>
      <c r="F47" s="51">
        <f>'2.Energy, Power and Consumers'!F29</f>
        <v>420</v>
      </c>
      <c r="G47" s="51">
        <f>'2.Energy, Power and Consumers'!G29</f>
        <v>420</v>
      </c>
      <c r="H47" s="51">
        <f>'2.Energy, Power and Consumers'!H29</f>
        <v>420</v>
      </c>
      <c r="I47" s="51">
        <f>'2.Energy, Power and Consumers'!I29</f>
        <v>420</v>
      </c>
      <c r="J47" s="51">
        <f>'2.Energy, Power and Consumers'!J29</f>
        <v>420</v>
      </c>
      <c r="K47" s="51">
        <f>'2.Energy, Power and Consumers'!K29</f>
        <v>420</v>
      </c>
      <c r="L47" s="51">
        <f>'2.Energy, Power and Consumers'!L29</f>
        <v>420</v>
      </c>
      <c r="M47" s="51">
        <f>'2.Energy, Power and Consumers'!M29</f>
        <v>420</v>
      </c>
      <c r="N47" s="51">
        <f>'2.Energy, Power and Consumers'!N29</f>
        <v>420</v>
      </c>
      <c r="O47" s="51">
        <f>'2.Energy, Power and Consumers'!O29</f>
        <v>420</v>
      </c>
      <c r="P47" s="51">
        <f>'2.Energy, Power and Consumers'!P29</f>
        <v>420</v>
      </c>
      <c r="Q47" s="51">
        <f>'2.Energy, Power and Consumers'!Q29</f>
        <v>420</v>
      </c>
      <c r="R47" s="51">
        <f>'2.Energy, Power and Consumers'!R29</f>
        <v>420</v>
      </c>
      <c r="S47" s="51">
        <f>'2.Energy, Power and Consumers'!S29</f>
        <v>420</v>
      </c>
      <c r="T47" s="51">
        <f>'2.Energy, Power and Consumers'!T29</f>
        <v>420</v>
      </c>
      <c r="U47" s="51">
        <f>'2.Energy, Power and Consumers'!U29</f>
        <v>420</v>
      </c>
      <c r="V47" s="51">
        <f>'2.Energy, Power and Consumers'!V29</f>
        <v>420</v>
      </c>
      <c r="W47" s="51">
        <f>'2.Energy, Power and Consumers'!W29</f>
        <v>420</v>
      </c>
      <c r="X47" s="51">
        <f>'2.Energy, Power and Consumers'!X29</f>
        <v>420</v>
      </c>
      <c r="Y47" s="51">
        <f>'2.Energy, Power and Consumers'!Y29</f>
        <v>420</v>
      </c>
      <c r="Z47" s="51">
        <f>'2.Energy, Power and Consumers'!Z29</f>
        <v>420</v>
      </c>
      <c r="AA47" s="51">
        <f>'2.Energy, Power and Consumers'!AA29</f>
        <v>420</v>
      </c>
      <c r="AB47" s="51">
        <f>'2.Energy, Power and Consumers'!AB29</f>
        <v>420</v>
      </c>
      <c r="AC47" s="51">
        <f>'2.Energy, Power and Consumers'!AC29</f>
        <v>420</v>
      </c>
      <c r="AD47" s="51">
        <f>'2.Energy, Power and Consumers'!AD29</f>
        <v>420</v>
      </c>
      <c r="AE47" s="51">
        <f>'2.Energy, Power and Consumers'!AE29</f>
        <v>420</v>
      </c>
      <c r="AF47" s="51">
        <f>'2.Energy, Power and Consumers'!AF29</f>
        <v>420</v>
      </c>
      <c r="AG47" s="51">
        <f>'2.Energy, Power and Consumers'!AG29</f>
        <v>420</v>
      </c>
      <c r="AH47" s="51">
        <f>'2.Energy, Power and Consumers'!AH29</f>
        <v>420</v>
      </c>
    </row>
    <row r="49" spans="2:34" x14ac:dyDescent="0.3">
      <c r="B49" s="55" t="s">
        <v>182</v>
      </c>
      <c r="C49" s="48" t="s">
        <v>3</v>
      </c>
      <c r="D49" s="56">
        <f>SUM(D50:D53)</f>
        <v>1</v>
      </c>
      <c r="E49" s="56">
        <f t="shared" ref="E49:AG49" si="83">SUM(E50:E53)</f>
        <v>1</v>
      </c>
      <c r="F49" s="56">
        <f t="shared" si="83"/>
        <v>1</v>
      </c>
      <c r="G49" s="56">
        <f t="shared" si="83"/>
        <v>1</v>
      </c>
      <c r="H49" s="56">
        <f t="shared" si="83"/>
        <v>1</v>
      </c>
      <c r="I49" s="56">
        <f t="shared" si="83"/>
        <v>1</v>
      </c>
      <c r="J49" s="56">
        <f t="shared" si="83"/>
        <v>1</v>
      </c>
      <c r="K49" s="56">
        <f t="shared" si="83"/>
        <v>1</v>
      </c>
      <c r="L49" s="56">
        <f t="shared" si="83"/>
        <v>1</v>
      </c>
      <c r="M49" s="56">
        <f t="shared" si="83"/>
        <v>1</v>
      </c>
      <c r="N49" s="56">
        <f t="shared" si="83"/>
        <v>1</v>
      </c>
      <c r="O49" s="56">
        <f t="shared" si="83"/>
        <v>1</v>
      </c>
      <c r="P49" s="56">
        <f t="shared" si="83"/>
        <v>1</v>
      </c>
      <c r="Q49" s="56">
        <f t="shared" si="83"/>
        <v>1</v>
      </c>
      <c r="R49" s="56">
        <f t="shared" si="83"/>
        <v>1</v>
      </c>
      <c r="S49" s="56">
        <f t="shared" si="83"/>
        <v>1</v>
      </c>
      <c r="T49" s="56">
        <f t="shared" si="83"/>
        <v>1</v>
      </c>
      <c r="U49" s="56">
        <f t="shared" si="83"/>
        <v>1</v>
      </c>
      <c r="V49" s="56">
        <f t="shared" si="83"/>
        <v>1</v>
      </c>
      <c r="W49" s="56">
        <f t="shared" si="83"/>
        <v>1</v>
      </c>
      <c r="X49" s="56">
        <f t="shared" si="83"/>
        <v>1</v>
      </c>
      <c r="Y49" s="56">
        <f t="shared" si="83"/>
        <v>1</v>
      </c>
      <c r="Z49" s="56">
        <f t="shared" si="83"/>
        <v>1</v>
      </c>
      <c r="AA49" s="56">
        <f t="shared" si="83"/>
        <v>1</v>
      </c>
      <c r="AB49" s="56">
        <f t="shared" si="83"/>
        <v>1</v>
      </c>
      <c r="AC49" s="56">
        <f t="shared" si="83"/>
        <v>1</v>
      </c>
      <c r="AD49" s="56">
        <f t="shared" si="83"/>
        <v>1</v>
      </c>
      <c r="AE49" s="56">
        <f t="shared" si="83"/>
        <v>1</v>
      </c>
      <c r="AF49" s="56">
        <f t="shared" si="83"/>
        <v>1</v>
      </c>
      <c r="AG49" s="56">
        <f t="shared" si="83"/>
        <v>1</v>
      </c>
      <c r="AH49" s="56">
        <f t="shared" ref="AH49" si="84">SUM(AH50:AH53)</f>
        <v>1</v>
      </c>
    </row>
    <row r="50" spans="2:34" x14ac:dyDescent="0.3">
      <c r="B50" s="55" t="s">
        <v>223</v>
      </c>
      <c r="C50" s="48" t="s">
        <v>3</v>
      </c>
      <c r="D50" s="56">
        <f>IFERROR(D44/D$43,0)</f>
        <v>0.48951048951048953</v>
      </c>
      <c r="E50" s="56">
        <f t="shared" ref="E50:AG53" si="85">IFERROR(E44/E$43,0)</f>
        <v>0.48951048951048953</v>
      </c>
      <c r="F50" s="56">
        <f t="shared" si="85"/>
        <v>0.48951048951048953</v>
      </c>
      <c r="G50" s="56">
        <f t="shared" si="85"/>
        <v>0.48951048951048953</v>
      </c>
      <c r="H50" s="56">
        <f t="shared" si="85"/>
        <v>0.48951048951048953</v>
      </c>
      <c r="I50" s="56">
        <f t="shared" si="85"/>
        <v>0.48951048951048953</v>
      </c>
      <c r="J50" s="56">
        <f t="shared" si="85"/>
        <v>0.48951048951048953</v>
      </c>
      <c r="K50" s="56">
        <f t="shared" si="85"/>
        <v>0.48951048951048953</v>
      </c>
      <c r="L50" s="56">
        <f t="shared" si="85"/>
        <v>0.48951048951048953</v>
      </c>
      <c r="M50" s="56">
        <f t="shared" si="85"/>
        <v>0.48951048951048953</v>
      </c>
      <c r="N50" s="56">
        <f t="shared" si="85"/>
        <v>0.48951048951048953</v>
      </c>
      <c r="O50" s="56">
        <f t="shared" si="85"/>
        <v>0.48951048951048953</v>
      </c>
      <c r="P50" s="56">
        <f t="shared" si="85"/>
        <v>0.48951048951048953</v>
      </c>
      <c r="Q50" s="56">
        <f t="shared" si="85"/>
        <v>0.48951048951048953</v>
      </c>
      <c r="R50" s="56">
        <f t="shared" si="85"/>
        <v>0.48951048951048953</v>
      </c>
      <c r="S50" s="56">
        <f t="shared" si="85"/>
        <v>0.48951048951048953</v>
      </c>
      <c r="T50" s="56">
        <f t="shared" si="85"/>
        <v>0.48951048951048953</v>
      </c>
      <c r="U50" s="56">
        <f t="shared" si="85"/>
        <v>0.48951048951048953</v>
      </c>
      <c r="V50" s="56">
        <f t="shared" si="85"/>
        <v>0.48951048951048953</v>
      </c>
      <c r="W50" s="56">
        <f t="shared" si="85"/>
        <v>0.48951048951048953</v>
      </c>
      <c r="X50" s="56">
        <f t="shared" si="85"/>
        <v>0.48951048951048953</v>
      </c>
      <c r="Y50" s="56">
        <f t="shared" si="85"/>
        <v>0.48951048951048953</v>
      </c>
      <c r="Z50" s="56">
        <f t="shared" si="85"/>
        <v>0.48951048951048953</v>
      </c>
      <c r="AA50" s="56">
        <f t="shared" si="85"/>
        <v>0.48951048951048953</v>
      </c>
      <c r="AB50" s="56">
        <f t="shared" si="85"/>
        <v>0.48951048951048953</v>
      </c>
      <c r="AC50" s="56">
        <f t="shared" si="85"/>
        <v>0.48951048951048953</v>
      </c>
      <c r="AD50" s="56">
        <f t="shared" si="85"/>
        <v>0.48951048951048953</v>
      </c>
      <c r="AE50" s="56">
        <f t="shared" si="85"/>
        <v>0.48951048951048953</v>
      </c>
      <c r="AF50" s="56">
        <f t="shared" si="85"/>
        <v>0.48951048951048953</v>
      </c>
      <c r="AG50" s="56">
        <f t="shared" si="85"/>
        <v>0.48951048951048953</v>
      </c>
      <c r="AH50" s="56">
        <f t="shared" ref="AH50" si="86">IFERROR(AH44/AH$43,0)</f>
        <v>0.48951048951048953</v>
      </c>
    </row>
    <row r="51" spans="2:34" ht="28.8" x14ac:dyDescent="0.3">
      <c r="B51" s="55" t="s">
        <v>224</v>
      </c>
      <c r="C51" s="48" t="s">
        <v>3</v>
      </c>
      <c r="D51" s="56">
        <f>IFERROR(D45/D$43,0)</f>
        <v>2.097902097902098E-2</v>
      </c>
      <c r="E51" s="56">
        <f t="shared" ref="D51:S52" si="87">IFERROR(E45/E$43,0)</f>
        <v>2.097902097902098E-2</v>
      </c>
      <c r="F51" s="56">
        <f t="shared" si="87"/>
        <v>2.097902097902098E-2</v>
      </c>
      <c r="G51" s="56">
        <f t="shared" si="87"/>
        <v>2.097902097902098E-2</v>
      </c>
      <c r="H51" s="56">
        <f t="shared" si="87"/>
        <v>2.097902097902098E-2</v>
      </c>
      <c r="I51" s="56">
        <f t="shared" si="87"/>
        <v>2.097902097902098E-2</v>
      </c>
      <c r="J51" s="56">
        <f t="shared" si="87"/>
        <v>2.097902097902098E-2</v>
      </c>
      <c r="K51" s="56">
        <f t="shared" si="87"/>
        <v>2.097902097902098E-2</v>
      </c>
      <c r="L51" s="56">
        <f t="shared" si="87"/>
        <v>2.097902097902098E-2</v>
      </c>
      <c r="M51" s="56">
        <f t="shared" si="87"/>
        <v>2.097902097902098E-2</v>
      </c>
      <c r="N51" s="56">
        <f t="shared" si="87"/>
        <v>2.097902097902098E-2</v>
      </c>
      <c r="O51" s="56">
        <f t="shared" si="87"/>
        <v>2.097902097902098E-2</v>
      </c>
      <c r="P51" s="56">
        <f t="shared" si="87"/>
        <v>2.097902097902098E-2</v>
      </c>
      <c r="Q51" s="56">
        <f t="shared" si="87"/>
        <v>2.097902097902098E-2</v>
      </c>
      <c r="R51" s="56">
        <f t="shared" si="87"/>
        <v>2.097902097902098E-2</v>
      </c>
      <c r="S51" s="56">
        <f t="shared" si="87"/>
        <v>2.097902097902098E-2</v>
      </c>
      <c r="T51" s="56">
        <f t="shared" si="85"/>
        <v>2.097902097902098E-2</v>
      </c>
      <c r="U51" s="56">
        <f t="shared" si="85"/>
        <v>2.097902097902098E-2</v>
      </c>
      <c r="V51" s="56">
        <f t="shared" si="85"/>
        <v>2.097902097902098E-2</v>
      </c>
      <c r="W51" s="56">
        <f t="shared" si="85"/>
        <v>2.097902097902098E-2</v>
      </c>
      <c r="X51" s="56">
        <f t="shared" si="85"/>
        <v>2.097902097902098E-2</v>
      </c>
      <c r="Y51" s="56">
        <f t="shared" si="85"/>
        <v>2.097902097902098E-2</v>
      </c>
      <c r="Z51" s="56">
        <f t="shared" si="85"/>
        <v>2.097902097902098E-2</v>
      </c>
      <c r="AA51" s="56">
        <f t="shared" si="85"/>
        <v>2.097902097902098E-2</v>
      </c>
      <c r="AB51" s="56">
        <f t="shared" si="85"/>
        <v>2.097902097902098E-2</v>
      </c>
      <c r="AC51" s="56">
        <f t="shared" si="85"/>
        <v>2.097902097902098E-2</v>
      </c>
      <c r="AD51" s="56">
        <f t="shared" si="85"/>
        <v>2.097902097902098E-2</v>
      </c>
      <c r="AE51" s="56">
        <f t="shared" si="85"/>
        <v>2.097902097902098E-2</v>
      </c>
      <c r="AF51" s="56">
        <f t="shared" si="85"/>
        <v>2.097902097902098E-2</v>
      </c>
      <c r="AG51" s="56">
        <f t="shared" si="85"/>
        <v>2.097902097902098E-2</v>
      </c>
      <c r="AH51" s="56">
        <f t="shared" ref="AH51" si="88">IFERROR(AH45/AH$43,0)</f>
        <v>2.097902097902098E-2</v>
      </c>
    </row>
    <row r="52" spans="2:34" ht="28.8" x14ac:dyDescent="0.3">
      <c r="B52" s="55" t="s">
        <v>226</v>
      </c>
      <c r="C52" s="48" t="s">
        <v>3</v>
      </c>
      <c r="D52" s="56">
        <f t="shared" si="87"/>
        <v>0.19580419580419581</v>
      </c>
      <c r="E52" s="56">
        <f t="shared" si="85"/>
        <v>0.19580419580419581</v>
      </c>
      <c r="F52" s="56">
        <f t="shared" si="85"/>
        <v>0.19580419580419581</v>
      </c>
      <c r="G52" s="56">
        <f t="shared" si="85"/>
        <v>0.19580419580419581</v>
      </c>
      <c r="H52" s="56">
        <f t="shared" si="85"/>
        <v>0.19580419580419581</v>
      </c>
      <c r="I52" s="56">
        <f t="shared" si="85"/>
        <v>0.19580419580419581</v>
      </c>
      <c r="J52" s="56">
        <f t="shared" si="85"/>
        <v>0.19580419580419581</v>
      </c>
      <c r="K52" s="56">
        <f t="shared" si="85"/>
        <v>0.19580419580419581</v>
      </c>
      <c r="L52" s="56">
        <f t="shared" si="85"/>
        <v>0.19580419580419581</v>
      </c>
      <c r="M52" s="56">
        <f t="shared" si="85"/>
        <v>0.19580419580419581</v>
      </c>
      <c r="N52" s="56">
        <f t="shared" si="85"/>
        <v>0.19580419580419581</v>
      </c>
      <c r="O52" s="56">
        <f t="shared" si="85"/>
        <v>0.19580419580419581</v>
      </c>
      <c r="P52" s="56">
        <f t="shared" si="85"/>
        <v>0.19580419580419581</v>
      </c>
      <c r="Q52" s="56">
        <f t="shared" si="85"/>
        <v>0.19580419580419581</v>
      </c>
      <c r="R52" s="56">
        <f t="shared" si="85"/>
        <v>0.19580419580419581</v>
      </c>
      <c r="S52" s="56">
        <f t="shared" si="85"/>
        <v>0.19580419580419581</v>
      </c>
      <c r="T52" s="56">
        <f t="shared" si="85"/>
        <v>0.19580419580419581</v>
      </c>
      <c r="U52" s="56">
        <f t="shared" si="85"/>
        <v>0.19580419580419581</v>
      </c>
      <c r="V52" s="56">
        <f t="shared" si="85"/>
        <v>0.19580419580419581</v>
      </c>
      <c r="W52" s="56">
        <f t="shared" si="85"/>
        <v>0.19580419580419581</v>
      </c>
      <c r="X52" s="56">
        <f t="shared" si="85"/>
        <v>0.19580419580419581</v>
      </c>
      <c r="Y52" s="56">
        <f t="shared" si="85"/>
        <v>0.19580419580419581</v>
      </c>
      <c r="Z52" s="56">
        <f t="shared" si="85"/>
        <v>0.19580419580419581</v>
      </c>
      <c r="AA52" s="56">
        <f t="shared" si="85"/>
        <v>0.19580419580419581</v>
      </c>
      <c r="AB52" s="56">
        <f t="shared" si="85"/>
        <v>0.19580419580419581</v>
      </c>
      <c r="AC52" s="56">
        <f t="shared" si="85"/>
        <v>0.19580419580419581</v>
      </c>
      <c r="AD52" s="56">
        <f t="shared" si="85"/>
        <v>0.19580419580419581</v>
      </c>
      <c r="AE52" s="56">
        <f t="shared" si="85"/>
        <v>0.19580419580419581</v>
      </c>
      <c r="AF52" s="56">
        <f t="shared" si="85"/>
        <v>0.19580419580419581</v>
      </c>
      <c r="AG52" s="56">
        <f t="shared" si="85"/>
        <v>0.19580419580419581</v>
      </c>
      <c r="AH52" s="56">
        <f t="shared" ref="AH52" si="89">IFERROR(AH46/AH$43,0)</f>
        <v>0.19580419580419581</v>
      </c>
    </row>
    <row r="53" spans="2:34" x14ac:dyDescent="0.3">
      <c r="B53" s="55" t="s">
        <v>225</v>
      </c>
      <c r="C53" s="48" t="s">
        <v>3</v>
      </c>
      <c r="D53" s="56">
        <f>IFERROR(D47/D$43,0)</f>
        <v>0.2937062937062937</v>
      </c>
      <c r="E53" s="56">
        <f t="shared" si="85"/>
        <v>0.2937062937062937</v>
      </c>
      <c r="F53" s="56">
        <f t="shared" si="85"/>
        <v>0.2937062937062937</v>
      </c>
      <c r="G53" s="56">
        <f t="shared" si="85"/>
        <v>0.2937062937062937</v>
      </c>
      <c r="H53" s="56">
        <f t="shared" si="85"/>
        <v>0.2937062937062937</v>
      </c>
      <c r="I53" s="56">
        <f t="shared" si="85"/>
        <v>0.2937062937062937</v>
      </c>
      <c r="J53" s="56">
        <f t="shared" si="85"/>
        <v>0.2937062937062937</v>
      </c>
      <c r="K53" s="56">
        <f t="shared" si="85"/>
        <v>0.2937062937062937</v>
      </c>
      <c r="L53" s="56">
        <f t="shared" si="85"/>
        <v>0.2937062937062937</v>
      </c>
      <c r="M53" s="56">
        <f t="shared" si="85"/>
        <v>0.2937062937062937</v>
      </c>
      <c r="N53" s="56">
        <f t="shared" si="85"/>
        <v>0.2937062937062937</v>
      </c>
      <c r="O53" s="56">
        <f t="shared" si="85"/>
        <v>0.2937062937062937</v>
      </c>
      <c r="P53" s="56">
        <f t="shared" si="85"/>
        <v>0.2937062937062937</v>
      </c>
      <c r="Q53" s="56">
        <f t="shared" si="85"/>
        <v>0.2937062937062937</v>
      </c>
      <c r="R53" s="56">
        <f t="shared" si="85"/>
        <v>0.2937062937062937</v>
      </c>
      <c r="S53" s="56">
        <f t="shared" si="85"/>
        <v>0.2937062937062937</v>
      </c>
      <c r="T53" s="56">
        <f t="shared" si="85"/>
        <v>0.2937062937062937</v>
      </c>
      <c r="U53" s="56">
        <f t="shared" si="85"/>
        <v>0.2937062937062937</v>
      </c>
      <c r="V53" s="56">
        <f t="shared" si="85"/>
        <v>0.2937062937062937</v>
      </c>
      <c r="W53" s="56">
        <f t="shared" si="85"/>
        <v>0.2937062937062937</v>
      </c>
      <c r="X53" s="56">
        <f t="shared" si="85"/>
        <v>0.2937062937062937</v>
      </c>
      <c r="Y53" s="56">
        <f t="shared" si="85"/>
        <v>0.2937062937062937</v>
      </c>
      <c r="Z53" s="56">
        <f t="shared" si="85"/>
        <v>0.2937062937062937</v>
      </c>
      <c r="AA53" s="56">
        <f t="shared" si="85"/>
        <v>0.2937062937062937</v>
      </c>
      <c r="AB53" s="56">
        <f t="shared" si="85"/>
        <v>0.2937062937062937</v>
      </c>
      <c r="AC53" s="56">
        <f t="shared" si="85"/>
        <v>0.2937062937062937</v>
      </c>
      <c r="AD53" s="56">
        <f t="shared" si="85"/>
        <v>0.2937062937062937</v>
      </c>
      <c r="AE53" s="56">
        <f t="shared" si="85"/>
        <v>0.2937062937062937</v>
      </c>
      <c r="AF53" s="56">
        <f t="shared" si="85"/>
        <v>0.2937062937062937</v>
      </c>
      <c r="AG53" s="56">
        <f t="shared" si="85"/>
        <v>0.2937062937062937</v>
      </c>
      <c r="AH53" s="56">
        <f t="shared" ref="AH53" si="90">IFERROR(AH47/AH$43,0)</f>
        <v>0.2937062937062937</v>
      </c>
    </row>
    <row r="55" spans="2:34" x14ac:dyDescent="0.3">
      <c r="B55" s="12" t="s">
        <v>233</v>
      </c>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row>
    <row r="56" spans="2:34" x14ac:dyDescent="0.3">
      <c r="B56" s="55" t="s">
        <v>183</v>
      </c>
      <c r="C56" s="48" t="s">
        <v>20</v>
      </c>
      <c r="D56" s="148">
        <f>'2.Energy, Power and Consumers'!D32</f>
        <v>0.51</v>
      </c>
      <c r="E56" s="148">
        <f>'2.Energy, Power and Consumers'!E32</f>
        <v>0.51</v>
      </c>
      <c r="F56" s="148">
        <f>'2.Energy, Power and Consumers'!F32</f>
        <v>0.51</v>
      </c>
      <c r="G56" s="148">
        <f>'2.Energy, Power and Consumers'!G32</f>
        <v>0.51</v>
      </c>
      <c r="H56" s="148">
        <f>'2.Energy, Power and Consumers'!H32</f>
        <v>0.51</v>
      </c>
      <c r="I56" s="148">
        <f>'2.Energy, Power and Consumers'!I32</f>
        <v>0.51</v>
      </c>
      <c r="J56" s="148">
        <f>'2.Energy, Power and Consumers'!J32</f>
        <v>0.51</v>
      </c>
      <c r="K56" s="148">
        <f>'2.Energy, Power and Consumers'!K32</f>
        <v>0.51</v>
      </c>
      <c r="L56" s="148">
        <f>'2.Energy, Power and Consumers'!L32</f>
        <v>0.51</v>
      </c>
      <c r="M56" s="148">
        <f>'2.Energy, Power and Consumers'!M32</f>
        <v>0.51</v>
      </c>
      <c r="N56" s="148">
        <f>'2.Energy, Power and Consumers'!N32</f>
        <v>0.51</v>
      </c>
      <c r="O56" s="148">
        <f>'2.Energy, Power and Consumers'!O32</f>
        <v>0.51</v>
      </c>
      <c r="P56" s="148">
        <f>'2.Energy, Power and Consumers'!P32</f>
        <v>0.51</v>
      </c>
      <c r="Q56" s="148">
        <f>'2.Energy, Power and Consumers'!Q32</f>
        <v>0.51</v>
      </c>
      <c r="R56" s="148">
        <f>'2.Energy, Power and Consumers'!R32</f>
        <v>0.51</v>
      </c>
      <c r="S56" s="148">
        <f>'2.Energy, Power and Consumers'!S32</f>
        <v>0.51</v>
      </c>
      <c r="T56" s="148">
        <f>'2.Energy, Power and Consumers'!T32</f>
        <v>0.51</v>
      </c>
      <c r="U56" s="148">
        <f>'2.Energy, Power and Consumers'!U32</f>
        <v>0.51</v>
      </c>
      <c r="V56" s="148">
        <f>'2.Energy, Power and Consumers'!V32</f>
        <v>0.51</v>
      </c>
      <c r="W56" s="148">
        <f>'2.Energy, Power and Consumers'!W32</f>
        <v>0.51</v>
      </c>
      <c r="X56" s="148">
        <f>'2.Energy, Power and Consumers'!X32</f>
        <v>0.51</v>
      </c>
      <c r="Y56" s="148">
        <f>'2.Energy, Power and Consumers'!Y32</f>
        <v>0.51</v>
      </c>
      <c r="Z56" s="148">
        <f>'2.Energy, Power and Consumers'!Z32</f>
        <v>0.51</v>
      </c>
      <c r="AA56" s="148">
        <f>'2.Energy, Power and Consumers'!AA32</f>
        <v>0.51</v>
      </c>
      <c r="AB56" s="148">
        <f>'2.Energy, Power and Consumers'!AB32</f>
        <v>0.51</v>
      </c>
      <c r="AC56" s="148">
        <f>'2.Energy, Power and Consumers'!AC32</f>
        <v>0.51</v>
      </c>
      <c r="AD56" s="148">
        <f>'2.Energy, Power and Consumers'!AD32</f>
        <v>0.51</v>
      </c>
      <c r="AE56" s="148">
        <f>'2.Energy, Power and Consumers'!AE32</f>
        <v>0.51</v>
      </c>
      <c r="AF56" s="148">
        <f>'2.Energy, Power and Consumers'!AF32</f>
        <v>0.51</v>
      </c>
      <c r="AG56" s="148">
        <f>'2.Energy, Power and Consumers'!AG32</f>
        <v>0.51</v>
      </c>
      <c r="AH56" s="148">
        <f>'2.Energy, Power and Consumers'!AH32</f>
        <v>0.51</v>
      </c>
    </row>
    <row r="57" spans="2:34" x14ac:dyDescent="0.3">
      <c r="B57" s="55" t="s">
        <v>185</v>
      </c>
      <c r="C57" s="48" t="s">
        <v>20</v>
      </c>
      <c r="D57" s="148">
        <f>'2.Energy, Power and Consumers'!D33</f>
        <v>0.25</v>
      </c>
      <c r="E57" s="148">
        <f>'2.Energy, Power and Consumers'!E33</f>
        <v>0.25</v>
      </c>
      <c r="F57" s="148">
        <f>'2.Energy, Power and Consumers'!F33</f>
        <v>0.25</v>
      </c>
      <c r="G57" s="148">
        <f>'2.Energy, Power and Consumers'!G33</f>
        <v>0.25</v>
      </c>
      <c r="H57" s="148">
        <f>'2.Energy, Power and Consumers'!H33</f>
        <v>0.25</v>
      </c>
      <c r="I57" s="148">
        <f>'2.Energy, Power and Consumers'!I33</f>
        <v>0.25</v>
      </c>
      <c r="J57" s="148">
        <f>'2.Energy, Power and Consumers'!J33</f>
        <v>0.25</v>
      </c>
      <c r="K57" s="148">
        <f>'2.Energy, Power and Consumers'!K33</f>
        <v>0.25</v>
      </c>
      <c r="L57" s="148">
        <f>'2.Energy, Power and Consumers'!L33</f>
        <v>0.25</v>
      </c>
      <c r="M57" s="148">
        <f>'2.Energy, Power and Consumers'!M33</f>
        <v>0.25</v>
      </c>
      <c r="N57" s="148">
        <f>'2.Energy, Power and Consumers'!N33</f>
        <v>0.25</v>
      </c>
      <c r="O57" s="148">
        <f>'2.Energy, Power and Consumers'!O33</f>
        <v>0.25</v>
      </c>
      <c r="P57" s="148">
        <f>'2.Energy, Power and Consumers'!P33</f>
        <v>0.25</v>
      </c>
      <c r="Q57" s="148">
        <f>'2.Energy, Power and Consumers'!Q33</f>
        <v>0.25</v>
      </c>
      <c r="R57" s="148">
        <f>'2.Energy, Power and Consumers'!R33</f>
        <v>0.25</v>
      </c>
      <c r="S57" s="148">
        <f>'2.Energy, Power and Consumers'!S33</f>
        <v>0.25</v>
      </c>
      <c r="T57" s="148">
        <f>'2.Energy, Power and Consumers'!T33</f>
        <v>0.25</v>
      </c>
      <c r="U57" s="148">
        <f>'2.Energy, Power and Consumers'!U33</f>
        <v>0.25</v>
      </c>
      <c r="V57" s="148">
        <f>'2.Energy, Power and Consumers'!V33</f>
        <v>0.25</v>
      </c>
      <c r="W57" s="148">
        <f>'2.Energy, Power and Consumers'!W33</f>
        <v>0.25</v>
      </c>
      <c r="X57" s="148">
        <f>'2.Energy, Power and Consumers'!X33</f>
        <v>0.25</v>
      </c>
      <c r="Y57" s="148">
        <f>'2.Energy, Power and Consumers'!Y33</f>
        <v>0.25</v>
      </c>
      <c r="Z57" s="148">
        <f>'2.Energy, Power and Consumers'!Z33</f>
        <v>0.25</v>
      </c>
      <c r="AA57" s="148">
        <f>'2.Energy, Power and Consumers'!AA33</f>
        <v>0.25</v>
      </c>
      <c r="AB57" s="148">
        <f>'2.Energy, Power and Consumers'!AB33</f>
        <v>0.25</v>
      </c>
      <c r="AC57" s="148">
        <f>'2.Energy, Power and Consumers'!AC33</f>
        <v>0.25</v>
      </c>
      <c r="AD57" s="148">
        <f>'2.Energy, Power and Consumers'!AD33</f>
        <v>0.25</v>
      </c>
      <c r="AE57" s="148">
        <f>'2.Energy, Power and Consumers'!AE33</f>
        <v>0.25</v>
      </c>
      <c r="AF57" s="148">
        <f>'2.Energy, Power and Consumers'!AF33</f>
        <v>0.25</v>
      </c>
      <c r="AG57" s="148">
        <f>'2.Energy, Power and Consumers'!AG33</f>
        <v>0.25</v>
      </c>
      <c r="AH57" s="148">
        <f>'2.Energy, Power and Consumers'!AH33</f>
        <v>0.25</v>
      </c>
    </row>
    <row r="58" spans="2:34" ht="28.8" x14ac:dyDescent="0.3">
      <c r="B58" s="54" t="s">
        <v>186</v>
      </c>
      <c r="C58" s="48" t="s">
        <v>20</v>
      </c>
      <c r="D58" s="148">
        <f>'2.Energy, Power and Consumers'!D34</f>
        <v>0.01</v>
      </c>
      <c r="E58" s="148">
        <f>'2.Energy, Power and Consumers'!E34</f>
        <v>0.01</v>
      </c>
      <c r="F58" s="148">
        <f>'2.Energy, Power and Consumers'!F34</f>
        <v>0.01</v>
      </c>
      <c r="G58" s="148">
        <f>'2.Energy, Power and Consumers'!G34</f>
        <v>0.01</v>
      </c>
      <c r="H58" s="148">
        <f>'2.Energy, Power and Consumers'!H34</f>
        <v>0.01</v>
      </c>
      <c r="I58" s="148">
        <f>'2.Energy, Power and Consumers'!I34</f>
        <v>0.01</v>
      </c>
      <c r="J58" s="148">
        <f>'2.Energy, Power and Consumers'!J34</f>
        <v>0.01</v>
      </c>
      <c r="K58" s="148">
        <f>'2.Energy, Power and Consumers'!K34</f>
        <v>0.01</v>
      </c>
      <c r="L58" s="148">
        <f>'2.Energy, Power and Consumers'!L34</f>
        <v>0.01</v>
      </c>
      <c r="M58" s="148">
        <f>'2.Energy, Power and Consumers'!M34</f>
        <v>0.01</v>
      </c>
      <c r="N58" s="148">
        <f>'2.Energy, Power and Consumers'!N34</f>
        <v>0.01</v>
      </c>
      <c r="O58" s="148">
        <f>'2.Energy, Power and Consumers'!O34</f>
        <v>0.01</v>
      </c>
      <c r="P58" s="148">
        <f>'2.Energy, Power and Consumers'!P34</f>
        <v>0.01</v>
      </c>
      <c r="Q58" s="148">
        <f>'2.Energy, Power and Consumers'!Q34</f>
        <v>0.01</v>
      </c>
      <c r="R58" s="148">
        <f>'2.Energy, Power and Consumers'!R34</f>
        <v>0.01</v>
      </c>
      <c r="S58" s="148">
        <f>'2.Energy, Power and Consumers'!S34</f>
        <v>0.01</v>
      </c>
      <c r="T58" s="148">
        <f>'2.Energy, Power and Consumers'!T34</f>
        <v>0.01</v>
      </c>
      <c r="U58" s="148">
        <f>'2.Energy, Power and Consumers'!U34</f>
        <v>0.01</v>
      </c>
      <c r="V58" s="148">
        <f>'2.Energy, Power and Consumers'!V34</f>
        <v>0.01</v>
      </c>
      <c r="W58" s="148">
        <f>'2.Energy, Power and Consumers'!W34</f>
        <v>0.01</v>
      </c>
      <c r="X58" s="148">
        <f>'2.Energy, Power and Consumers'!X34</f>
        <v>0.01</v>
      </c>
      <c r="Y58" s="148">
        <f>'2.Energy, Power and Consumers'!Y34</f>
        <v>0.01</v>
      </c>
      <c r="Z58" s="148">
        <f>'2.Energy, Power and Consumers'!Z34</f>
        <v>0.01</v>
      </c>
      <c r="AA58" s="148">
        <f>'2.Energy, Power and Consumers'!AA34</f>
        <v>0.01</v>
      </c>
      <c r="AB58" s="148">
        <f>'2.Energy, Power and Consumers'!AB34</f>
        <v>0.01</v>
      </c>
      <c r="AC58" s="148">
        <f>'2.Energy, Power and Consumers'!AC34</f>
        <v>0.01</v>
      </c>
      <c r="AD58" s="148">
        <f>'2.Energy, Power and Consumers'!AD34</f>
        <v>0.01</v>
      </c>
      <c r="AE58" s="148">
        <f>'2.Energy, Power and Consumers'!AE34</f>
        <v>0.01</v>
      </c>
      <c r="AF58" s="148">
        <f>'2.Energy, Power and Consumers'!AF34</f>
        <v>0.01</v>
      </c>
      <c r="AG58" s="148">
        <f>'2.Energy, Power and Consumers'!AG34</f>
        <v>0.01</v>
      </c>
      <c r="AH58" s="148">
        <f>'2.Energy, Power and Consumers'!AH34</f>
        <v>0.01</v>
      </c>
    </row>
    <row r="59" spans="2:34" ht="28.8" x14ac:dyDescent="0.3">
      <c r="B59" s="54" t="s">
        <v>187</v>
      </c>
      <c r="C59" s="48" t="s">
        <v>20</v>
      </c>
      <c r="D59" s="148">
        <f>'2.Energy, Power and Consumers'!D35</f>
        <v>0.1</v>
      </c>
      <c r="E59" s="148">
        <f>'2.Energy, Power and Consumers'!E35</f>
        <v>0.1</v>
      </c>
      <c r="F59" s="148">
        <f>'2.Energy, Power and Consumers'!F35</f>
        <v>0.1</v>
      </c>
      <c r="G59" s="148">
        <f>'2.Energy, Power and Consumers'!G35</f>
        <v>0.1</v>
      </c>
      <c r="H59" s="148">
        <f>'2.Energy, Power and Consumers'!H35</f>
        <v>0.1</v>
      </c>
      <c r="I59" s="148">
        <f>'2.Energy, Power and Consumers'!I35</f>
        <v>0.1</v>
      </c>
      <c r="J59" s="148">
        <f>'2.Energy, Power and Consumers'!J35</f>
        <v>0.1</v>
      </c>
      <c r="K59" s="148">
        <f>'2.Energy, Power and Consumers'!K35</f>
        <v>0.1</v>
      </c>
      <c r="L59" s="148">
        <f>'2.Energy, Power and Consumers'!L35</f>
        <v>0.1</v>
      </c>
      <c r="M59" s="148">
        <f>'2.Energy, Power and Consumers'!M35</f>
        <v>0.1</v>
      </c>
      <c r="N59" s="148">
        <f>'2.Energy, Power and Consumers'!N35</f>
        <v>0.1</v>
      </c>
      <c r="O59" s="148">
        <f>'2.Energy, Power and Consumers'!O35</f>
        <v>0.1</v>
      </c>
      <c r="P59" s="148">
        <f>'2.Energy, Power and Consumers'!P35</f>
        <v>0.1</v>
      </c>
      <c r="Q59" s="148">
        <f>'2.Energy, Power and Consumers'!Q35</f>
        <v>0.1</v>
      </c>
      <c r="R59" s="148">
        <f>'2.Energy, Power and Consumers'!R35</f>
        <v>0.1</v>
      </c>
      <c r="S59" s="148">
        <f>'2.Energy, Power and Consumers'!S35</f>
        <v>0.1</v>
      </c>
      <c r="T59" s="148">
        <f>'2.Energy, Power and Consumers'!T35</f>
        <v>0.1</v>
      </c>
      <c r="U59" s="148">
        <f>'2.Energy, Power and Consumers'!U35</f>
        <v>0.1</v>
      </c>
      <c r="V59" s="148">
        <f>'2.Energy, Power and Consumers'!V35</f>
        <v>0.1</v>
      </c>
      <c r="W59" s="148">
        <f>'2.Energy, Power and Consumers'!W35</f>
        <v>0.1</v>
      </c>
      <c r="X59" s="148">
        <f>'2.Energy, Power and Consumers'!X35</f>
        <v>0.1</v>
      </c>
      <c r="Y59" s="148">
        <f>'2.Energy, Power and Consumers'!Y35</f>
        <v>0.1</v>
      </c>
      <c r="Z59" s="148">
        <f>'2.Energy, Power and Consumers'!Z35</f>
        <v>0.1</v>
      </c>
      <c r="AA59" s="148">
        <f>'2.Energy, Power and Consumers'!AA35</f>
        <v>0.1</v>
      </c>
      <c r="AB59" s="148">
        <f>'2.Energy, Power and Consumers'!AB35</f>
        <v>0.1</v>
      </c>
      <c r="AC59" s="148">
        <f>'2.Energy, Power and Consumers'!AC35</f>
        <v>0.1</v>
      </c>
      <c r="AD59" s="148">
        <f>'2.Energy, Power and Consumers'!AD35</f>
        <v>0.1</v>
      </c>
      <c r="AE59" s="148">
        <f>'2.Energy, Power and Consumers'!AE35</f>
        <v>0.1</v>
      </c>
      <c r="AF59" s="148">
        <f>'2.Energy, Power and Consumers'!AF35</f>
        <v>0.1</v>
      </c>
      <c r="AG59" s="148">
        <f>'2.Energy, Power and Consumers'!AG35</f>
        <v>0.1</v>
      </c>
      <c r="AH59" s="148">
        <f>'2.Energy, Power and Consumers'!AH35</f>
        <v>0.1</v>
      </c>
    </row>
    <row r="60" spans="2:34" x14ac:dyDescent="0.3">
      <c r="B60" s="54" t="s">
        <v>188</v>
      </c>
      <c r="C60" s="48" t="s">
        <v>20</v>
      </c>
      <c r="D60" s="148">
        <f>'2.Energy, Power and Consumers'!D36</f>
        <v>0.15</v>
      </c>
      <c r="E60" s="148">
        <f>'2.Energy, Power and Consumers'!E36</f>
        <v>0.15</v>
      </c>
      <c r="F60" s="148">
        <f>'2.Energy, Power and Consumers'!F36</f>
        <v>0.15</v>
      </c>
      <c r="G60" s="148">
        <f>'2.Energy, Power and Consumers'!G36</f>
        <v>0.15</v>
      </c>
      <c r="H60" s="148">
        <f>'2.Energy, Power and Consumers'!H36</f>
        <v>0.15</v>
      </c>
      <c r="I60" s="148">
        <f>'2.Energy, Power and Consumers'!I36</f>
        <v>0.15</v>
      </c>
      <c r="J60" s="148">
        <f>'2.Energy, Power and Consumers'!J36</f>
        <v>0.15</v>
      </c>
      <c r="K60" s="148">
        <f>'2.Energy, Power and Consumers'!K36</f>
        <v>0.15</v>
      </c>
      <c r="L60" s="148">
        <f>'2.Energy, Power and Consumers'!L36</f>
        <v>0.15</v>
      </c>
      <c r="M60" s="148">
        <f>'2.Energy, Power and Consumers'!M36</f>
        <v>0.15</v>
      </c>
      <c r="N60" s="148">
        <f>'2.Energy, Power and Consumers'!N36</f>
        <v>0.15</v>
      </c>
      <c r="O60" s="148">
        <f>'2.Energy, Power and Consumers'!O36</f>
        <v>0.15</v>
      </c>
      <c r="P60" s="148">
        <f>'2.Energy, Power and Consumers'!P36</f>
        <v>0.15</v>
      </c>
      <c r="Q60" s="148">
        <f>'2.Energy, Power and Consumers'!Q36</f>
        <v>0.15</v>
      </c>
      <c r="R60" s="148">
        <f>'2.Energy, Power and Consumers'!R36</f>
        <v>0.15</v>
      </c>
      <c r="S60" s="148">
        <f>'2.Energy, Power and Consumers'!S36</f>
        <v>0.15</v>
      </c>
      <c r="T60" s="148">
        <f>'2.Energy, Power and Consumers'!T36</f>
        <v>0.15</v>
      </c>
      <c r="U60" s="148">
        <f>'2.Energy, Power and Consumers'!U36</f>
        <v>0.15</v>
      </c>
      <c r="V60" s="148">
        <f>'2.Energy, Power and Consumers'!V36</f>
        <v>0.15</v>
      </c>
      <c r="W60" s="148">
        <f>'2.Energy, Power and Consumers'!W36</f>
        <v>0.15</v>
      </c>
      <c r="X60" s="148">
        <f>'2.Energy, Power and Consumers'!X36</f>
        <v>0.15</v>
      </c>
      <c r="Y60" s="148">
        <f>'2.Energy, Power and Consumers'!Y36</f>
        <v>0.15</v>
      </c>
      <c r="Z60" s="148">
        <f>'2.Energy, Power and Consumers'!Z36</f>
        <v>0.15</v>
      </c>
      <c r="AA60" s="148">
        <f>'2.Energy, Power and Consumers'!AA36</f>
        <v>0.15</v>
      </c>
      <c r="AB60" s="148">
        <f>'2.Energy, Power and Consumers'!AB36</f>
        <v>0.15</v>
      </c>
      <c r="AC60" s="148">
        <f>'2.Energy, Power and Consumers'!AC36</f>
        <v>0.15</v>
      </c>
      <c r="AD60" s="148">
        <f>'2.Energy, Power and Consumers'!AD36</f>
        <v>0.15</v>
      </c>
      <c r="AE60" s="148">
        <f>'2.Energy, Power and Consumers'!AE36</f>
        <v>0.15</v>
      </c>
      <c r="AF60" s="148">
        <f>'2.Energy, Power and Consumers'!AF36</f>
        <v>0.15</v>
      </c>
      <c r="AG60" s="148">
        <f>'2.Energy, Power and Consumers'!AG36</f>
        <v>0.15</v>
      </c>
      <c r="AH60" s="148">
        <f>'2.Energy, Power and Consumers'!AH36</f>
        <v>0.15</v>
      </c>
    </row>
    <row r="62" spans="2:34" ht="28.8" x14ac:dyDescent="0.3">
      <c r="B62" s="55" t="s">
        <v>227</v>
      </c>
      <c r="C62" s="48" t="s">
        <v>3</v>
      </c>
      <c r="D62" s="149">
        <f>IFERROR(D57/D$56,0)</f>
        <v>0.49019607843137253</v>
      </c>
      <c r="E62" s="149">
        <f t="shared" ref="E62:AG62" si="91">IFERROR(E57/E$56,0)</f>
        <v>0.49019607843137253</v>
      </c>
      <c r="F62" s="149">
        <f t="shared" si="91"/>
        <v>0.49019607843137253</v>
      </c>
      <c r="G62" s="149">
        <f t="shared" si="91"/>
        <v>0.49019607843137253</v>
      </c>
      <c r="H62" s="149">
        <f t="shared" si="91"/>
        <v>0.49019607843137253</v>
      </c>
      <c r="I62" s="149">
        <f t="shared" si="91"/>
        <v>0.49019607843137253</v>
      </c>
      <c r="J62" s="149">
        <f t="shared" si="91"/>
        <v>0.49019607843137253</v>
      </c>
      <c r="K62" s="149">
        <f t="shared" si="91"/>
        <v>0.49019607843137253</v>
      </c>
      <c r="L62" s="149">
        <f t="shared" si="91"/>
        <v>0.49019607843137253</v>
      </c>
      <c r="M62" s="149">
        <f t="shared" si="91"/>
        <v>0.49019607843137253</v>
      </c>
      <c r="N62" s="149">
        <f t="shared" si="91"/>
        <v>0.49019607843137253</v>
      </c>
      <c r="O62" s="149">
        <f t="shared" si="91"/>
        <v>0.49019607843137253</v>
      </c>
      <c r="P62" s="149">
        <f t="shared" si="91"/>
        <v>0.49019607843137253</v>
      </c>
      <c r="Q62" s="149">
        <f t="shared" si="91"/>
        <v>0.49019607843137253</v>
      </c>
      <c r="R62" s="149">
        <f t="shared" si="91"/>
        <v>0.49019607843137253</v>
      </c>
      <c r="S62" s="149">
        <f t="shared" si="91"/>
        <v>0.49019607843137253</v>
      </c>
      <c r="T62" s="149">
        <f t="shared" si="91"/>
        <v>0.49019607843137253</v>
      </c>
      <c r="U62" s="149">
        <f t="shared" si="91"/>
        <v>0.49019607843137253</v>
      </c>
      <c r="V62" s="149">
        <f t="shared" si="91"/>
        <v>0.49019607843137253</v>
      </c>
      <c r="W62" s="149">
        <f t="shared" si="91"/>
        <v>0.49019607843137253</v>
      </c>
      <c r="X62" s="149">
        <f t="shared" si="91"/>
        <v>0.49019607843137253</v>
      </c>
      <c r="Y62" s="149">
        <f t="shared" si="91"/>
        <v>0.49019607843137253</v>
      </c>
      <c r="Z62" s="149">
        <f t="shared" si="91"/>
        <v>0.49019607843137253</v>
      </c>
      <c r="AA62" s="149">
        <f t="shared" si="91"/>
        <v>0.49019607843137253</v>
      </c>
      <c r="AB62" s="149">
        <f t="shared" si="91"/>
        <v>0.49019607843137253</v>
      </c>
      <c r="AC62" s="149">
        <f t="shared" si="91"/>
        <v>0.49019607843137253</v>
      </c>
      <c r="AD62" s="149">
        <f t="shared" si="91"/>
        <v>0.49019607843137253</v>
      </c>
      <c r="AE62" s="149">
        <f t="shared" si="91"/>
        <v>0.49019607843137253</v>
      </c>
      <c r="AF62" s="149">
        <f t="shared" si="91"/>
        <v>0.49019607843137253</v>
      </c>
      <c r="AG62" s="149">
        <f t="shared" si="91"/>
        <v>0.49019607843137253</v>
      </c>
      <c r="AH62" s="149">
        <f t="shared" ref="AH62" si="92">IFERROR(AH57/AH$56,0)</f>
        <v>0.49019607843137253</v>
      </c>
    </row>
    <row r="63" spans="2:34" ht="28.8" x14ac:dyDescent="0.3">
      <c r="B63" s="55" t="s">
        <v>231</v>
      </c>
      <c r="C63" s="48" t="s">
        <v>3</v>
      </c>
      <c r="D63" s="149">
        <f t="shared" ref="D63:AG63" si="93">IFERROR(D58/D$56,0)</f>
        <v>1.9607843137254902E-2</v>
      </c>
      <c r="E63" s="149">
        <f t="shared" si="93"/>
        <v>1.9607843137254902E-2</v>
      </c>
      <c r="F63" s="149">
        <f t="shared" si="93"/>
        <v>1.9607843137254902E-2</v>
      </c>
      <c r="G63" s="149">
        <f t="shared" si="93"/>
        <v>1.9607843137254902E-2</v>
      </c>
      <c r="H63" s="149">
        <f t="shared" si="93"/>
        <v>1.9607843137254902E-2</v>
      </c>
      <c r="I63" s="149">
        <f t="shared" si="93"/>
        <v>1.9607843137254902E-2</v>
      </c>
      <c r="J63" s="149">
        <f t="shared" si="93"/>
        <v>1.9607843137254902E-2</v>
      </c>
      <c r="K63" s="149">
        <f t="shared" si="93"/>
        <v>1.9607843137254902E-2</v>
      </c>
      <c r="L63" s="149">
        <f t="shared" si="93"/>
        <v>1.9607843137254902E-2</v>
      </c>
      <c r="M63" s="149">
        <f t="shared" si="93"/>
        <v>1.9607843137254902E-2</v>
      </c>
      <c r="N63" s="149">
        <f t="shared" si="93"/>
        <v>1.9607843137254902E-2</v>
      </c>
      <c r="O63" s="149">
        <f t="shared" si="93"/>
        <v>1.9607843137254902E-2</v>
      </c>
      <c r="P63" s="149">
        <f t="shared" si="93"/>
        <v>1.9607843137254902E-2</v>
      </c>
      <c r="Q63" s="149">
        <f t="shared" si="93"/>
        <v>1.9607843137254902E-2</v>
      </c>
      <c r="R63" s="149">
        <f t="shared" si="93"/>
        <v>1.9607843137254902E-2</v>
      </c>
      <c r="S63" s="149">
        <f t="shared" si="93"/>
        <v>1.9607843137254902E-2</v>
      </c>
      <c r="T63" s="149">
        <f t="shared" si="93"/>
        <v>1.9607843137254902E-2</v>
      </c>
      <c r="U63" s="149">
        <f t="shared" si="93"/>
        <v>1.9607843137254902E-2</v>
      </c>
      <c r="V63" s="149">
        <f t="shared" si="93"/>
        <v>1.9607843137254902E-2</v>
      </c>
      <c r="W63" s="149">
        <f t="shared" si="93"/>
        <v>1.9607843137254902E-2</v>
      </c>
      <c r="X63" s="149">
        <f t="shared" si="93"/>
        <v>1.9607843137254902E-2</v>
      </c>
      <c r="Y63" s="149">
        <f t="shared" si="93"/>
        <v>1.9607843137254902E-2</v>
      </c>
      <c r="Z63" s="149">
        <f t="shared" si="93"/>
        <v>1.9607843137254902E-2</v>
      </c>
      <c r="AA63" s="149">
        <f t="shared" si="93"/>
        <v>1.9607843137254902E-2</v>
      </c>
      <c r="AB63" s="149">
        <f t="shared" si="93"/>
        <v>1.9607843137254902E-2</v>
      </c>
      <c r="AC63" s="149">
        <f t="shared" si="93"/>
        <v>1.9607843137254902E-2</v>
      </c>
      <c r="AD63" s="149">
        <f t="shared" si="93"/>
        <v>1.9607843137254902E-2</v>
      </c>
      <c r="AE63" s="149">
        <f t="shared" si="93"/>
        <v>1.9607843137254902E-2</v>
      </c>
      <c r="AF63" s="149">
        <f t="shared" si="93"/>
        <v>1.9607843137254902E-2</v>
      </c>
      <c r="AG63" s="149">
        <f t="shared" si="93"/>
        <v>1.9607843137254902E-2</v>
      </c>
      <c r="AH63" s="149">
        <f t="shared" ref="AH63" si="94">IFERROR(AH58/AH$56,0)</f>
        <v>1.9607843137254902E-2</v>
      </c>
    </row>
    <row r="64" spans="2:34" ht="28.8" x14ac:dyDescent="0.3">
      <c r="B64" s="55" t="s">
        <v>228</v>
      </c>
      <c r="C64" s="48" t="s">
        <v>3</v>
      </c>
      <c r="D64" s="149">
        <f t="shared" ref="D64:AG64" si="95">IFERROR(D59/D$56,0)</f>
        <v>0.19607843137254902</v>
      </c>
      <c r="E64" s="149">
        <f t="shared" si="95"/>
        <v>0.19607843137254902</v>
      </c>
      <c r="F64" s="149">
        <f t="shared" si="95"/>
        <v>0.19607843137254902</v>
      </c>
      <c r="G64" s="149">
        <f t="shared" si="95"/>
        <v>0.19607843137254902</v>
      </c>
      <c r="H64" s="149">
        <f t="shared" si="95"/>
        <v>0.19607843137254902</v>
      </c>
      <c r="I64" s="149">
        <f t="shared" si="95"/>
        <v>0.19607843137254902</v>
      </c>
      <c r="J64" s="149">
        <f t="shared" si="95"/>
        <v>0.19607843137254902</v>
      </c>
      <c r="K64" s="149">
        <f t="shared" si="95"/>
        <v>0.19607843137254902</v>
      </c>
      <c r="L64" s="149">
        <f t="shared" si="95"/>
        <v>0.19607843137254902</v>
      </c>
      <c r="M64" s="149">
        <f t="shared" si="95"/>
        <v>0.19607843137254902</v>
      </c>
      <c r="N64" s="149">
        <f t="shared" si="95"/>
        <v>0.19607843137254902</v>
      </c>
      <c r="O64" s="149">
        <f t="shared" si="95"/>
        <v>0.19607843137254902</v>
      </c>
      <c r="P64" s="149">
        <f t="shared" si="95"/>
        <v>0.19607843137254902</v>
      </c>
      <c r="Q64" s="149">
        <f t="shared" si="95"/>
        <v>0.19607843137254902</v>
      </c>
      <c r="R64" s="149">
        <f t="shared" si="95"/>
        <v>0.19607843137254902</v>
      </c>
      <c r="S64" s="149">
        <f t="shared" si="95"/>
        <v>0.19607843137254902</v>
      </c>
      <c r="T64" s="149">
        <f t="shared" si="95"/>
        <v>0.19607843137254902</v>
      </c>
      <c r="U64" s="149">
        <f t="shared" si="95"/>
        <v>0.19607843137254902</v>
      </c>
      <c r="V64" s="149">
        <f t="shared" si="95"/>
        <v>0.19607843137254902</v>
      </c>
      <c r="W64" s="149">
        <f t="shared" si="95"/>
        <v>0.19607843137254902</v>
      </c>
      <c r="X64" s="149">
        <f t="shared" si="95"/>
        <v>0.19607843137254902</v>
      </c>
      <c r="Y64" s="149">
        <f t="shared" si="95"/>
        <v>0.19607843137254902</v>
      </c>
      <c r="Z64" s="149">
        <f t="shared" si="95"/>
        <v>0.19607843137254902</v>
      </c>
      <c r="AA64" s="149">
        <f t="shared" si="95"/>
        <v>0.19607843137254902</v>
      </c>
      <c r="AB64" s="149">
        <f t="shared" si="95"/>
        <v>0.19607843137254902</v>
      </c>
      <c r="AC64" s="149">
        <f t="shared" si="95"/>
        <v>0.19607843137254902</v>
      </c>
      <c r="AD64" s="149">
        <f t="shared" si="95"/>
        <v>0.19607843137254902</v>
      </c>
      <c r="AE64" s="149">
        <f t="shared" si="95"/>
        <v>0.19607843137254902</v>
      </c>
      <c r="AF64" s="149">
        <f t="shared" si="95"/>
        <v>0.19607843137254902</v>
      </c>
      <c r="AG64" s="149">
        <f t="shared" si="95"/>
        <v>0.19607843137254902</v>
      </c>
      <c r="AH64" s="149">
        <f t="shared" ref="AH64" si="96">IFERROR(AH59/AH$56,0)</f>
        <v>0.19607843137254902</v>
      </c>
    </row>
    <row r="65" spans="2:34" ht="28.8" x14ac:dyDescent="0.3">
      <c r="B65" s="55" t="s">
        <v>229</v>
      </c>
      <c r="C65" s="48" t="s">
        <v>3</v>
      </c>
      <c r="D65" s="149">
        <f t="shared" ref="D65:AG65" si="97">IFERROR(D60/D$56,0)</f>
        <v>0.29411764705882354</v>
      </c>
      <c r="E65" s="149">
        <f t="shared" si="97"/>
        <v>0.29411764705882354</v>
      </c>
      <c r="F65" s="149">
        <f t="shared" si="97"/>
        <v>0.29411764705882354</v>
      </c>
      <c r="G65" s="149">
        <f t="shared" si="97"/>
        <v>0.29411764705882354</v>
      </c>
      <c r="H65" s="149">
        <f t="shared" si="97"/>
        <v>0.29411764705882354</v>
      </c>
      <c r="I65" s="149">
        <f t="shared" si="97"/>
        <v>0.29411764705882354</v>
      </c>
      <c r="J65" s="149">
        <f t="shared" si="97"/>
        <v>0.29411764705882354</v>
      </c>
      <c r="K65" s="149">
        <f>IFERROR(K60/K$56,0)</f>
        <v>0.29411764705882354</v>
      </c>
      <c r="L65" s="149">
        <f t="shared" si="97"/>
        <v>0.29411764705882354</v>
      </c>
      <c r="M65" s="149">
        <f t="shared" si="97"/>
        <v>0.29411764705882354</v>
      </c>
      <c r="N65" s="149">
        <f t="shared" si="97"/>
        <v>0.29411764705882354</v>
      </c>
      <c r="O65" s="149">
        <f t="shared" si="97"/>
        <v>0.29411764705882354</v>
      </c>
      <c r="P65" s="149">
        <f t="shared" si="97"/>
        <v>0.29411764705882354</v>
      </c>
      <c r="Q65" s="149">
        <f t="shared" si="97"/>
        <v>0.29411764705882354</v>
      </c>
      <c r="R65" s="149">
        <f t="shared" si="97"/>
        <v>0.29411764705882354</v>
      </c>
      <c r="S65" s="149">
        <f t="shared" si="97"/>
        <v>0.29411764705882354</v>
      </c>
      <c r="T65" s="149">
        <f t="shared" si="97"/>
        <v>0.29411764705882354</v>
      </c>
      <c r="U65" s="149">
        <f t="shared" si="97"/>
        <v>0.29411764705882354</v>
      </c>
      <c r="V65" s="149">
        <f t="shared" si="97"/>
        <v>0.29411764705882354</v>
      </c>
      <c r="W65" s="149">
        <f t="shared" si="97"/>
        <v>0.29411764705882354</v>
      </c>
      <c r="X65" s="149">
        <f t="shared" si="97"/>
        <v>0.29411764705882354</v>
      </c>
      <c r="Y65" s="149">
        <f t="shared" si="97"/>
        <v>0.29411764705882354</v>
      </c>
      <c r="Z65" s="149">
        <f t="shared" si="97"/>
        <v>0.29411764705882354</v>
      </c>
      <c r="AA65" s="149">
        <f t="shared" si="97"/>
        <v>0.29411764705882354</v>
      </c>
      <c r="AB65" s="149">
        <f t="shared" si="97"/>
        <v>0.29411764705882354</v>
      </c>
      <c r="AC65" s="149">
        <f t="shared" si="97"/>
        <v>0.29411764705882354</v>
      </c>
      <c r="AD65" s="149">
        <f t="shared" si="97"/>
        <v>0.29411764705882354</v>
      </c>
      <c r="AE65" s="149">
        <f t="shared" si="97"/>
        <v>0.29411764705882354</v>
      </c>
      <c r="AF65" s="149">
        <f t="shared" si="97"/>
        <v>0.29411764705882354</v>
      </c>
      <c r="AG65" s="149">
        <f t="shared" si="97"/>
        <v>0.29411764705882354</v>
      </c>
      <c r="AH65" s="149">
        <f t="shared" ref="AH65" si="98">IFERROR(AH60/AH$56,0)</f>
        <v>0.29411764705882354</v>
      </c>
    </row>
    <row r="67" spans="2:34" x14ac:dyDescent="0.3">
      <c r="B67" s="12" t="s">
        <v>21</v>
      </c>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row>
    <row r="68" spans="2:34" x14ac:dyDescent="0.3">
      <c r="B68" s="55" t="s">
        <v>358</v>
      </c>
      <c r="C68" s="48" t="s">
        <v>154</v>
      </c>
      <c r="D68" s="148">
        <f>SUM(D69:D72)</f>
        <v>474</v>
      </c>
      <c r="E68" s="148">
        <f t="shared" ref="E68:AH68" si="99">SUM(E69:E72)</f>
        <v>474</v>
      </c>
      <c r="F68" s="148">
        <f t="shared" si="99"/>
        <v>474</v>
      </c>
      <c r="G68" s="148">
        <f t="shared" si="99"/>
        <v>474</v>
      </c>
      <c r="H68" s="148">
        <f t="shared" si="99"/>
        <v>474</v>
      </c>
      <c r="I68" s="148">
        <f t="shared" si="99"/>
        <v>474</v>
      </c>
      <c r="J68" s="148">
        <f t="shared" si="99"/>
        <v>474</v>
      </c>
      <c r="K68" s="148">
        <f t="shared" si="99"/>
        <v>474</v>
      </c>
      <c r="L68" s="148">
        <f t="shared" si="99"/>
        <v>474</v>
      </c>
      <c r="M68" s="148">
        <f t="shared" si="99"/>
        <v>474</v>
      </c>
      <c r="N68" s="148">
        <f t="shared" si="99"/>
        <v>474</v>
      </c>
      <c r="O68" s="148">
        <f t="shared" si="99"/>
        <v>474</v>
      </c>
      <c r="P68" s="148">
        <f t="shared" si="99"/>
        <v>474</v>
      </c>
      <c r="Q68" s="148">
        <f t="shared" si="99"/>
        <v>474</v>
      </c>
      <c r="R68" s="148">
        <f t="shared" si="99"/>
        <v>474</v>
      </c>
      <c r="S68" s="148">
        <f t="shared" si="99"/>
        <v>474</v>
      </c>
      <c r="T68" s="148">
        <f t="shared" si="99"/>
        <v>474</v>
      </c>
      <c r="U68" s="148">
        <f t="shared" si="99"/>
        <v>474</v>
      </c>
      <c r="V68" s="148">
        <f t="shared" si="99"/>
        <v>474</v>
      </c>
      <c r="W68" s="148">
        <f t="shared" si="99"/>
        <v>474</v>
      </c>
      <c r="X68" s="148">
        <f t="shared" si="99"/>
        <v>474</v>
      </c>
      <c r="Y68" s="148">
        <f t="shared" si="99"/>
        <v>474</v>
      </c>
      <c r="Z68" s="148">
        <f t="shared" si="99"/>
        <v>474</v>
      </c>
      <c r="AA68" s="148">
        <f t="shared" si="99"/>
        <v>474</v>
      </c>
      <c r="AB68" s="148">
        <f t="shared" si="99"/>
        <v>474</v>
      </c>
      <c r="AC68" s="148">
        <f t="shared" si="99"/>
        <v>474</v>
      </c>
      <c r="AD68" s="148">
        <f t="shared" si="99"/>
        <v>474</v>
      </c>
      <c r="AE68" s="148">
        <f t="shared" si="99"/>
        <v>474</v>
      </c>
      <c r="AF68" s="148">
        <f t="shared" si="99"/>
        <v>474</v>
      </c>
      <c r="AG68" s="148">
        <f t="shared" si="99"/>
        <v>474</v>
      </c>
      <c r="AH68" s="148">
        <f t="shared" si="99"/>
        <v>474</v>
      </c>
    </row>
    <row r="69" spans="2:34" x14ac:dyDescent="0.3">
      <c r="B69" s="55" t="s">
        <v>189</v>
      </c>
      <c r="C69" s="48" t="s">
        <v>154</v>
      </c>
      <c r="D69" s="148">
        <f>'2.Energy, Power and Consumers'!D53</f>
        <v>1</v>
      </c>
      <c r="E69" s="148">
        <f>'2.Energy, Power and Consumers'!E53</f>
        <v>1</v>
      </c>
      <c r="F69" s="148">
        <f>'2.Energy, Power and Consumers'!F53</f>
        <v>1</v>
      </c>
      <c r="G69" s="148">
        <f>'2.Energy, Power and Consumers'!G53</f>
        <v>1</v>
      </c>
      <c r="H69" s="148">
        <f>'2.Energy, Power and Consumers'!H53</f>
        <v>1</v>
      </c>
      <c r="I69" s="148">
        <f>'2.Energy, Power and Consumers'!I53</f>
        <v>1</v>
      </c>
      <c r="J69" s="148">
        <f>'2.Energy, Power and Consumers'!J53</f>
        <v>1</v>
      </c>
      <c r="K69" s="148">
        <f>'2.Energy, Power and Consumers'!K53</f>
        <v>1</v>
      </c>
      <c r="L69" s="148">
        <f>'2.Energy, Power and Consumers'!L53</f>
        <v>1</v>
      </c>
      <c r="M69" s="148">
        <f>'2.Energy, Power and Consumers'!M53</f>
        <v>1</v>
      </c>
      <c r="N69" s="148">
        <f>'2.Energy, Power and Consumers'!N53</f>
        <v>1</v>
      </c>
      <c r="O69" s="148">
        <f>'2.Energy, Power and Consumers'!O53</f>
        <v>1</v>
      </c>
      <c r="P69" s="148">
        <f>'2.Energy, Power and Consumers'!P53</f>
        <v>1</v>
      </c>
      <c r="Q69" s="148">
        <f>'2.Energy, Power and Consumers'!Q53</f>
        <v>1</v>
      </c>
      <c r="R69" s="148">
        <f>'2.Energy, Power and Consumers'!R53</f>
        <v>1</v>
      </c>
      <c r="S69" s="148">
        <f>'2.Energy, Power and Consumers'!S53</f>
        <v>1</v>
      </c>
      <c r="T69" s="148">
        <f>'2.Energy, Power and Consumers'!T53</f>
        <v>1</v>
      </c>
      <c r="U69" s="148">
        <f>'2.Energy, Power and Consumers'!U53</f>
        <v>1</v>
      </c>
      <c r="V69" s="148">
        <f>'2.Energy, Power and Consumers'!V53</f>
        <v>1</v>
      </c>
      <c r="W69" s="148">
        <f>'2.Energy, Power and Consumers'!W53</f>
        <v>1</v>
      </c>
      <c r="X69" s="148">
        <f>'2.Energy, Power and Consumers'!X53</f>
        <v>1</v>
      </c>
      <c r="Y69" s="148">
        <f>'2.Energy, Power and Consumers'!Y53</f>
        <v>1</v>
      </c>
      <c r="Z69" s="148">
        <f>'2.Energy, Power and Consumers'!Z53</f>
        <v>1</v>
      </c>
      <c r="AA69" s="148">
        <f>'2.Energy, Power and Consumers'!AA53</f>
        <v>1</v>
      </c>
      <c r="AB69" s="148">
        <f>'2.Energy, Power and Consumers'!AB53</f>
        <v>1</v>
      </c>
      <c r="AC69" s="148">
        <f>'2.Energy, Power and Consumers'!AC53</f>
        <v>1</v>
      </c>
      <c r="AD69" s="148">
        <f>'2.Energy, Power and Consumers'!AD53</f>
        <v>1</v>
      </c>
      <c r="AE69" s="148">
        <f>'2.Energy, Power and Consumers'!AE53</f>
        <v>1</v>
      </c>
      <c r="AF69" s="148">
        <f>'2.Energy, Power and Consumers'!AF53</f>
        <v>1</v>
      </c>
      <c r="AG69" s="148">
        <f>'2.Energy, Power and Consumers'!AG53</f>
        <v>1</v>
      </c>
      <c r="AH69" s="148">
        <f>'2.Energy, Power and Consumers'!AH53</f>
        <v>1</v>
      </c>
    </row>
    <row r="70" spans="2:34" ht="28.8" x14ac:dyDescent="0.3">
      <c r="B70" s="55" t="s">
        <v>156</v>
      </c>
      <c r="C70" s="48" t="s">
        <v>154</v>
      </c>
      <c r="D70" s="148">
        <f>'2.Energy, Power and Consumers'!D54</f>
        <v>11</v>
      </c>
      <c r="E70" s="148">
        <f>'2.Energy, Power and Consumers'!E54</f>
        <v>11</v>
      </c>
      <c r="F70" s="148">
        <f>'2.Energy, Power and Consumers'!F54</f>
        <v>11</v>
      </c>
      <c r="G70" s="148">
        <f>'2.Energy, Power and Consumers'!G54</f>
        <v>11</v>
      </c>
      <c r="H70" s="148">
        <f>'2.Energy, Power and Consumers'!H54</f>
        <v>11</v>
      </c>
      <c r="I70" s="148">
        <f>'2.Energy, Power and Consumers'!I54</f>
        <v>11</v>
      </c>
      <c r="J70" s="148">
        <f>'2.Energy, Power and Consumers'!J54</f>
        <v>11</v>
      </c>
      <c r="K70" s="148">
        <f>'2.Energy, Power and Consumers'!K54</f>
        <v>11</v>
      </c>
      <c r="L70" s="148">
        <f>'2.Energy, Power and Consumers'!L54</f>
        <v>11</v>
      </c>
      <c r="M70" s="148">
        <f>'2.Energy, Power and Consumers'!M54</f>
        <v>11</v>
      </c>
      <c r="N70" s="148">
        <f>'2.Energy, Power and Consumers'!N54</f>
        <v>11</v>
      </c>
      <c r="O70" s="148">
        <f>'2.Energy, Power and Consumers'!O54</f>
        <v>11</v>
      </c>
      <c r="P70" s="148">
        <f>'2.Energy, Power and Consumers'!P54</f>
        <v>11</v>
      </c>
      <c r="Q70" s="148">
        <f>'2.Energy, Power and Consumers'!Q54</f>
        <v>11</v>
      </c>
      <c r="R70" s="148">
        <f>'2.Energy, Power and Consumers'!R54</f>
        <v>11</v>
      </c>
      <c r="S70" s="148">
        <f>'2.Energy, Power and Consumers'!S54</f>
        <v>11</v>
      </c>
      <c r="T70" s="148">
        <f>'2.Energy, Power and Consumers'!T54</f>
        <v>11</v>
      </c>
      <c r="U70" s="148">
        <f>'2.Energy, Power and Consumers'!U54</f>
        <v>11</v>
      </c>
      <c r="V70" s="148">
        <f>'2.Energy, Power and Consumers'!V54</f>
        <v>11</v>
      </c>
      <c r="W70" s="148">
        <f>'2.Energy, Power and Consumers'!W54</f>
        <v>11</v>
      </c>
      <c r="X70" s="148">
        <f>'2.Energy, Power and Consumers'!X54</f>
        <v>11</v>
      </c>
      <c r="Y70" s="148">
        <f>'2.Energy, Power and Consumers'!Y54</f>
        <v>11</v>
      </c>
      <c r="Z70" s="148">
        <f>'2.Energy, Power and Consumers'!Z54</f>
        <v>11</v>
      </c>
      <c r="AA70" s="148">
        <f>'2.Energy, Power and Consumers'!AA54</f>
        <v>11</v>
      </c>
      <c r="AB70" s="148">
        <f>'2.Energy, Power and Consumers'!AB54</f>
        <v>11</v>
      </c>
      <c r="AC70" s="148">
        <f>'2.Energy, Power and Consumers'!AC54</f>
        <v>11</v>
      </c>
      <c r="AD70" s="148">
        <f>'2.Energy, Power and Consumers'!AD54</f>
        <v>11</v>
      </c>
      <c r="AE70" s="148">
        <f>'2.Energy, Power and Consumers'!AE54</f>
        <v>11</v>
      </c>
      <c r="AF70" s="148">
        <f>'2.Energy, Power and Consumers'!AF54</f>
        <v>11</v>
      </c>
      <c r="AG70" s="148">
        <f>'2.Energy, Power and Consumers'!AG54</f>
        <v>11</v>
      </c>
      <c r="AH70" s="148">
        <f>'2.Energy, Power and Consumers'!AH54</f>
        <v>11</v>
      </c>
    </row>
    <row r="71" spans="2:34" x14ac:dyDescent="0.3">
      <c r="B71" s="55" t="s">
        <v>157</v>
      </c>
      <c r="C71" s="48" t="s">
        <v>154</v>
      </c>
      <c r="D71" s="148">
        <f>'2.Energy, Power and Consumers'!D55</f>
        <v>11</v>
      </c>
      <c r="E71" s="148">
        <f>'2.Energy, Power and Consumers'!E55</f>
        <v>11</v>
      </c>
      <c r="F71" s="148">
        <f>'2.Energy, Power and Consumers'!F55</f>
        <v>11</v>
      </c>
      <c r="G71" s="148">
        <f>'2.Energy, Power and Consumers'!G55</f>
        <v>11</v>
      </c>
      <c r="H71" s="148">
        <f>'2.Energy, Power and Consumers'!H55</f>
        <v>11</v>
      </c>
      <c r="I71" s="148">
        <f>'2.Energy, Power and Consumers'!I55</f>
        <v>11</v>
      </c>
      <c r="J71" s="148">
        <f>'2.Energy, Power and Consumers'!J55</f>
        <v>11</v>
      </c>
      <c r="K71" s="148">
        <f>'2.Energy, Power and Consumers'!K55</f>
        <v>11</v>
      </c>
      <c r="L71" s="148">
        <f>'2.Energy, Power and Consumers'!L55</f>
        <v>11</v>
      </c>
      <c r="M71" s="148">
        <f>'2.Energy, Power and Consumers'!M55</f>
        <v>11</v>
      </c>
      <c r="N71" s="148">
        <f>'2.Energy, Power and Consumers'!N55</f>
        <v>11</v>
      </c>
      <c r="O71" s="148">
        <f>'2.Energy, Power and Consumers'!O55</f>
        <v>11</v>
      </c>
      <c r="P71" s="148">
        <f>'2.Energy, Power and Consumers'!P55</f>
        <v>11</v>
      </c>
      <c r="Q71" s="148">
        <f>'2.Energy, Power and Consumers'!Q55</f>
        <v>11</v>
      </c>
      <c r="R71" s="148">
        <f>'2.Energy, Power and Consumers'!R55</f>
        <v>11</v>
      </c>
      <c r="S71" s="148">
        <f>'2.Energy, Power and Consumers'!S55</f>
        <v>11</v>
      </c>
      <c r="T71" s="148">
        <f>'2.Energy, Power and Consumers'!T55</f>
        <v>11</v>
      </c>
      <c r="U71" s="148">
        <f>'2.Energy, Power and Consumers'!U55</f>
        <v>11</v>
      </c>
      <c r="V71" s="148">
        <f>'2.Energy, Power and Consumers'!V55</f>
        <v>11</v>
      </c>
      <c r="W71" s="148">
        <f>'2.Energy, Power and Consumers'!W55</f>
        <v>11</v>
      </c>
      <c r="X71" s="148">
        <f>'2.Energy, Power and Consumers'!X55</f>
        <v>11</v>
      </c>
      <c r="Y71" s="148">
        <f>'2.Energy, Power and Consumers'!Y55</f>
        <v>11</v>
      </c>
      <c r="Z71" s="148">
        <f>'2.Energy, Power and Consumers'!Z55</f>
        <v>11</v>
      </c>
      <c r="AA71" s="148">
        <f>'2.Energy, Power and Consumers'!AA55</f>
        <v>11</v>
      </c>
      <c r="AB71" s="148">
        <f>'2.Energy, Power and Consumers'!AB55</f>
        <v>11</v>
      </c>
      <c r="AC71" s="148">
        <f>'2.Energy, Power and Consumers'!AC55</f>
        <v>11</v>
      </c>
      <c r="AD71" s="148">
        <f>'2.Energy, Power and Consumers'!AD55</f>
        <v>11</v>
      </c>
      <c r="AE71" s="148">
        <f>'2.Energy, Power and Consumers'!AE55</f>
        <v>11</v>
      </c>
      <c r="AF71" s="148">
        <f>'2.Energy, Power and Consumers'!AF55</f>
        <v>11</v>
      </c>
      <c r="AG71" s="148">
        <f>'2.Energy, Power and Consumers'!AG55</f>
        <v>11</v>
      </c>
      <c r="AH71" s="148">
        <f>'2.Energy, Power and Consumers'!AH55</f>
        <v>11</v>
      </c>
    </row>
    <row r="72" spans="2:34" x14ac:dyDescent="0.3">
      <c r="B72" s="55" t="s">
        <v>158</v>
      </c>
      <c r="C72" s="48" t="s">
        <v>154</v>
      </c>
      <c r="D72" s="148">
        <f>'2.Energy, Power and Consumers'!D56</f>
        <v>451</v>
      </c>
      <c r="E72" s="148">
        <f>'2.Energy, Power and Consumers'!E56</f>
        <v>451</v>
      </c>
      <c r="F72" s="148">
        <f>'2.Energy, Power and Consumers'!F56</f>
        <v>451</v>
      </c>
      <c r="G72" s="148">
        <f>'2.Energy, Power and Consumers'!G56</f>
        <v>451</v>
      </c>
      <c r="H72" s="148">
        <f>'2.Energy, Power and Consumers'!H56</f>
        <v>451</v>
      </c>
      <c r="I72" s="148">
        <f>'2.Energy, Power and Consumers'!I56</f>
        <v>451</v>
      </c>
      <c r="J72" s="148">
        <f>'2.Energy, Power and Consumers'!J56</f>
        <v>451</v>
      </c>
      <c r="K72" s="148">
        <f>'2.Energy, Power and Consumers'!K56</f>
        <v>451</v>
      </c>
      <c r="L72" s="148">
        <f>'2.Energy, Power and Consumers'!L56</f>
        <v>451</v>
      </c>
      <c r="M72" s="148">
        <f>'2.Energy, Power and Consumers'!M56</f>
        <v>451</v>
      </c>
      <c r="N72" s="148">
        <f>'2.Energy, Power and Consumers'!N56</f>
        <v>451</v>
      </c>
      <c r="O72" s="148">
        <f>'2.Energy, Power and Consumers'!O56</f>
        <v>451</v>
      </c>
      <c r="P72" s="148">
        <f>'2.Energy, Power and Consumers'!P56</f>
        <v>451</v>
      </c>
      <c r="Q72" s="148">
        <f>'2.Energy, Power and Consumers'!Q56</f>
        <v>451</v>
      </c>
      <c r="R72" s="148">
        <f>'2.Energy, Power and Consumers'!R56</f>
        <v>451</v>
      </c>
      <c r="S72" s="148">
        <f>'2.Energy, Power and Consumers'!S56</f>
        <v>451</v>
      </c>
      <c r="T72" s="148">
        <f>'2.Energy, Power and Consumers'!T56</f>
        <v>451</v>
      </c>
      <c r="U72" s="148">
        <f>'2.Energy, Power and Consumers'!U56</f>
        <v>451</v>
      </c>
      <c r="V72" s="148">
        <f>'2.Energy, Power and Consumers'!V56</f>
        <v>451</v>
      </c>
      <c r="W72" s="148">
        <f>'2.Energy, Power and Consumers'!W56</f>
        <v>451</v>
      </c>
      <c r="X72" s="148">
        <f>'2.Energy, Power and Consumers'!X56</f>
        <v>451</v>
      </c>
      <c r="Y72" s="148">
        <f>'2.Energy, Power and Consumers'!Y56</f>
        <v>451</v>
      </c>
      <c r="Z72" s="148">
        <f>'2.Energy, Power and Consumers'!Z56</f>
        <v>451</v>
      </c>
      <c r="AA72" s="148">
        <f>'2.Energy, Power and Consumers'!AA56</f>
        <v>451</v>
      </c>
      <c r="AB72" s="148">
        <f>'2.Energy, Power and Consumers'!AB56</f>
        <v>451</v>
      </c>
      <c r="AC72" s="148">
        <f>'2.Energy, Power and Consumers'!AC56</f>
        <v>451</v>
      </c>
      <c r="AD72" s="148">
        <f>'2.Energy, Power and Consumers'!AD56</f>
        <v>451</v>
      </c>
      <c r="AE72" s="148">
        <f>'2.Energy, Power and Consumers'!AE56</f>
        <v>451</v>
      </c>
      <c r="AF72" s="148">
        <f>'2.Energy, Power and Consumers'!AF56</f>
        <v>451</v>
      </c>
      <c r="AG72" s="148">
        <f>'2.Energy, Power and Consumers'!AG56</f>
        <v>451</v>
      </c>
      <c r="AH72" s="148">
        <f>'2.Energy, Power and Consumers'!AH56</f>
        <v>451</v>
      </c>
    </row>
    <row r="73" spans="2:34" x14ac:dyDescent="0.3">
      <c r="D73" s="198"/>
    </row>
    <row r="74" spans="2:34" x14ac:dyDescent="0.3">
      <c r="B74" s="55" t="s">
        <v>356</v>
      </c>
      <c r="C74" s="48" t="s">
        <v>3</v>
      </c>
      <c r="D74" s="149">
        <f>'2.Energy, Power and Consumers'!D58</f>
        <v>0.1</v>
      </c>
      <c r="E74" s="149">
        <f>'2.Energy, Power and Consumers'!E58</f>
        <v>0.1</v>
      </c>
      <c r="F74" s="149">
        <f>'2.Energy, Power and Consumers'!F58</f>
        <v>0.1</v>
      </c>
      <c r="G74" s="149">
        <f>'2.Energy, Power and Consumers'!G58</f>
        <v>0.1</v>
      </c>
      <c r="H74" s="149">
        <f>'2.Energy, Power and Consumers'!H58</f>
        <v>0.1</v>
      </c>
      <c r="I74" s="149">
        <f>'2.Energy, Power and Consumers'!I58</f>
        <v>0.1</v>
      </c>
      <c r="J74" s="149">
        <f>'2.Energy, Power and Consumers'!J58</f>
        <v>0.1</v>
      </c>
      <c r="K74" s="149">
        <f>'2.Energy, Power and Consumers'!K58</f>
        <v>0.1</v>
      </c>
      <c r="L74" s="149">
        <f>'2.Energy, Power and Consumers'!L58</f>
        <v>0.1</v>
      </c>
      <c r="M74" s="149">
        <f>'2.Energy, Power and Consumers'!M58</f>
        <v>0.1</v>
      </c>
      <c r="N74" s="149">
        <f>'2.Energy, Power and Consumers'!N58</f>
        <v>0.1</v>
      </c>
      <c r="O74" s="149">
        <f>'2.Energy, Power and Consumers'!O58</f>
        <v>0.1</v>
      </c>
      <c r="P74" s="149">
        <f>'2.Energy, Power and Consumers'!P58</f>
        <v>0.1</v>
      </c>
      <c r="Q74" s="149">
        <f>'2.Energy, Power and Consumers'!Q58</f>
        <v>0.1</v>
      </c>
      <c r="R74" s="149">
        <f>'2.Energy, Power and Consumers'!R58</f>
        <v>0.1</v>
      </c>
      <c r="S74" s="149">
        <f>'2.Energy, Power and Consumers'!S58</f>
        <v>0.1</v>
      </c>
      <c r="T74" s="149">
        <f>'2.Energy, Power and Consumers'!T58</f>
        <v>0.1</v>
      </c>
      <c r="U74" s="149">
        <f>'2.Energy, Power and Consumers'!U58</f>
        <v>0.1</v>
      </c>
      <c r="V74" s="149">
        <f>'2.Energy, Power and Consumers'!V58</f>
        <v>0.1</v>
      </c>
      <c r="W74" s="149">
        <f>'2.Energy, Power and Consumers'!W58</f>
        <v>0.1</v>
      </c>
      <c r="X74" s="149">
        <f>'2.Energy, Power and Consumers'!X58</f>
        <v>0.1</v>
      </c>
      <c r="Y74" s="149">
        <f>'2.Energy, Power and Consumers'!Y58</f>
        <v>0.1</v>
      </c>
      <c r="Z74" s="149">
        <f>'2.Energy, Power and Consumers'!Z58</f>
        <v>0.1</v>
      </c>
      <c r="AA74" s="149">
        <f>'2.Energy, Power and Consumers'!AA58</f>
        <v>0.1</v>
      </c>
      <c r="AB74" s="149">
        <f>'2.Energy, Power and Consumers'!AB58</f>
        <v>0.1</v>
      </c>
      <c r="AC74" s="149">
        <f>'2.Energy, Power and Consumers'!AC58</f>
        <v>0.1</v>
      </c>
      <c r="AD74" s="149">
        <f>'2.Energy, Power and Consumers'!AD58</f>
        <v>0.1</v>
      </c>
      <c r="AE74" s="149">
        <f>'2.Energy, Power and Consumers'!AE58</f>
        <v>0.1</v>
      </c>
      <c r="AF74" s="149">
        <f>'2.Energy, Power and Consumers'!AF58</f>
        <v>0.1</v>
      </c>
      <c r="AG74" s="149">
        <f>'2.Energy, Power and Consumers'!AG58</f>
        <v>0.1</v>
      </c>
      <c r="AH74" s="149">
        <f>'2.Energy, Power and Consumers'!AH58</f>
        <v>0.1</v>
      </c>
    </row>
    <row r="75" spans="2:34" ht="28.8" x14ac:dyDescent="0.3">
      <c r="B75" s="55" t="s">
        <v>408</v>
      </c>
      <c r="C75" s="48" t="s">
        <v>3</v>
      </c>
      <c r="D75" s="149">
        <f>'2.Energy, Power and Consumers'!D59</f>
        <v>0.3</v>
      </c>
      <c r="E75" s="149">
        <f>'2.Energy, Power and Consumers'!E59</f>
        <v>0.3</v>
      </c>
      <c r="F75" s="149">
        <f>'2.Energy, Power and Consumers'!F59</f>
        <v>0.3</v>
      </c>
      <c r="G75" s="149">
        <f>'2.Energy, Power and Consumers'!G59</f>
        <v>0.3</v>
      </c>
      <c r="H75" s="149">
        <f>'2.Energy, Power and Consumers'!H59</f>
        <v>0.3</v>
      </c>
      <c r="I75" s="149">
        <f>'2.Energy, Power and Consumers'!I59</f>
        <v>0.3</v>
      </c>
      <c r="J75" s="149">
        <f>'2.Energy, Power and Consumers'!J59</f>
        <v>0.3</v>
      </c>
      <c r="K75" s="149">
        <f>'2.Energy, Power and Consumers'!K59</f>
        <v>0.3</v>
      </c>
      <c r="L75" s="149">
        <f>'2.Energy, Power and Consumers'!L59</f>
        <v>0.3</v>
      </c>
      <c r="M75" s="149">
        <f>'2.Energy, Power and Consumers'!M59</f>
        <v>0.3</v>
      </c>
      <c r="N75" s="149">
        <f>'2.Energy, Power and Consumers'!N59</f>
        <v>0.3</v>
      </c>
      <c r="O75" s="149">
        <f>'2.Energy, Power and Consumers'!O59</f>
        <v>0.3</v>
      </c>
      <c r="P75" s="149">
        <f>'2.Energy, Power and Consumers'!P59</f>
        <v>0.3</v>
      </c>
      <c r="Q75" s="149">
        <f>'2.Energy, Power and Consumers'!Q59</f>
        <v>0.3</v>
      </c>
      <c r="R75" s="149">
        <f>'2.Energy, Power and Consumers'!R59</f>
        <v>0.3</v>
      </c>
      <c r="S75" s="149">
        <f>'2.Energy, Power and Consumers'!S59</f>
        <v>0.3</v>
      </c>
      <c r="T75" s="149">
        <f>'2.Energy, Power and Consumers'!T59</f>
        <v>0.3</v>
      </c>
      <c r="U75" s="149">
        <f>'2.Energy, Power and Consumers'!U59</f>
        <v>0.3</v>
      </c>
      <c r="V75" s="149">
        <f>'2.Energy, Power and Consumers'!V59</f>
        <v>0.3</v>
      </c>
      <c r="W75" s="149">
        <f>'2.Energy, Power and Consumers'!W59</f>
        <v>0.3</v>
      </c>
      <c r="X75" s="149">
        <f>'2.Energy, Power and Consumers'!X59</f>
        <v>0.3</v>
      </c>
      <c r="Y75" s="149">
        <f>'2.Energy, Power and Consumers'!Y59</f>
        <v>0.3</v>
      </c>
      <c r="Z75" s="149">
        <f>'2.Energy, Power and Consumers'!Z59</f>
        <v>0.3</v>
      </c>
      <c r="AA75" s="149">
        <f>'2.Energy, Power and Consumers'!AA59</f>
        <v>0.3</v>
      </c>
      <c r="AB75" s="149">
        <f>'2.Energy, Power and Consumers'!AB59</f>
        <v>0.3</v>
      </c>
      <c r="AC75" s="149">
        <f>'2.Energy, Power and Consumers'!AC59</f>
        <v>0.3</v>
      </c>
      <c r="AD75" s="149">
        <f>'2.Energy, Power and Consumers'!AD59</f>
        <v>0.3</v>
      </c>
      <c r="AE75" s="149">
        <f>'2.Energy, Power and Consumers'!AE59</f>
        <v>0.3</v>
      </c>
      <c r="AF75" s="149">
        <f>'2.Energy, Power and Consumers'!AF59</f>
        <v>0.3</v>
      </c>
      <c r="AG75" s="149">
        <f>'2.Energy, Power and Consumers'!AG59</f>
        <v>0.3</v>
      </c>
      <c r="AH75" s="149">
        <f>'2.Energy, Power and Consumers'!AH59</f>
        <v>0.3</v>
      </c>
    </row>
    <row r="76" spans="2:34" ht="28.8" x14ac:dyDescent="0.3">
      <c r="B76" s="55" t="s">
        <v>357</v>
      </c>
      <c r="C76" s="48" t="s">
        <v>3</v>
      </c>
      <c r="D76" s="149">
        <f>'2.Energy, Power and Consumers'!D60</f>
        <v>0.3</v>
      </c>
      <c r="E76" s="149">
        <f>'2.Energy, Power and Consumers'!E60</f>
        <v>0.3</v>
      </c>
      <c r="F76" s="149">
        <f>'2.Energy, Power and Consumers'!F60</f>
        <v>0.3</v>
      </c>
      <c r="G76" s="149">
        <f>'2.Energy, Power and Consumers'!G60</f>
        <v>0.3</v>
      </c>
      <c r="H76" s="149">
        <f>'2.Energy, Power and Consumers'!H60</f>
        <v>0.3</v>
      </c>
      <c r="I76" s="149">
        <f>'2.Energy, Power and Consumers'!I60</f>
        <v>0.3</v>
      </c>
      <c r="J76" s="149">
        <f>'2.Energy, Power and Consumers'!J60</f>
        <v>0.3</v>
      </c>
      <c r="K76" s="149">
        <f>'2.Energy, Power and Consumers'!K60</f>
        <v>0.3</v>
      </c>
      <c r="L76" s="149">
        <f>'2.Energy, Power and Consumers'!L60</f>
        <v>0.3</v>
      </c>
      <c r="M76" s="149">
        <f>'2.Energy, Power and Consumers'!M60</f>
        <v>0.3</v>
      </c>
      <c r="N76" s="149">
        <f>'2.Energy, Power and Consumers'!N60</f>
        <v>0.3</v>
      </c>
      <c r="O76" s="149">
        <f>'2.Energy, Power and Consumers'!O60</f>
        <v>0.3</v>
      </c>
      <c r="P76" s="149">
        <f>'2.Energy, Power and Consumers'!P60</f>
        <v>0.3</v>
      </c>
      <c r="Q76" s="149">
        <f>'2.Energy, Power and Consumers'!Q60</f>
        <v>0.3</v>
      </c>
      <c r="R76" s="149">
        <f>'2.Energy, Power and Consumers'!R60</f>
        <v>0.3</v>
      </c>
      <c r="S76" s="149">
        <f>'2.Energy, Power and Consumers'!S60</f>
        <v>0.3</v>
      </c>
      <c r="T76" s="149">
        <f>'2.Energy, Power and Consumers'!T60</f>
        <v>0.3</v>
      </c>
      <c r="U76" s="149">
        <f>'2.Energy, Power and Consumers'!U60</f>
        <v>0.3</v>
      </c>
      <c r="V76" s="149">
        <f>'2.Energy, Power and Consumers'!V60</f>
        <v>0.3</v>
      </c>
      <c r="W76" s="149">
        <f>'2.Energy, Power and Consumers'!W60</f>
        <v>0.3</v>
      </c>
      <c r="X76" s="149">
        <f>'2.Energy, Power and Consumers'!X60</f>
        <v>0.3</v>
      </c>
      <c r="Y76" s="149">
        <f>'2.Energy, Power and Consumers'!Y60</f>
        <v>0.3</v>
      </c>
      <c r="Z76" s="149">
        <f>'2.Energy, Power and Consumers'!Z60</f>
        <v>0.3</v>
      </c>
      <c r="AA76" s="149">
        <f>'2.Energy, Power and Consumers'!AA60</f>
        <v>0.3</v>
      </c>
      <c r="AB76" s="149">
        <f>'2.Energy, Power and Consumers'!AB60</f>
        <v>0.3</v>
      </c>
      <c r="AC76" s="149">
        <f>'2.Energy, Power and Consumers'!AC60</f>
        <v>0.3</v>
      </c>
      <c r="AD76" s="149">
        <f>'2.Energy, Power and Consumers'!AD60</f>
        <v>0.3</v>
      </c>
      <c r="AE76" s="149">
        <f>'2.Energy, Power and Consumers'!AE60</f>
        <v>0.3</v>
      </c>
      <c r="AF76" s="149">
        <f>'2.Energy, Power and Consumers'!AF60</f>
        <v>0.3</v>
      </c>
      <c r="AG76" s="149">
        <f>'2.Energy, Power and Consumers'!AG60</f>
        <v>0.3</v>
      </c>
      <c r="AH76" s="149">
        <f>'2.Energy, Power and Consumers'!AH60</f>
        <v>0.3</v>
      </c>
    </row>
    <row r="77" spans="2:34" x14ac:dyDescent="0.3">
      <c r="B77" s="55" t="s">
        <v>225</v>
      </c>
      <c r="C77" s="48" t="s">
        <v>3</v>
      </c>
      <c r="D77" s="149">
        <f>'2.Energy, Power and Consumers'!D61</f>
        <v>0.3</v>
      </c>
      <c r="E77" s="149">
        <f>'2.Energy, Power and Consumers'!E61</f>
        <v>0.3</v>
      </c>
      <c r="F77" s="149">
        <f>'2.Energy, Power and Consumers'!F61</f>
        <v>0.3</v>
      </c>
      <c r="G77" s="149">
        <f>'2.Energy, Power and Consumers'!G61</f>
        <v>0.3</v>
      </c>
      <c r="H77" s="149">
        <f>'2.Energy, Power and Consumers'!H61</f>
        <v>0.3</v>
      </c>
      <c r="I77" s="149">
        <f>'2.Energy, Power and Consumers'!I61</f>
        <v>0.3</v>
      </c>
      <c r="J77" s="149">
        <f>'2.Energy, Power and Consumers'!J61</f>
        <v>0.3</v>
      </c>
      <c r="K77" s="149">
        <f>'2.Energy, Power and Consumers'!K61</f>
        <v>0.3</v>
      </c>
      <c r="L77" s="149">
        <f>'2.Energy, Power and Consumers'!L61</f>
        <v>0.3</v>
      </c>
      <c r="M77" s="149">
        <f>'2.Energy, Power and Consumers'!M61</f>
        <v>0.3</v>
      </c>
      <c r="N77" s="149">
        <f>'2.Energy, Power and Consumers'!N61</f>
        <v>0.3</v>
      </c>
      <c r="O77" s="149">
        <f>'2.Energy, Power and Consumers'!O61</f>
        <v>0.3</v>
      </c>
      <c r="P77" s="149">
        <f>'2.Energy, Power and Consumers'!P61</f>
        <v>0.3</v>
      </c>
      <c r="Q77" s="149">
        <f>'2.Energy, Power and Consumers'!Q61</f>
        <v>0.3</v>
      </c>
      <c r="R77" s="149">
        <f>'2.Energy, Power and Consumers'!R61</f>
        <v>0.3</v>
      </c>
      <c r="S77" s="149">
        <f>'2.Energy, Power and Consumers'!S61</f>
        <v>0.3</v>
      </c>
      <c r="T77" s="149">
        <f>'2.Energy, Power and Consumers'!T61</f>
        <v>0.3</v>
      </c>
      <c r="U77" s="149">
        <f>'2.Energy, Power and Consumers'!U61</f>
        <v>0.3</v>
      </c>
      <c r="V77" s="149">
        <f>'2.Energy, Power and Consumers'!V61</f>
        <v>0.3</v>
      </c>
      <c r="W77" s="149">
        <f>'2.Energy, Power and Consumers'!W61</f>
        <v>0.3</v>
      </c>
      <c r="X77" s="149">
        <f>'2.Energy, Power and Consumers'!X61</f>
        <v>0.3</v>
      </c>
      <c r="Y77" s="149">
        <f>'2.Energy, Power and Consumers'!Y61</f>
        <v>0.3</v>
      </c>
      <c r="Z77" s="149">
        <f>'2.Energy, Power and Consumers'!Z61</f>
        <v>0.3</v>
      </c>
      <c r="AA77" s="149">
        <f>'2.Energy, Power and Consumers'!AA61</f>
        <v>0.3</v>
      </c>
      <c r="AB77" s="149">
        <f>'2.Energy, Power and Consumers'!AB61</f>
        <v>0.3</v>
      </c>
      <c r="AC77" s="149">
        <f>'2.Energy, Power and Consumers'!AC61</f>
        <v>0.3</v>
      </c>
      <c r="AD77" s="149">
        <f>'2.Energy, Power and Consumers'!AD61</f>
        <v>0.3</v>
      </c>
      <c r="AE77" s="149">
        <f>'2.Energy, Power and Consumers'!AE61</f>
        <v>0.3</v>
      </c>
      <c r="AF77" s="149">
        <f>'2.Energy, Power and Consumers'!AF61</f>
        <v>0.3</v>
      </c>
      <c r="AG77" s="149">
        <f>'2.Energy, Power and Consumers'!AG61</f>
        <v>0.3</v>
      </c>
      <c r="AH77" s="149">
        <f>'2.Energy, Power and Consumers'!AH61</f>
        <v>0.3</v>
      </c>
    </row>
    <row r="78" spans="2:34" x14ac:dyDescent="0.3">
      <c r="D78" s="198"/>
    </row>
    <row r="79" spans="2:34" x14ac:dyDescent="0.3">
      <c r="B79" s="12" t="s">
        <v>321</v>
      </c>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row>
    <row r="80" spans="2:34" x14ac:dyDescent="0.3">
      <c r="B80" s="55" t="s">
        <v>217</v>
      </c>
      <c r="C80" s="48" t="s">
        <v>190</v>
      </c>
      <c r="D80" s="148">
        <f t="shared" ref="D80:AH80" si="100">IFERROR(D$6*D50/D44,0)</f>
        <v>6.9930069930069935E-2</v>
      </c>
      <c r="E80" s="148">
        <f t="shared" si="100"/>
        <v>6.9930069930069935E-2</v>
      </c>
      <c r="F80" s="148">
        <f t="shared" si="100"/>
        <v>6.9930069930069935E-2</v>
      </c>
      <c r="G80" s="148">
        <f t="shared" si="100"/>
        <v>6.9930069930069935E-2</v>
      </c>
      <c r="H80" s="148">
        <f t="shared" si="100"/>
        <v>6.9930069930069935E-2</v>
      </c>
      <c r="I80" s="148">
        <f t="shared" si="100"/>
        <v>6.9930069930069935E-2</v>
      </c>
      <c r="J80" s="148">
        <f t="shared" si="100"/>
        <v>6.9930069930069935E-2</v>
      </c>
      <c r="K80" s="148">
        <f t="shared" si="100"/>
        <v>6.9930069930069935E-2</v>
      </c>
      <c r="L80" s="148">
        <f t="shared" si="100"/>
        <v>6.9930069930069935E-2</v>
      </c>
      <c r="M80" s="148">
        <f t="shared" si="100"/>
        <v>6.9930069930069935E-2</v>
      </c>
      <c r="N80" s="148">
        <f t="shared" si="100"/>
        <v>6.9930069930069935E-2</v>
      </c>
      <c r="O80" s="148">
        <f t="shared" si="100"/>
        <v>6.9930069930069935E-2</v>
      </c>
      <c r="P80" s="148">
        <f t="shared" si="100"/>
        <v>6.9930069930069935E-2</v>
      </c>
      <c r="Q80" s="148">
        <f t="shared" si="100"/>
        <v>6.9930069930069935E-2</v>
      </c>
      <c r="R80" s="148">
        <f t="shared" si="100"/>
        <v>6.9930069930069935E-2</v>
      </c>
      <c r="S80" s="148">
        <f t="shared" si="100"/>
        <v>6.9930069930069935E-2</v>
      </c>
      <c r="T80" s="148">
        <f t="shared" si="100"/>
        <v>6.9930069930069935E-2</v>
      </c>
      <c r="U80" s="148">
        <f t="shared" si="100"/>
        <v>6.9930069930069935E-2</v>
      </c>
      <c r="V80" s="148">
        <f t="shared" si="100"/>
        <v>6.9930069930069935E-2</v>
      </c>
      <c r="W80" s="148">
        <f t="shared" si="100"/>
        <v>6.9930069930069935E-2</v>
      </c>
      <c r="X80" s="148">
        <f t="shared" si="100"/>
        <v>6.9930069930069935E-2</v>
      </c>
      <c r="Y80" s="148">
        <f t="shared" si="100"/>
        <v>6.9930069930069935E-2</v>
      </c>
      <c r="Z80" s="148">
        <f t="shared" si="100"/>
        <v>6.9930069930069935E-2</v>
      </c>
      <c r="AA80" s="148">
        <f t="shared" si="100"/>
        <v>6.9930069930069935E-2</v>
      </c>
      <c r="AB80" s="148">
        <f t="shared" si="100"/>
        <v>6.9930069930069935E-2</v>
      </c>
      <c r="AC80" s="148">
        <f t="shared" si="100"/>
        <v>6.9930069930069935E-2</v>
      </c>
      <c r="AD80" s="148">
        <f t="shared" si="100"/>
        <v>6.9930069930069935E-2</v>
      </c>
      <c r="AE80" s="148">
        <f t="shared" si="100"/>
        <v>6.9930069930069935E-2</v>
      </c>
      <c r="AF80" s="148">
        <f t="shared" si="100"/>
        <v>6.9930069930069935E-2</v>
      </c>
      <c r="AG80" s="148">
        <f t="shared" si="100"/>
        <v>6.9930069930069935E-2</v>
      </c>
      <c r="AH80" s="148">
        <f t="shared" si="100"/>
        <v>6.9930069930069935E-2</v>
      </c>
    </row>
    <row r="81" spans="2:34" x14ac:dyDescent="0.3">
      <c r="B81" s="55" t="s">
        <v>218</v>
      </c>
      <c r="C81" s="48" t="s">
        <v>190</v>
      </c>
      <c r="D81" s="148">
        <f t="shared" ref="D81:AH81" si="101">IFERROR(D$6*D51/D45,0)</f>
        <v>6.9930069930069935E-2</v>
      </c>
      <c r="E81" s="148">
        <f t="shared" si="101"/>
        <v>6.9930069930069935E-2</v>
      </c>
      <c r="F81" s="148">
        <f t="shared" si="101"/>
        <v>6.9930069930069935E-2</v>
      </c>
      <c r="G81" s="148">
        <f t="shared" si="101"/>
        <v>6.9930069930069935E-2</v>
      </c>
      <c r="H81" s="148">
        <f t="shared" si="101"/>
        <v>6.9930069930069935E-2</v>
      </c>
      <c r="I81" s="148">
        <f t="shared" si="101"/>
        <v>6.9930069930069935E-2</v>
      </c>
      <c r="J81" s="148">
        <f t="shared" si="101"/>
        <v>6.9930069930069935E-2</v>
      </c>
      <c r="K81" s="148">
        <f t="shared" si="101"/>
        <v>6.9930069930069935E-2</v>
      </c>
      <c r="L81" s="148">
        <f t="shared" si="101"/>
        <v>6.9930069930069935E-2</v>
      </c>
      <c r="M81" s="148">
        <f t="shared" si="101"/>
        <v>6.9930069930069935E-2</v>
      </c>
      <c r="N81" s="148">
        <f t="shared" si="101"/>
        <v>6.9930069930069935E-2</v>
      </c>
      <c r="O81" s="148">
        <f t="shared" si="101"/>
        <v>6.9930069930069935E-2</v>
      </c>
      <c r="P81" s="148">
        <f t="shared" si="101"/>
        <v>6.9930069930069935E-2</v>
      </c>
      <c r="Q81" s="148">
        <f t="shared" si="101"/>
        <v>6.9930069930069935E-2</v>
      </c>
      <c r="R81" s="148">
        <f t="shared" si="101"/>
        <v>6.9930069930069935E-2</v>
      </c>
      <c r="S81" s="148">
        <f t="shared" si="101"/>
        <v>6.9930069930069935E-2</v>
      </c>
      <c r="T81" s="148">
        <f t="shared" si="101"/>
        <v>6.9930069930069935E-2</v>
      </c>
      <c r="U81" s="148">
        <f t="shared" si="101"/>
        <v>6.9930069930069935E-2</v>
      </c>
      <c r="V81" s="148">
        <f t="shared" si="101"/>
        <v>6.9930069930069935E-2</v>
      </c>
      <c r="W81" s="148">
        <f t="shared" si="101"/>
        <v>6.9930069930069935E-2</v>
      </c>
      <c r="X81" s="148">
        <f t="shared" si="101"/>
        <v>6.9930069930069935E-2</v>
      </c>
      <c r="Y81" s="148">
        <f t="shared" si="101"/>
        <v>6.9930069930069935E-2</v>
      </c>
      <c r="Z81" s="148">
        <f t="shared" si="101"/>
        <v>6.9930069930069935E-2</v>
      </c>
      <c r="AA81" s="148">
        <f t="shared" si="101"/>
        <v>6.9930069930069935E-2</v>
      </c>
      <c r="AB81" s="148">
        <f t="shared" si="101"/>
        <v>6.9930069930069935E-2</v>
      </c>
      <c r="AC81" s="148">
        <f t="shared" si="101"/>
        <v>6.9930069930069935E-2</v>
      </c>
      <c r="AD81" s="148">
        <f t="shared" si="101"/>
        <v>6.9930069930069935E-2</v>
      </c>
      <c r="AE81" s="148">
        <f t="shared" si="101"/>
        <v>6.9930069930069935E-2</v>
      </c>
      <c r="AF81" s="148">
        <f t="shared" si="101"/>
        <v>6.9930069930069935E-2</v>
      </c>
      <c r="AG81" s="148">
        <f t="shared" si="101"/>
        <v>6.9930069930069935E-2</v>
      </c>
      <c r="AH81" s="148">
        <f t="shared" si="101"/>
        <v>6.9930069930069935E-2</v>
      </c>
    </row>
    <row r="82" spans="2:34" x14ac:dyDescent="0.3">
      <c r="B82" s="55" t="s">
        <v>219</v>
      </c>
      <c r="C82" s="48" t="s">
        <v>190</v>
      </c>
      <c r="D82" s="148">
        <f t="shared" ref="D82:AH82" si="102">IFERROR(D$6*D52/D46,0)</f>
        <v>6.9930069930069935E-2</v>
      </c>
      <c r="E82" s="148">
        <f t="shared" si="102"/>
        <v>6.9930069930069935E-2</v>
      </c>
      <c r="F82" s="148">
        <f t="shared" si="102"/>
        <v>6.9930069930069935E-2</v>
      </c>
      <c r="G82" s="148">
        <f t="shared" si="102"/>
        <v>6.9930069930069935E-2</v>
      </c>
      <c r="H82" s="148">
        <f t="shared" si="102"/>
        <v>6.9930069930069935E-2</v>
      </c>
      <c r="I82" s="148">
        <f t="shared" si="102"/>
        <v>6.9930069930069935E-2</v>
      </c>
      <c r="J82" s="148">
        <f t="shared" si="102"/>
        <v>6.9930069930069935E-2</v>
      </c>
      <c r="K82" s="148">
        <f t="shared" si="102"/>
        <v>6.9930069930069935E-2</v>
      </c>
      <c r="L82" s="148">
        <f t="shared" si="102"/>
        <v>6.9930069930069935E-2</v>
      </c>
      <c r="M82" s="148">
        <f t="shared" si="102"/>
        <v>6.9930069930069935E-2</v>
      </c>
      <c r="N82" s="148">
        <f t="shared" si="102"/>
        <v>6.9930069930069935E-2</v>
      </c>
      <c r="O82" s="148">
        <f t="shared" si="102"/>
        <v>6.9930069930069935E-2</v>
      </c>
      <c r="P82" s="148">
        <f t="shared" si="102"/>
        <v>6.9930069930069935E-2</v>
      </c>
      <c r="Q82" s="148">
        <f t="shared" si="102"/>
        <v>6.9930069930069935E-2</v>
      </c>
      <c r="R82" s="148">
        <f t="shared" si="102"/>
        <v>6.9930069930069935E-2</v>
      </c>
      <c r="S82" s="148">
        <f t="shared" si="102"/>
        <v>6.9930069930069935E-2</v>
      </c>
      <c r="T82" s="148">
        <f t="shared" si="102"/>
        <v>6.9930069930069935E-2</v>
      </c>
      <c r="U82" s="148">
        <f t="shared" si="102"/>
        <v>6.9930069930069935E-2</v>
      </c>
      <c r="V82" s="148">
        <f t="shared" si="102"/>
        <v>6.9930069930069935E-2</v>
      </c>
      <c r="W82" s="148">
        <f t="shared" si="102"/>
        <v>6.9930069930069935E-2</v>
      </c>
      <c r="X82" s="148">
        <f t="shared" si="102"/>
        <v>6.9930069930069935E-2</v>
      </c>
      <c r="Y82" s="148">
        <f t="shared" si="102"/>
        <v>6.9930069930069935E-2</v>
      </c>
      <c r="Z82" s="148">
        <f t="shared" si="102"/>
        <v>6.9930069930069935E-2</v>
      </c>
      <c r="AA82" s="148">
        <f t="shared" si="102"/>
        <v>6.9930069930069935E-2</v>
      </c>
      <c r="AB82" s="148">
        <f t="shared" si="102"/>
        <v>6.9930069930069935E-2</v>
      </c>
      <c r="AC82" s="148">
        <f t="shared" si="102"/>
        <v>6.9930069930069935E-2</v>
      </c>
      <c r="AD82" s="148">
        <f t="shared" si="102"/>
        <v>6.9930069930069935E-2</v>
      </c>
      <c r="AE82" s="148">
        <f t="shared" si="102"/>
        <v>6.9930069930069935E-2</v>
      </c>
      <c r="AF82" s="148">
        <f t="shared" si="102"/>
        <v>6.9930069930069935E-2</v>
      </c>
      <c r="AG82" s="148">
        <f t="shared" si="102"/>
        <v>6.9930069930069935E-2</v>
      </c>
      <c r="AH82" s="148">
        <f t="shared" si="102"/>
        <v>6.9930069930069935E-2</v>
      </c>
    </row>
    <row r="83" spans="2:34" x14ac:dyDescent="0.3">
      <c r="B83" s="55" t="s">
        <v>220</v>
      </c>
      <c r="C83" s="48" t="s">
        <v>190</v>
      </c>
      <c r="D83" s="148">
        <f t="shared" ref="D83:AH83" si="103">IFERROR(D$6*D53/D47,0)</f>
        <v>6.9930069930069935E-2</v>
      </c>
      <c r="E83" s="148">
        <f t="shared" si="103"/>
        <v>6.9930069930069935E-2</v>
      </c>
      <c r="F83" s="148">
        <f t="shared" si="103"/>
        <v>6.9930069930069935E-2</v>
      </c>
      <c r="G83" s="148">
        <f t="shared" si="103"/>
        <v>6.9930069930069935E-2</v>
      </c>
      <c r="H83" s="148">
        <f t="shared" si="103"/>
        <v>6.9930069930069935E-2</v>
      </c>
      <c r="I83" s="148">
        <f t="shared" si="103"/>
        <v>6.9930069930069935E-2</v>
      </c>
      <c r="J83" s="148">
        <f t="shared" si="103"/>
        <v>6.9930069930069935E-2</v>
      </c>
      <c r="K83" s="148">
        <f t="shared" si="103"/>
        <v>6.9930069930069935E-2</v>
      </c>
      <c r="L83" s="148">
        <f t="shared" si="103"/>
        <v>6.9930069930069935E-2</v>
      </c>
      <c r="M83" s="148">
        <f t="shared" si="103"/>
        <v>6.9930069930069935E-2</v>
      </c>
      <c r="N83" s="148">
        <f t="shared" si="103"/>
        <v>6.9930069930069935E-2</v>
      </c>
      <c r="O83" s="148">
        <f t="shared" si="103"/>
        <v>6.9930069930069935E-2</v>
      </c>
      <c r="P83" s="148">
        <f t="shared" si="103"/>
        <v>6.9930069930069935E-2</v>
      </c>
      <c r="Q83" s="148">
        <f t="shared" si="103"/>
        <v>6.9930069930069935E-2</v>
      </c>
      <c r="R83" s="148">
        <f t="shared" si="103"/>
        <v>6.9930069930069935E-2</v>
      </c>
      <c r="S83" s="148">
        <f t="shared" si="103"/>
        <v>6.9930069930069935E-2</v>
      </c>
      <c r="T83" s="148">
        <f t="shared" si="103"/>
        <v>6.9930069930069935E-2</v>
      </c>
      <c r="U83" s="148">
        <f t="shared" si="103"/>
        <v>6.9930069930069935E-2</v>
      </c>
      <c r="V83" s="148">
        <f t="shared" si="103"/>
        <v>6.9930069930069935E-2</v>
      </c>
      <c r="W83" s="148">
        <f t="shared" si="103"/>
        <v>6.9930069930069935E-2</v>
      </c>
      <c r="X83" s="148">
        <f t="shared" si="103"/>
        <v>6.9930069930069935E-2</v>
      </c>
      <c r="Y83" s="148">
        <f t="shared" si="103"/>
        <v>6.9930069930069935E-2</v>
      </c>
      <c r="Z83" s="148">
        <f t="shared" si="103"/>
        <v>6.9930069930069935E-2</v>
      </c>
      <c r="AA83" s="148">
        <f t="shared" si="103"/>
        <v>6.9930069930069935E-2</v>
      </c>
      <c r="AB83" s="148">
        <f t="shared" si="103"/>
        <v>6.9930069930069935E-2</v>
      </c>
      <c r="AC83" s="148">
        <f t="shared" si="103"/>
        <v>6.9930069930069935E-2</v>
      </c>
      <c r="AD83" s="148">
        <f t="shared" si="103"/>
        <v>6.9930069930069935E-2</v>
      </c>
      <c r="AE83" s="148">
        <f t="shared" si="103"/>
        <v>6.9930069930069935E-2</v>
      </c>
      <c r="AF83" s="148">
        <f t="shared" si="103"/>
        <v>6.9930069930069935E-2</v>
      </c>
      <c r="AG83" s="148">
        <f t="shared" si="103"/>
        <v>6.9930069930069935E-2</v>
      </c>
      <c r="AH83" s="148">
        <f t="shared" si="103"/>
        <v>6.9930069930069935E-2</v>
      </c>
    </row>
    <row r="85" spans="2:34" x14ac:dyDescent="0.3">
      <c r="B85" s="161" t="s">
        <v>322</v>
      </c>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row>
    <row r="86" spans="2:34" ht="13.5" customHeight="1" x14ac:dyDescent="0.3">
      <c r="B86" s="55" t="s">
        <v>217</v>
      </c>
      <c r="C86" s="48" t="s">
        <v>308</v>
      </c>
      <c r="D86" s="148">
        <v>0</v>
      </c>
      <c r="E86" s="148">
        <v>0</v>
      </c>
      <c r="F86" s="148">
        <v>0</v>
      </c>
      <c r="G86" s="148">
        <v>0</v>
      </c>
      <c r="H86" s="148">
        <v>0</v>
      </c>
      <c r="I86" s="148">
        <v>0</v>
      </c>
      <c r="J86" s="148">
        <v>0</v>
      </c>
      <c r="K86" s="148">
        <v>0</v>
      </c>
      <c r="L86" s="148">
        <v>0</v>
      </c>
      <c r="M86" s="148">
        <v>0</v>
      </c>
      <c r="N86" s="148">
        <v>0</v>
      </c>
      <c r="O86" s="148">
        <v>0</v>
      </c>
      <c r="P86" s="148">
        <v>0</v>
      </c>
      <c r="Q86" s="148">
        <v>0</v>
      </c>
      <c r="R86" s="148">
        <v>0</v>
      </c>
      <c r="S86" s="148">
        <v>0</v>
      </c>
      <c r="T86" s="148">
        <v>0</v>
      </c>
      <c r="U86" s="148">
        <v>0</v>
      </c>
      <c r="V86" s="148">
        <v>0</v>
      </c>
      <c r="W86" s="148">
        <v>0</v>
      </c>
      <c r="X86" s="148">
        <v>0</v>
      </c>
      <c r="Y86" s="148">
        <v>0</v>
      </c>
      <c r="Z86" s="148">
        <v>0</v>
      </c>
      <c r="AA86" s="148">
        <v>0</v>
      </c>
      <c r="AB86" s="148">
        <v>0</v>
      </c>
      <c r="AC86" s="148">
        <v>0</v>
      </c>
      <c r="AD86" s="148">
        <v>0</v>
      </c>
      <c r="AE86" s="148">
        <v>0</v>
      </c>
      <c r="AF86" s="148">
        <v>0</v>
      </c>
      <c r="AG86" s="148">
        <v>0</v>
      </c>
      <c r="AH86" s="148">
        <v>0</v>
      </c>
    </row>
    <row r="87" spans="2:34" x14ac:dyDescent="0.3">
      <c r="B87" s="55" t="s">
        <v>218</v>
      </c>
      <c r="C87" s="48" t="s">
        <v>308</v>
      </c>
      <c r="D87" s="148">
        <v>0</v>
      </c>
      <c r="E87" s="148">
        <v>0</v>
      </c>
      <c r="F87" s="148">
        <v>0</v>
      </c>
      <c r="G87" s="148">
        <v>0</v>
      </c>
      <c r="H87" s="148">
        <v>0</v>
      </c>
      <c r="I87" s="148">
        <v>0</v>
      </c>
      <c r="J87" s="148">
        <v>0</v>
      </c>
      <c r="K87" s="148">
        <v>0</v>
      </c>
      <c r="L87" s="148">
        <v>0</v>
      </c>
      <c r="M87" s="148">
        <v>0</v>
      </c>
      <c r="N87" s="148">
        <v>0</v>
      </c>
      <c r="O87" s="148">
        <v>0</v>
      </c>
      <c r="P87" s="148">
        <v>0</v>
      </c>
      <c r="Q87" s="148">
        <v>0</v>
      </c>
      <c r="R87" s="148">
        <v>0</v>
      </c>
      <c r="S87" s="148">
        <v>0</v>
      </c>
      <c r="T87" s="148">
        <v>0</v>
      </c>
      <c r="U87" s="148">
        <v>0</v>
      </c>
      <c r="V87" s="148">
        <v>0</v>
      </c>
      <c r="W87" s="148">
        <v>0</v>
      </c>
      <c r="X87" s="148">
        <v>0</v>
      </c>
      <c r="Y87" s="148">
        <v>0</v>
      </c>
      <c r="Z87" s="148">
        <v>0</v>
      </c>
      <c r="AA87" s="148">
        <v>0</v>
      </c>
      <c r="AB87" s="148">
        <v>0</v>
      </c>
      <c r="AC87" s="148">
        <v>0</v>
      </c>
      <c r="AD87" s="148">
        <v>0</v>
      </c>
      <c r="AE87" s="148">
        <v>0</v>
      </c>
      <c r="AF87" s="148">
        <v>0</v>
      </c>
      <c r="AG87" s="148">
        <v>0</v>
      </c>
      <c r="AH87" s="148">
        <v>0</v>
      </c>
    </row>
    <row r="88" spans="2:34" x14ac:dyDescent="0.3">
      <c r="B88" s="55" t="s">
        <v>219</v>
      </c>
      <c r="C88" s="48" t="s">
        <v>308</v>
      </c>
      <c r="D88" s="148">
        <v>0</v>
      </c>
      <c r="E88" s="148">
        <v>0</v>
      </c>
      <c r="F88" s="148">
        <v>0</v>
      </c>
      <c r="G88" s="148">
        <v>0</v>
      </c>
      <c r="H88" s="148">
        <v>0</v>
      </c>
      <c r="I88" s="148">
        <v>0</v>
      </c>
      <c r="J88" s="148">
        <v>0</v>
      </c>
      <c r="K88" s="148">
        <v>0</v>
      </c>
      <c r="L88" s="148">
        <v>0</v>
      </c>
      <c r="M88" s="148">
        <v>0</v>
      </c>
      <c r="N88" s="148">
        <v>0</v>
      </c>
      <c r="O88" s="148">
        <v>0</v>
      </c>
      <c r="P88" s="148">
        <v>0</v>
      </c>
      <c r="Q88" s="148">
        <v>0</v>
      </c>
      <c r="R88" s="148">
        <v>0</v>
      </c>
      <c r="S88" s="148">
        <v>0</v>
      </c>
      <c r="T88" s="148">
        <v>0</v>
      </c>
      <c r="U88" s="148">
        <v>0</v>
      </c>
      <c r="V88" s="148">
        <v>0</v>
      </c>
      <c r="W88" s="148">
        <v>0</v>
      </c>
      <c r="X88" s="148">
        <v>0</v>
      </c>
      <c r="Y88" s="148">
        <v>0</v>
      </c>
      <c r="Z88" s="148">
        <v>0</v>
      </c>
      <c r="AA88" s="148">
        <v>0</v>
      </c>
      <c r="AB88" s="148">
        <v>0</v>
      </c>
      <c r="AC88" s="148">
        <v>0</v>
      </c>
      <c r="AD88" s="148">
        <v>0</v>
      </c>
      <c r="AE88" s="148">
        <v>0</v>
      </c>
      <c r="AF88" s="148">
        <v>0</v>
      </c>
      <c r="AG88" s="148">
        <v>0</v>
      </c>
      <c r="AH88" s="148">
        <v>0</v>
      </c>
    </row>
    <row r="89" spans="2:34" x14ac:dyDescent="0.3">
      <c r="B89" s="55" t="s">
        <v>220</v>
      </c>
      <c r="C89" s="48" t="s">
        <v>308</v>
      </c>
      <c r="D89" s="148">
        <v>0</v>
      </c>
      <c r="E89" s="148">
        <v>0</v>
      </c>
      <c r="F89" s="148">
        <v>0</v>
      </c>
      <c r="G89" s="148">
        <v>0</v>
      </c>
      <c r="H89" s="148">
        <v>0</v>
      </c>
      <c r="I89" s="148">
        <v>0</v>
      </c>
      <c r="J89" s="148">
        <v>0</v>
      </c>
      <c r="K89" s="148">
        <v>0</v>
      </c>
      <c r="L89" s="148">
        <v>0</v>
      </c>
      <c r="M89" s="148">
        <v>0</v>
      </c>
      <c r="N89" s="148">
        <v>0</v>
      </c>
      <c r="O89" s="148">
        <v>0</v>
      </c>
      <c r="P89" s="148">
        <v>0</v>
      </c>
      <c r="Q89" s="148">
        <v>0</v>
      </c>
      <c r="R89" s="148">
        <v>0</v>
      </c>
      <c r="S89" s="148">
        <v>0</v>
      </c>
      <c r="T89" s="148">
        <v>0</v>
      </c>
      <c r="U89" s="148">
        <v>0</v>
      </c>
      <c r="V89" s="148">
        <v>0</v>
      </c>
      <c r="W89" s="148">
        <v>0</v>
      </c>
      <c r="X89" s="148">
        <v>0</v>
      </c>
      <c r="Y89" s="148">
        <v>0</v>
      </c>
      <c r="Z89" s="148">
        <v>0</v>
      </c>
      <c r="AA89" s="148">
        <v>0</v>
      </c>
      <c r="AB89" s="148">
        <v>0</v>
      </c>
      <c r="AC89" s="148">
        <v>0</v>
      </c>
      <c r="AD89" s="148">
        <v>0</v>
      </c>
      <c r="AE89" s="148">
        <v>0</v>
      </c>
      <c r="AF89" s="148">
        <v>0</v>
      </c>
      <c r="AG89" s="148">
        <v>0</v>
      </c>
      <c r="AH89" s="148">
        <v>0</v>
      </c>
    </row>
    <row r="90" spans="2:34" x14ac:dyDescent="0.3">
      <c r="D90" s="53"/>
    </row>
    <row r="91" spans="2:34" x14ac:dyDescent="0.3">
      <c r="B91" s="12" t="s">
        <v>323</v>
      </c>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row>
    <row r="92" spans="2:34" x14ac:dyDescent="0.3">
      <c r="B92" s="55" t="s">
        <v>217</v>
      </c>
      <c r="C92" s="48" t="s">
        <v>191</v>
      </c>
      <c r="D92" s="148">
        <f>IFERROR(D$7*D62/D57,0)</f>
        <v>233.76137254901963</v>
      </c>
      <c r="E92" s="148">
        <f t="shared" ref="E92:AH95" si="104">IFERROR(E$7*E62/E57,0)</f>
        <v>227.35982549019607</v>
      </c>
      <c r="F92" s="148">
        <f t="shared" si="104"/>
        <v>220.95827843137258</v>
      </c>
      <c r="G92" s="148">
        <f t="shared" si="104"/>
        <v>214.55673137254902</v>
      </c>
      <c r="H92" s="148">
        <f t="shared" si="104"/>
        <v>208.15518431372547</v>
      </c>
      <c r="I92" s="148">
        <f t="shared" si="104"/>
        <v>201.75363725490195</v>
      </c>
      <c r="J92" s="148">
        <f t="shared" si="104"/>
        <v>195.35209019607842</v>
      </c>
      <c r="K92" s="148">
        <f t="shared" si="104"/>
        <v>188.9505431372549</v>
      </c>
      <c r="L92" s="148">
        <f t="shared" si="104"/>
        <v>182.54899607843134</v>
      </c>
      <c r="M92" s="148">
        <f t="shared" si="104"/>
        <v>176.14744901960782</v>
      </c>
      <c r="N92" s="148">
        <f t="shared" si="104"/>
        <v>169.74590196078427</v>
      </c>
      <c r="O92" s="148">
        <f t="shared" si="104"/>
        <v>163.34435490196074</v>
      </c>
      <c r="P92" s="148">
        <f t="shared" si="104"/>
        <v>156.94280784313722</v>
      </c>
      <c r="Q92" s="148">
        <f t="shared" si="104"/>
        <v>150.54126078431369</v>
      </c>
      <c r="R92" s="148">
        <f t="shared" si="104"/>
        <v>144.13971372549014</v>
      </c>
      <c r="S92" s="148">
        <f t="shared" si="104"/>
        <v>137.73816666666661</v>
      </c>
      <c r="T92" s="148">
        <f t="shared" si="104"/>
        <v>131.33661960784309</v>
      </c>
      <c r="U92" s="148">
        <f t="shared" si="104"/>
        <v>124.93507254901957</v>
      </c>
      <c r="V92" s="148">
        <f t="shared" si="104"/>
        <v>118.53352549019603</v>
      </c>
      <c r="W92" s="148">
        <f t="shared" si="104"/>
        <v>112.1319784313725</v>
      </c>
      <c r="X92" s="148">
        <f t="shared" si="104"/>
        <v>209.20554901960779</v>
      </c>
      <c r="Y92" s="148">
        <f t="shared" si="104"/>
        <v>203.10917549019601</v>
      </c>
      <c r="Z92" s="148">
        <f t="shared" si="104"/>
        <v>197.01280196078426</v>
      </c>
      <c r="AA92" s="148">
        <f t="shared" si="104"/>
        <v>190.91642843137248</v>
      </c>
      <c r="AB92" s="148">
        <f t="shared" si="104"/>
        <v>184.82005490196073</v>
      </c>
      <c r="AC92" s="148">
        <f t="shared" si="104"/>
        <v>178.72368137254892</v>
      </c>
      <c r="AD92" s="148">
        <f t="shared" si="104"/>
        <v>172.8544137254901</v>
      </c>
      <c r="AE92" s="148">
        <f t="shared" si="104"/>
        <v>166.98514607843128</v>
      </c>
      <c r="AF92" s="148">
        <f t="shared" si="104"/>
        <v>161.11587843137247</v>
      </c>
      <c r="AG92" s="148">
        <f t="shared" si="104"/>
        <v>155.24661078431362</v>
      </c>
      <c r="AH92" s="148">
        <f t="shared" si="104"/>
        <v>96.43616666666658</v>
      </c>
    </row>
    <row r="93" spans="2:34" x14ac:dyDescent="0.3">
      <c r="B93" s="55" t="s">
        <v>218</v>
      </c>
      <c r="C93" s="48" t="s">
        <v>191</v>
      </c>
      <c r="D93" s="148">
        <f t="shared" ref="D93:S95" si="105">IFERROR(D$7*D63/D58,0)</f>
        <v>233.76137254901965</v>
      </c>
      <c r="E93" s="148">
        <f t="shared" si="105"/>
        <v>227.35982549019607</v>
      </c>
      <c r="F93" s="148">
        <f t="shared" si="105"/>
        <v>220.95827843137258</v>
      </c>
      <c r="G93" s="148">
        <f t="shared" si="105"/>
        <v>214.55673137254902</v>
      </c>
      <c r="H93" s="148">
        <f t="shared" si="105"/>
        <v>208.15518431372547</v>
      </c>
      <c r="I93" s="148">
        <f t="shared" si="105"/>
        <v>201.75363725490195</v>
      </c>
      <c r="J93" s="148">
        <f t="shared" si="105"/>
        <v>195.35209019607842</v>
      </c>
      <c r="K93" s="148">
        <f t="shared" si="105"/>
        <v>188.9505431372549</v>
      </c>
      <c r="L93" s="148">
        <f t="shared" si="105"/>
        <v>182.54899607843134</v>
      </c>
      <c r="M93" s="148">
        <f t="shared" si="105"/>
        <v>176.14744901960782</v>
      </c>
      <c r="N93" s="148">
        <f t="shared" si="105"/>
        <v>169.74590196078427</v>
      </c>
      <c r="O93" s="148">
        <f t="shared" si="105"/>
        <v>163.34435490196074</v>
      </c>
      <c r="P93" s="148">
        <f t="shared" si="105"/>
        <v>156.94280784313722</v>
      </c>
      <c r="Q93" s="148">
        <f t="shared" si="105"/>
        <v>150.54126078431369</v>
      </c>
      <c r="R93" s="148">
        <f t="shared" si="105"/>
        <v>144.13971372549014</v>
      </c>
      <c r="S93" s="148">
        <f t="shared" si="105"/>
        <v>137.73816666666661</v>
      </c>
      <c r="T93" s="148">
        <f t="shared" si="104"/>
        <v>131.33661960784309</v>
      </c>
      <c r="U93" s="148">
        <f t="shared" si="104"/>
        <v>124.93507254901957</v>
      </c>
      <c r="V93" s="148">
        <f t="shared" si="104"/>
        <v>118.53352549019603</v>
      </c>
      <c r="W93" s="148">
        <f t="shared" si="104"/>
        <v>112.1319784313725</v>
      </c>
      <c r="X93" s="148">
        <f t="shared" si="104"/>
        <v>209.20554901960782</v>
      </c>
      <c r="Y93" s="148">
        <f t="shared" si="104"/>
        <v>203.10917549019601</v>
      </c>
      <c r="Z93" s="148">
        <f t="shared" si="104"/>
        <v>197.01280196078426</v>
      </c>
      <c r="AA93" s="148">
        <f t="shared" si="104"/>
        <v>190.91642843137248</v>
      </c>
      <c r="AB93" s="148">
        <f t="shared" si="104"/>
        <v>184.82005490196073</v>
      </c>
      <c r="AC93" s="148">
        <f t="shared" si="104"/>
        <v>178.72368137254895</v>
      </c>
      <c r="AD93" s="148">
        <f t="shared" si="104"/>
        <v>172.8544137254901</v>
      </c>
      <c r="AE93" s="148">
        <f t="shared" si="104"/>
        <v>166.98514607843128</v>
      </c>
      <c r="AF93" s="148">
        <f t="shared" si="104"/>
        <v>161.11587843137247</v>
      </c>
      <c r="AG93" s="148">
        <f t="shared" si="104"/>
        <v>155.24661078431362</v>
      </c>
      <c r="AH93" s="148">
        <f t="shared" si="104"/>
        <v>96.436166666666594</v>
      </c>
    </row>
    <row r="94" spans="2:34" x14ac:dyDescent="0.3">
      <c r="B94" s="54" t="s">
        <v>219</v>
      </c>
      <c r="C94" s="48" t="s">
        <v>191</v>
      </c>
      <c r="D94" s="148">
        <f t="shared" si="105"/>
        <v>233.76137254901963</v>
      </c>
      <c r="E94" s="148">
        <f t="shared" si="104"/>
        <v>227.3598254901961</v>
      </c>
      <c r="F94" s="148">
        <f t="shared" si="104"/>
        <v>220.95827843137258</v>
      </c>
      <c r="G94" s="148">
        <f t="shared" si="104"/>
        <v>214.556731372549</v>
      </c>
      <c r="H94" s="148">
        <f t="shared" si="104"/>
        <v>208.15518431372547</v>
      </c>
      <c r="I94" s="148">
        <f t="shared" si="104"/>
        <v>201.75363725490192</v>
      </c>
      <c r="J94" s="148">
        <f t="shared" si="104"/>
        <v>195.35209019607839</v>
      </c>
      <c r="K94" s="148">
        <f t="shared" si="104"/>
        <v>188.9505431372549</v>
      </c>
      <c r="L94" s="148">
        <f t="shared" si="104"/>
        <v>182.54899607843134</v>
      </c>
      <c r="M94" s="148">
        <f t="shared" si="104"/>
        <v>176.14744901960782</v>
      </c>
      <c r="N94" s="148">
        <f t="shared" si="104"/>
        <v>169.74590196078427</v>
      </c>
      <c r="O94" s="148">
        <f t="shared" si="104"/>
        <v>163.34435490196074</v>
      </c>
      <c r="P94" s="148">
        <f t="shared" si="104"/>
        <v>156.94280784313719</v>
      </c>
      <c r="Q94" s="148">
        <f t="shared" si="104"/>
        <v>150.54126078431369</v>
      </c>
      <c r="R94" s="148">
        <f t="shared" si="104"/>
        <v>144.13971372549014</v>
      </c>
      <c r="S94" s="148">
        <f t="shared" si="104"/>
        <v>137.73816666666661</v>
      </c>
      <c r="T94" s="148">
        <f t="shared" si="104"/>
        <v>131.33661960784309</v>
      </c>
      <c r="U94" s="148">
        <f t="shared" si="104"/>
        <v>124.93507254901957</v>
      </c>
      <c r="V94" s="148">
        <f t="shared" si="104"/>
        <v>118.53352549019604</v>
      </c>
      <c r="W94" s="148">
        <f t="shared" si="104"/>
        <v>112.13197843137249</v>
      </c>
      <c r="X94" s="148">
        <f t="shared" si="104"/>
        <v>209.20554901960779</v>
      </c>
      <c r="Y94" s="148">
        <f t="shared" si="104"/>
        <v>203.10917549019601</v>
      </c>
      <c r="Z94" s="148">
        <f t="shared" si="104"/>
        <v>197.01280196078423</v>
      </c>
      <c r="AA94" s="148">
        <f t="shared" si="104"/>
        <v>190.91642843137251</v>
      </c>
      <c r="AB94" s="148">
        <f t="shared" si="104"/>
        <v>184.82005490196073</v>
      </c>
      <c r="AC94" s="148">
        <f t="shared" si="104"/>
        <v>178.72368137254895</v>
      </c>
      <c r="AD94" s="148">
        <f t="shared" si="104"/>
        <v>172.85441372549008</v>
      </c>
      <c r="AE94" s="148">
        <f t="shared" si="104"/>
        <v>166.98514607843128</v>
      </c>
      <c r="AF94" s="148">
        <f t="shared" si="104"/>
        <v>161.11587843137247</v>
      </c>
      <c r="AG94" s="148">
        <f t="shared" si="104"/>
        <v>155.24661078431362</v>
      </c>
      <c r="AH94" s="148">
        <f t="shared" si="104"/>
        <v>96.436166666666566</v>
      </c>
    </row>
    <row r="95" spans="2:34" x14ac:dyDescent="0.3">
      <c r="B95" s="54" t="s">
        <v>220</v>
      </c>
      <c r="C95" s="48" t="s">
        <v>191</v>
      </c>
      <c r="D95" s="148">
        <f t="shared" si="105"/>
        <v>233.76137254901963</v>
      </c>
      <c r="E95" s="148">
        <f t="shared" si="104"/>
        <v>227.3598254901961</v>
      </c>
      <c r="F95" s="148">
        <f t="shared" si="104"/>
        <v>220.95827843137258</v>
      </c>
      <c r="G95" s="148">
        <f t="shared" si="104"/>
        <v>214.55673137254905</v>
      </c>
      <c r="H95" s="148">
        <f t="shared" si="104"/>
        <v>208.1551843137255</v>
      </c>
      <c r="I95" s="148">
        <f t="shared" si="104"/>
        <v>201.75363725490197</v>
      </c>
      <c r="J95" s="148">
        <f t="shared" si="104"/>
        <v>195.35209019607845</v>
      </c>
      <c r="K95" s="148">
        <f t="shared" si="104"/>
        <v>188.95054313725493</v>
      </c>
      <c r="L95" s="148">
        <f t="shared" si="104"/>
        <v>182.5489960784314</v>
      </c>
      <c r="M95" s="148">
        <f t="shared" si="104"/>
        <v>176.14744901960785</v>
      </c>
      <c r="N95" s="148">
        <f t="shared" si="104"/>
        <v>169.74590196078429</v>
      </c>
      <c r="O95" s="148">
        <f t="shared" si="104"/>
        <v>163.34435490196077</v>
      </c>
      <c r="P95" s="148">
        <f t="shared" si="104"/>
        <v>156.94280784313722</v>
      </c>
      <c r="Q95" s="148">
        <f t="shared" si="104"/>
        <v>150.54126078431372</v>
      </c>
      <c r="R95" s="148">
        <f t="shared" si="104"/>
        <v>144.13971372549017</v>
      </c>
      <c r="S95" s="148">
        <f t="shared" si="104"/>
        <v>137.73816666666661</v>
      </c>
      <c r="T95" s="148">
        <f t="shared" si="104"/>
        <v>131.33661960784309</v>
      </c>
      <c r="U95" s="148">
        <f t="shared" si="104"/>
        <v>124.93507254901957</v>
      </c>
      <c r="V95" s="148">
        <f t="shared" si="104"/>
        <v>118.53352549019604</v>
      </c>
      <c r="W95" s="148">
        <f t="shared" si="104"/>
        <v>112.13197843137252</v>
      </c>
      <c r="X95" s="148">
        <f t="shared" si="104"/>
        <v>209.20554901960782</v>
      </c>
      <c r="Y95" s="148">
        <f t="shared" si="104"/>
        <v>203.10917549019604</v>
      </c>
      <c r="Z95" s="148">
        <f t="shared" si="104"/>
        <v>197.01280196078426</v>
      </c>
      <c r="AA95" s="148">
        <f t="shared" si="104"/>
        <v>190.91642843137251</v>
      </c>
      <c r="AB95" s="148">
        <f t="shared" si="104"/>
        <v>184.82005490196073</v>
      </c>
      <c r="AC95" s="148">
        <f t="shared" si="104"/>
        <v>178.72368137254895</v>
      </c>
      <c r="AD95" s="148">
        <f t="shared" si="104"/>
        <v>172.85441372549013</v>
      </c>
      <c r="AE95" s="148">
        <f t="shared" si="104"/>
        <v>166.98514607843131</v>
      </c>
      <c r="AF95" s="148">
        <f t="shared" si="104"/>
        <v>161.11587843137249</v>
      </c>
      <c r="AG95" s="148">
        <f t="shared" si="104"/>
        <v>155.24661078431365</v>
      </c>
      <c r="AH95" s="148">
        <f t="shared" si="104"/>
        <v>96.436166666666594</v>
      </c>
    </row>
    <row r="96" spans="2:34" x14ac:dyDescent="0.3">
      <c r="D96" s="231"/>
    </row>
    <row r="97" spans="2:34" x14ac:dyDescent="0.3">
      <c r="B97" s="12" t="s">
        <v>324</v>
      </c>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row>
    <row r="98" spans="2:34" x14ac:dyDescent="0.3">
      <c r="B98" s="55" t="s">
        <v>217</v>
      </c>
      <c r="C98" s="48" t="s">
        <v>191</v>
      </c>
      <c r="D98" s="148">
        <f>IFERROR(D$8*D62/D57,0)</f>
        <v>141.92654761904765</v>
      </c>
      <c r="E98" s="148">
        <f t="shared" ref="E98:AH101" si="106">IFERROR(E$8*E62/E57,0)</f>
        <v>138.03989404761904</v>
      </c>
      <c r="F98" s="148">
        <f t="shared" si="106"/>
        <v>134.15324047619049</v>
      </c>
      <c r="G98" s="148">
        <f t="shared" si="106"/>
        <v>130.26658690476194</v>
      </c>
      <c r="H98" s="148">
        <f t="shared" si="106"/>
        <v>126.37993333333333</v>
      </c>
      <c r="I98" s="148">
        <f t="shared" si="106"/>
        <v>122.49327976190476</v>
      </c>
      <c r="J98" s="148">
        <f t="shared" si="106"/>
        <v>118.60662619047619</v>
      </c>
      <c r="K98" s="148">
        <f t="shared" si="106"/>
        <v>114.71997261904762</v>
      </c>
      <c r="L98" s="148">
        <f t="shared" si="106"/>
        <v>110.83331904761904</v>
      </c>
      <c r="M98" s="148">
        <f t="shared" si="106"/>
        <v>106.94666547619047</v>
      </c>
      <c r="N98" s="148">
        <f t="shared" si="106"/>
        <v>103.06001190476189</v>
      </c>
      <c r="O98" s="148">
        <f t="shared" si="106"/>
        <v>99.173358333333326</v>
      </c>
      <c r="P98" s="148">
        <f t="shared" si="106"/>
        <v>95.286704761904744</v>
      </c>
      <c r="Q98" s="148">
        <f t="shared" si="106"/>
        <v>91.400051190476177</v>
      </c>
      <c r="R98" s="148">
        <f t="shared" si="106"/>
        <v>87.513397619047609</v>
      </c>
      <c r="S98" s="148">
        <f t="shared" si="106"/>
        <v>83.626744047619013</v>
      </c>
      <c r="T98" s="148">
        <f t="shared" si="106"/>
        <v>79.74009047619046</v>
      </c>
      <c r="U98" s="148">
        <f t="shared" si="106"/>
        <v>75.853436904761878</v>
      </c>
      <c r="V98" s="148">
        <f t="shared" si="106"/>
        <v>71.966783333333311</v>
      </c>
      <c r="W98" s="148">
        <f t="shared" si="106"/>
        <v>68.080129761904743</v>
      </c>
      <c r="X98" s="148">
        <f t="shared" si="106"/>
        <v>127.01765476190475</v>
      </c>
      <c r="Y98" s="148">
        <f t="shared" si="106"/>
        <v>123.31628511904759</v>
      </c>
      <c r="Z98" s="148">
        <f t="shared" si="106"/>
        <v>119.61491547619045</v>
      </c>
      <c r="AA98" s="148">
        <f t="shared" si="106"/>
        <v>115.9135458333333</v>
      </c>
      <c r="AB98" s="148">
        <f t="shared" si="106"/>
        <v>112.21217619047617</v>
      </c>
      <c r="AC98" s="148">
        <f t="shared" si="106"/>
        <v>108.51080654761901</v>
      </c>
      <c r="AD98" s="148">
        <f t="shared" si="106"/>
        <v>104.94732261904757</v>
      </c>
      <c r="AE98" s="148">
        <f t="shared" si="106"/>
        <v>101.38383869047614</v>
      </c>
      <c r="AF98" s="148">
        <f t="shared" si="106"/>
        <v>97.820354761904724</v>
      </c>
      <c r="AG98" s="148">
        <f t="shared" si="106"/>
        <v>94.256870833333281</v>
      </c>
      <c r="AH98" s="148">
        <f t="shared" si="106"/>
        <v>58.55052976190472</v>
      </c>
    </row>
    <row r="99" spans="2:34" x14ac:dyDescent="0.3">
      <c r="B99" s="55" t="s">
        <v>218</v>
      </c>
      <c r="C99" s="48" t="s">
        <v>191</v>
      </c>
      <c r="D99" s="148">
        <f t="shared" ref="D99:S101" si="107">IFERROR(D$8*D63/D58,0)</f>
        <v>141.92654761904762</v>
      </c>
      <c r="E99" s="148">
        <f t="shared" si="107"/>
        <v>138.03989404761904</v>
      </c>
      <c r="F99" s="148">
        <f t="shared" si="107"/>
        <v>134.15324047619049</v>
      </c>
      <c r="G99" s="148">
        <f t="shared" si="107"/>
        <v>130.26658690476191</v>
      </c>
      <c r="H99" s="148">
        <f t="shared" si="107"/>
        <v>126.37993333333333</v>
      </c>
      <c r="I99" s="148">
        <f t="shared" si="107"/>
        <v>122.49327976190476</v>
      </c>
      <c r="J99" s="148">
        <f t="shared" si="107"/>
        <v>118.60662619047619</v>
      </c>
      <c r="K99" s="148">
        <f t="shared" si="107"/>
        <v>114.71997261904762</v>
      </c>
      <c r="L99" s="148">
        <f t="shared" si="107"/>
        <v>110.83331904761904</v>
      </c>
      <c r="M99" s="148">
        <f t="shared" si="107"/>
        <v>106.94666547619047</v>
      </c>
      <c r="N99" s="148">
        <f t="shared" si="107"/>
        <v>103.06001190476188</v>
      </c>
      <c r="O99" s="148">
        <f t="shared" si="107"/>
        <v>99.173358333333326</v>
      </c>
      <c r="P99" s="148">
        <f t="shared" si="107"/>
        <v>95.286704761904744</v>
      </c>
      <c r="Q99" s="148">
        <f t="shared" si="107"/>
        <v>91.400051190476177</v>
      </c>
      <c r="R99" s="148">
        <f t="shared" si="107"/>
        <v>87.513397619047609</v>
      </c>
      <c r="S99" s="148">
        <f t="shared" si="107"/>
        <v>83.626744047619013</v>
      </c>
      <c r="T99" s="148">
        <f t="shared" si="106"/>
        <v>79.74009047619046</v>
      </c>
      <c r="U99" s="148">
        <f t="shared" si="106"/>
        <v>75.853436904761878</v>
      </c>
      <c r="V99" s="148">
        <f t="shared" si="106"/>
        <v>71.966783333333311</v>
      </c>
      <c r="W99" s="148">
        <f t="shared" si="106"/>
        <v>68.080129761904743</v>
      </c>
      <c r="X99" s="148">
        <f t="shared" si="106"/>
        <v>127.01765476190477</v>
      </c>
      <c r="Y99" s="148">
        <f t="shared" si="106"/>
        <v>123.31628511904759</v>
      </c>
      <c r="Z99" s="148">
        <f t="shared" si="106"/>
        <v>119.61491547619045</v>
      </c>
      <c r="AA99" s="148">
        <f t="shared" si="106"/>
        <v>115.9135458333333</v>
      </c>
      <c r="AB99" s="148">
        <f t="shared" si="106"/>
        <v>112.21217619047616</v>
      </c>
      <c r="AC99" s="148">
        <f t="shared" si="106"/>
        <v>108.51080654761901</v>
      </c>
      <c r="AD99" s="148">
        <f t="shared" si="106"/>
        <v>104.94732261904758</v>
      </c>
      <c r="AE99" s="148">
        <f t="shared" si="106"/>
        <v>101.38383869047614</v>
      </c>
      <c r="AF99" s="148">
        <f t="shared" si="106"/>
        <v>97.82035476190471</v>
      </c>
      <c r="AG99" s="148">
        <f t="shared" si="106"/>
        <v>94.256870833333281</v>
      </c>
      <c r="AH99" s="148">
        <f t="shared" si="106"/>
        <v>58.55052976190472</v>
      </c>
    </row>
    <row r="100" spans="2:34" x14ac:dyDescent="0.3">
      <c r="B100" s="54" t="s">
        <v>219</v>
      </c>
      <c r="C100" s="48" t="s">
        <v>191</v>
      </c>
      <c r="D100" s="148">
        <f t="shared" si="107"/>
        <v>141.92654761904762</v>
      </c>
      <c r="E100" s="148">
        <f t="shared" si="106"/>
        <v>138.03989404761904</v>
      </c>
      <c r="F100" s="148">
        <f t="shared" si="106"/>
        <v>134.15324047619046</v>
      </c>
      <c r="G100" s="148">
        <f t="shared" si="106"/>
        <v>130.26658690476191</v>
      </c>
      <c r="H100" s="148">
        <f t="shared" si="106"/>
        <v>126.37993333333334</v>
      </c>
      <c r="I100" s="148">
        <f t="shared" si="106"/>
        <v>122.49327976190474</v>
      </c>
      <c r="J100" s="148">
        <f t="shared" si="106"/>
        <v>118.60662619047619</v>
      </c>
      <c r="K100" s="148">
        <f t="shared" si="106"/>
        <v>114.71997261904762</v>
      </c>
      <c r="L100" s="148">
        <f t="shared" si="106"/>
        <v>110.83331904761906</v>
      </c>
      <c r="M100" s="148">
        <f t="shared" si="106"/>
        <v>106.94666547619046</v>
      </c>
      <c r="N100" s="148">
        <f t="shared" si="106"/>
        <v>103.06001190476189</v>
      </c>
      <c r="O100" s="148">
        <f t="shared" si="106"/>
        <v>99.173358333333326</v>
      </c>
      <c r="P100" s="148">
        <f t="shared" si="106"/>
        <v>95.286704761904744</v>
      </c>
      <c r="Q100" s="148">
        <f t="shared" si="106"/>
        <v>91.400051190476177</v>
      </c>
      <c r="R100" s="148">
        <f t="shared" si="106"/>
        <v>87.513397619047609</v>
      </c>
      <c r="S100" s="148">
        <f t="shared" si="106"/>
        <v>83.626744047619013</v>
      </c>
      <c r="T100" s="148">
        <f t="shared" si="106"/>
        <v>79.74009047619046</v>
      </c>
      <c r="U100" s="148">
        <f t="shared" si="106"/>
        <v>75.853436904761892</v>
      </c>
      <c r="V100" s="148">
        <f t="shared" si="106"/>
        <v>71.966783333333311</v>
      </c>
      <c r="W100" s="148">
        <f t="shared" si="106"/>
        <v>68.080129761904729</v>
      </c>
      <c r="X100" s="148">
        <f t="shared" si="106"/>
        <v>127.01765476190475</v>
      </c>
      <c r="Y100" s="148">
        <f t="shared" si="106"/>
        <v>123.31628511904758</v>
      </c>
      <c r="Z100" s="148">
        <f t="shared" si="106"/>
        <v>119.61491547619043</v>
      </c>
      <c r="AA100" s="148">
        <f t="shared" si="106"/>
        <v>115.9135458333333</v>
      </c>
      <c r="AB100" s="148">
        <f t="shared" si="106"/>
        <v>112.21217619047617</v>
      </c>
      <c r="AC100" s="148">
        <f t="shared" si="106"/>
        <v>108.51080654761901</v>
      </c>
      <c r="AD100" s="148">
        <f t="shared" si="106"/>
        <v>104.94732261904755</v>
      </c>
      <c r="AE100" s="148">
        <f t="shared" si="106"/>
        <v>101.38383869047615</v>
      </c>
      <c r="AF100" s="148">
        <f t="shared" si="106"/>
        <v>97.820354761904724</v>
      </c>
      <c r="AG100" s="148">
        <f t="shared" si="106"/>
        <v>94.256870833333267</v>
      </c>
      <c r="AH100" s="148">
        <f t="shared" si="106"/>
        <v>58.55052976190472</v>
      </c>
    </row>
    <row r="101" spans="2:34" x14ac:dyDescent="0.3">
      <c r="B101" s="54" t="s">
        <v>220</v>
      </c>
      <c r="C101" s="48" t="s">
        <v>191</v>
      </c>
      <c r="D101" s="148">
        <f t="shared" si="107"/>
        <v>141.92654761904765</v>
      </c>
      <c r="E101" s="148">
        <f t="shared" si="106"/>
        <v>138.03989404761907</v>
      </c>
      <c r="F101" s="148">
        <f t="shared" si="106"/>
        <v>134.15324047619049</v>
      </c>
      <c r="G101" s="148">
        <f t="shared" si="106"/>
        <v>130.26658690476194</v>
      </c>
      <c r="H101" s="148">
        <f t="shared" si="106"/>
        <v>126.37993333333334</v>
      </c>
      <c r="I101" s="148">
        <f t="shared" si="106"/>
        <v>122.49327976190477</v>
      </c>
      <c r="J101" s="148">
        <f t="shared" si="106"/>
        <v>118.60662619047619</v>
      </c>
      <c r="K101" s="148">
        <f t="shared" si="106"/>
        <v>114.71997261904764</v>
      </c>
      <c r="L101" s="148">
        <f t="shared" si="106"/>
        <v>110.83331904761906</v>
      </c>
      <c r="M101" s="148">
        <f t="shared" si="106"/>
        <v>106.94666547619049</v>
      </c>
      <c r="N101" s="148">
        <f t="shared" si="106"/>
        <v>103.06001190476191</v>
      </c>
      <c r="O101" s="148">
        <f t="shared" si="106"/>
        <v>99.17335833333334</v>
      </c>
      <c r="P101" s="148">
        <f t="shared" si="106"/>
        <v>95.286704761904758</v>
      </c>
      <c r="Q101" s="148">
        <f t="shared" si="106"/>
        <v>91.400051190476205</v>
      </c>
      <c r="R101" s="148">
        <f t="shared" si="106"/>
        <v>87.513397619047609</v>
      </c>
      <c r="S101" s="148">
        <f t="shared" si="106"/>
        <v>83.626744047619027</v>
      </c>
      <c r="T101" s="148">
        <f t="shared" si="106"/>
        <v>79.740090476190474</v>
      </c>
      <c r="U101" s="148">
        <f t="shared" si="106"/>
        <v>75.853436904761892</v>
      </c>
      <c r="V101" s="148">
        <f t="shared" si="106"/>
        <v>71.966783333333311</v>
      </c>
      <c r="W101" s="148">
        <f t="shared" si="106"/>
        <v>68.080129761904743</v>
      </c>
      <c r="X101" s="148">
        <f t="shared" si="106"/>
        <v>127.01765476190477</v>
      </c>
      <c r="Y101" s="148">
        <f t="shared" si="106"/>
        <v>123.31628511904761</v>
      </c>
      <c r="Z101" s="148">
        <f t="shared" si="106"/>
        <v>119.61491547619046</v>
      </c>
      <c r="AA101" s="148">
        <f t="shared" si="106"/>
        <v>115.91354583333333</v>
      </c>
      <c r="AB101" s="148">
        <f t="shared" si="106"/>
        <v>112.2121761904762</v>
      </c>
      <c r="AC101" s="148">
        <f t="shared" si="106"/>
        <v>108.51080654761901</v>
      </c>
      <c r="AD101" s="148">
        <f t="shared" si="106"/>
        <v>104.94732261904758</v>
      </c>
      <c r="AE101" s="148">
        <f t="shared" si="106"/>
        <v>101.38383869047615</v>
      </c>
      <c r="AF101" s="148">
        <f t="shared" si="106"/>
        <v>97.820354761904724</v>
      </c>
      <c r="AG101" s="148">
        <f t="shared" si="106"/>
        <v>94.256870833333281</v>
      </c>
      <c r="AH101" s="148">
        <f t="shared" si="106"/>
        <v>58.550529761904727</v>
      </c>
    </row>
    <row r="103" spans="2:34" x14ac:dyDescent="0.3">
      <c r="B103" s="12" t="s">
        <v>325</v>
      </c>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row>
    <row r="104" spans="2:34" x14ac:dyDescent="0.3">
      <c r="B104" s="55" t="s">
        <v>217</v>
      </c>
      <c r="C104" s="48" t="s">
        <v>191</v>
      </c>
      <c r="D104" s="148">
        <f>IFERROR(D$9*D62/D57,0)</f>
        <v>91.834824929972015</v>
      </c>
      <c r="E104" s="148">
        <f t="shared" ref="E104:AH107" si="108">IFERROR(E$9*E62/E57,0)</f>
        <v>89.319931442577044</v>
      </c>
      <c r="F104" s="148">
        <f t="shared" si="108"/>
        <v>86.805037955182087</v>
      </c>
      <c r="G104" s="148">
        <f t="shared" si="108"/>
        <v>84.29014446778713</v>
      </c>
      <c r="H104" s="148">
        <f t="shared" si="108"/>
        <v>81.775250980392158</v>
      </c>
      <c r="I104" s="148">
        <f t="shared" si="108"/>
        <v>79.260357492997187</v>
      </c>
      <c r="J104" s="148">
        <f t="shared" si="108"/>
        <v>76.745464005602244</v>
      </c>
      <c r="K104" s="148">
        <f t="shared" si="108"/>
        <v>74.230570518207287</v>
      </c>
      <c r="L104" s="148">
        <f t="shared" si="108"/>
        <v>71.71567703081233</v>
      </c>
      <c r="M104" s="148">
        <f t="shared" si="108"/>
        <v>69.200783543417359</v>
      </c>
      <c r="N104" s="148">
        <f t="shared" si="108"/>
        <v>66.685890056022387</v>
      </c>
      <c r="O104" s="148">
        <f t="shared" si="108"/>
        <v>64.170996568627444</v>
      </c>
      <c r="P104" s="148">
        <f t="shared" si="108"/>
        <v>61.65610308123248</v>
      </c>
      <c r="Q104" s="148">
        <f t="shared" si="108"/>
        <v>59.14120959383753</v>
      </c>
      <c r="R104" s="148">
        <f t="shared" si="108"/>
        <v>56.626316106442566</v>
      </c>
      <c r="S104" s="148">
        <f t="shared" si="108"/>
        <v>54.111422619047602</v>
      </c>
      <c r="T104" s="148">
        <f t="shared" si="108"/>
        <v>51.596529131652652</v>
      </c>
      <c r="U104" s="148">
        <f t="shared" si="108"/>
        <v>49.081635644257688</v>
      </c>
      <c r="V104" s="148">
        <f t="shared" si="108"/>
        <v>46.56674215686273</v>
      </c>
      <c r="W104" s="148">
        <f t="shared" si="108"/>
        <v>44.051848669467773</v>
      </c>
      <c r="X104" s="148">
        <f t="shared" si="108"/>
        <v>82.187894257703078</v>
      </c>
      <c r="Y104" s="148">
        <f t="shared" si="108"/>
        <v>79.792890371148445</v>
      </c>
      <c r="Z104" s="148">
        <f t="shared" si="108"/>
        <v>77.397886484593826</v>
      </c>
      <c r="AA104" s="148">
        <f t="shared" si="108"/>
        <v>75.002882598039207</v>
      </c>
      <c r="AB104" s="148">
        <f t="shared" si="108"/>
        <v>72.607878711484574</v>
      </c>
      <c r="AC104" s="148">
        <f t="shared" si="108"/>
        <v>70.212874824929955</v>
      </c>
      <c r="AD104" s="148">
        <f t="shared" si="108"/>
        <v>67.907091106442536</v>
      </c>
      <c r="AE104" s="148">
        <f t="shared" si="108"/>
        <v>65.601307387955146</v>
      </c>
      <c r="AF104" s="148">
        <f t="shared" si="108"/>
        <v>63.295523669467762</v>
      </c>
      <c r="AG104" s="148">
        <f t="shared" si="108"/>
        <v>60.989739950980358</v>
      </c>
      <c r="AH104" s="148">
        <f t="shared" si="108"/>
        <v>37.885636904761881</v>
      </c>
    </row>
    <row r="105" spans="2:34" x14ac:dyDescent="0.3">
      <c r="B105" s="55" t="s">
        <v>218</v>
      </c>
      <c r="C105" s="48" t="s">
        <v>191</v>
      </c>
      <c r="D105" s="148">
        <f t="shared" ref="D105:S107" si="109">IFERROR(D$9*D63/D58,0)</f>
        <v>91.834824929972015</v>
      </c>
      <c r="E105" s="148">
        <f t="shared" si="109"/>
        <v>89.319931442577044</v>
      </c>
      <c r="F105" s="148">
        <f t="shared" si="109"/>
        <v>86.805037955182101</v>
      </c>
      <c r="G105" s="148">
        <f t="shared" si="109"/>
        <v>84.29014446778713</v>
      </c>
      <c r="H105" s="148">
        <f t="shared" si="109"/>
        <v>81.775250980392158</v>
      </c>
      <c r="I105" s="148">
        <f t="shared" si="109"/>
        <v>79.260357492997187</v>
      </c>
      <c r="J105" s="148">
        <f t="shared" si="109"/>
        <v>76.745464005602244</v>
      </c>
      <c r="K105" s="148">
        <f t="shared" si="109"/>
        <v>74.230570518207287</v>
      </c>
      <c r="L105" s="148">
        <f t="shared" si="109"/>
        <v>71.71567703081233</v>
      </c>
      <c r="M105" s="148">
        <f t="shared" si="109"/>
        <v>69.200783543417359</v>
      </c>
      <c r="N105" s="148">
        <f t="shared" si="109"/>
        <v>66.685890056022401</v>
      </c>
      <c r="O105" s="148">
        <f t="shared" si="109"/>
        <v>64.170996568627444</v>
      </c>
      <c r="P105" s="148">
        <f t="shared" si="109"/>
        <v>61.65610308123248</v>
      </c>
      <c r="Q105" s="148">
        <f t="shared" si="109"/>
        <v>59.14120959383753</v>
      </c>
      <c r="R105" s="148">
        <f t="shared" si="109"/>
        <v>56.626316106442566</v>
      </c>
      <c r="S105" s="148">
        <f t="shared" si="109"/>
        <v>54.111422619047602</v>
      </c>
      <c r="T105" s="148">
        <f t="shared" si="108"/>
        <v>51.596529131652645</v>
      </c>
      <c r="U105" s="148">
        <f t="shared" si="108"/>
        <v>49.081635644257695</v>
      </c>
      <c r="V105" s="148">
        <f t="shared" si="108"/>
        <v>46.56674215686273</v>
      </c>
      <c r="W105" s="148">
        <f t="shared" si="108"/>
        <v>44.051848669467773</v>
      </c>
      <c r="X105" s="148">
        <f t="shared" si="108"/>
        <v>82.187894257703078</v>
      </c>
      <c r="Y105" s="148">
        <f t="shared" si="108"/>
        <v>79.792890371148445</v>
      </c>
      <c r="Z105" s="148">
        <f t="shared" si="108"/>
        <v>77.397886484593826</v>
      </c>
      <c r="AA105" s="148">
        <f t="shared" si="108"/>
        <v>75.002882598039207</v>
      </c>
      <c r="AB105" s="148">
        <f t="shared" si="108"/>
        <v>72.607878711484588</v>
      </c>
      <c r="AC105" s="148">
        <f t="shared" si="108"/>
        <v>70.212874824929955</v>
      </c>
      <c r="AD105" s="148">
        <f t="shared" si="108"/>
        <v>67.907091106442536</v>
      </c>
      <c r="AE105" s="148">
        <f t="shared" si="108"/>
        <v>65.60130738795516</v>
      </c>
      <c r="AF105" s="148">
        <f t="shared" si="108"/>
        <v>63.295523669467769</v>
      </c>
      <c r="AG105" s="148">
        <f t="shared" si="108"/>
        <v>60.989739950980358</v>
      </c>
      <c r="AH105" s="148">
        <f t="shared" si="108"/>
        <v>37.885636904761874</v>
      </c>
    </row>
    <row r="106" spans="2:34" x14ac:dyDescent="0.3">
      <c r="B106" s="54" t="s">
        <v>219</v>
      </c>
      <c r="C106" s="48" t="s">
        <v>191</v>
      </c>
      <c r="D106" s="148">
        <f t="shared" si="109"/>
        <v>91.834824929972015</v>
      </c>
      <c r="E106" s="148">
        <f t="shared" si="108"/>
        <v>89.319931442577044</v>
      </c>
      <c r="F106" s="148">
        <f t="shared" si="108"/>
        <v>86.805037955182087</v>
      </c>
      <c r="G106" s="148">
        <f t="shared" si="108"/>
        <v>84.290144467787115</v>
      </c>
      <c r="H106" s="148">
        <f t="shared" si="108"/>
        <v>81.775250980392158</v>
      </c>
      <c r="I106" s="148">
        <f t="shared" si="108"/>
        <v>79.260357492997187</v>
      </c>
      <c r="J106" s="148">
        <f t="shared" si="108"/>
        <v>76.745464005602244</v>
      </c>
      <c r="K106" s="148">
        <f t="shared" si="108"/>
        <v>74.230570518207287</v>
      </c>
      <c r="L106" s="148">
        <f t="shared" si="108"/>
        <v>71.71567703081233</v>
      </c>
      <c r="M106" s="148">
        <f t="shared" si="108"/>
        <v>69.200783543417359</v>
      </c>
      <c r="N106" s="148">
        <f t="shared" si="108"/>
        <v>66.685890056022387</v>
      </c>
      <c r="O106" s="148">
        <f t="shared" si="108"/>
        <v>64.17099656862743</v>
      </c>
      <c r="P106" s="148">
        <f t="shared" si="108"/>
        <v>61.656103081232487</v>
      </c>
      <c r="Q106" s="148">
        <f t="shared" si="108"/>
        <v>59.14120959383753</v>
      </c>
      <c r="R106" s="148">
        <f t="shared" si="108"/>
        <v>56.626316106442566</v>
      </c>
      <c r="S106" s="148">
        <f t="shared" si="108"/>
        <v>54.111422619047595</v>
      </c>
      <c r="T106" s="148">
        <f t="shared" si="108"/>
        <v>51.596529131652645</v>
      </c>
      <c r="U106" s="148">
        <f t="shared" si="108"/>
        <v>49.081635644257688</v>
      </c>
      <c r="V106" s="148">
        <f t="shared" si="108"/>
        <v>46.56674215686273</v>
      </c>
      <c r="W106" s="148">
        <f t="shared" si="108"/>
        <v>44.051848669467773</v>
      </c>
      <c r="X106" s="148">
        <f t="shared" si="108"/>
        <v>82.187894257703064</v>
      </c>
      <c r="Y106" s="148">
        <f t="shared" si="108"/>
        <v>79.792890371148445</v>
      </c>
      <c r="Z106" s="148">
        <f t="shared" si="108"/>
        <v>77.397886484593812</v>
      </c>
      <c r="AA106" s="148">
        <f t="shared" si="108"/>
        <v>75.002882598039207</v>
      </c>
      <c r="AB106" s="148">
        <f t="shared" si="108"/>
        <v>72.607878711484574</v>
      </c>
      <c r="AC106" s="148">
        <f t="shared" si="108"/>
        <v>70.212874824929955</v>
      </c>
      <c r="AD106" s="148">
        <f t="shared" si="108"/>
        <v>67.907091106442536</v>
      </c>
      <c r="AE106" s="148">
        <f t="shared" si="108"/>
        <v>65.601307387955146</v>
      </c>
      <c r="AF106" s="148">
        <f t="shared" si="108"/>
        <v>63.295523669467762</v>
      </c>
      <c r="AG106" s="148">
        <f t="shared" si="108"/>
        <v>60.989739950980358</v>
      </c>
      <c r="AH106" s="148">
        <f t="shared" si="108"/>
        <v>37.885636904761881</v>
      </c>
    </row>
    <row r="107" spans="2:34" x14ac:dyDescent="0.3">
      <c r="B107" s="54" t="s">
        <v>220</v>
      </c>
      <c r="C107" s="48" t="s">
        <v>191</v>
      </c>
      <c r="D107" s="148">
        <f t="shared" si="109"/>
        <v>91.834824929972015</v>
      </c>
      <c r="E107" s="148">
        <f t="shared" si="108"/>
        <v>89.319931442577058</v>
      </c>
      <c r="F107" s="148">
        <f t="shared" si="108"/>
        <v>86.805037955182101</v>
      </c>
      <c r="G107" s="148">
        <f t="shared" si="108"/>
        <v>84.290144467787144</v>
      </c>
      <c r="H107" s="148">
        <f t="shared" si="108"/>
        <v>81.775250980392173</v>
      </c>
      <c r="I107" s="148">
        <f t="shared" si="108"/>
        <v>79.260357492997201</v>
      </c>
      <c r="J107" s="148">
        <f t="shared" si="108"/>
        <v>76.745464005602244</v>
      </c>
      <c r="K107" s="148">
        <f t="shared" si="108"/>
        <v>74.230570518207301</v>
      </c>
      <c r="L107" s="148">
        <f t="shared" si="108"/>
        <v>71.71567703081233</v>
      </c>
      <c r="M107" s="148">
        <f t="shared" si="108"/>
        <v>69.200783543417373</v>
      </c>
      <c r="N107" s="148">
        <f t="shared" si="108"/>
        <v>66.685890056022401</v>
      </c>
      <c r="O107" s="148">
        <f t="shared" si="108"/>
        <v>64.170996568627444</v>
      </c>
      <c r="P107" s="148">
        <f t="shared" si="108"/>
        <v>61.656103081232487</v>
      </c>
      <c r="Q107" s="148">
        <f t="shared" si="108"/>
        <v>59.141209593837544</v>
      </c>
      <c r="R107" s="148">
        <f t="shared" si="108"/>
        <v>56.626316106442573</v>
      </c>
      <c r="S107" s="148">
        <f t="shared" si="108"/>
        <v>54.111422619047609</v>
      </c>
      <c r="T107" s="148">
        <f t="shared" si="108"/>
        <v>51.596529131652659</v>
      </c>
      <c r="U107" s="148">
        <f t="shared" si="108"/>
        <v>49.081635644257695</v>
      </c>
      <c r="V107" s="148">
        <f t="shared" si="108"/>
        <v>46.566742156862738</v>
      </c>
      <c r="W107" s="148">
        <f t="shared" si="108"/>
        <v>44.05184866946778</v>
      </c>
      <c r="X107" s="148">
        <f t="shared" si="108"/>
        <v>82.187894257703093</v>
      </c>
      <c r="Y107" s="148">
        <f t="shared" si="108"/>
        <v>79.792890371148445</v>
      </c>
      <c r="Z107" s="148">
        <f t="shared" si="108"/>
        <v>77.397886484593826</v>
      </c>
      <c r="AA107" s="148">
        <f t="shared" si="108"/>
        <v>75.002882598039221</v>
      </c>
      <c r="AB107" s="148">
        <f t="shared" si="108"/>
        <v>72.607878711484588</v>
      </c>
      <c r="AC107" s="148">
        <f t="shared" si="108"/>
        <v>70.212874824929969</v>
      </c>
      <c r="AD107" s="148">
        <f t="shared" si="108"/>
        <v>67.90709110644255</v>
      </c>
      <c r="AE107" s="148">
        <f t="shared" si="108"/>
        <v>65.60130738795516</v>
      </c>
      <c r="AF107" s="148">
        <f t="shared" si="108"/>
        <v>63.295523669467777</v>
      </c>
      <c r="AG107" s="148">
        <f t="shared" si="108"/>
        <v>60.989739950980365</v>
      </c>
      <c r="AH107" s="148">
        <f t="shared" si="108"/>
        <v>37.885636904761881</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775C7-AAA9-4890-8D76-2A93029810B7}">
  <sheetPr>
    <tabColor rgb="FF3B7CFF"/>
  </sheetPr>
  <dimension ref="B2:AF13"/>
  <sheetViews>
    <sheetView showGridLines="0" topLeftCell="A7" zoomScaleNormal="100" workbookViewId="0">
      <selection activeCell="E10" sqref="E10"/>
    </sheetView>
  </sheetViews>
  <sheetFormatPr defaultRowHeight="14.4" x14ac:dyDescent="0.3"/>
  <cols>
    <col min="1" max="1" width="2.88671875" customWidth="1"/>
    <col min="2" max="2" width="29" style="5" customWidth="1"/>
    <col min="3" max="3" width="6.6640625" style="5" customWidth="1"/>
    <col min="4" max="4" width="13.6640625" style="2" customWidth="1"/>
    <col min="5" max="5" width="44.88671875" style="2" customWidth="1"/>
    <col min="6" max="9" width="13.6640625" style="2" customWidth="1"/>
  </cols>
  <sheetData>
    <row r="2" spans="2:32" x14ac:dyDescent="0.3">
      <c r="B2" s="12" t="s">
        <v>399</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row>
    <row r="3" spans="2:32" x14ac:dyDescent="0.3">
      <c r="B3"/>
      <c r="C3"/>
      <c r="D3"/>
      <c r="E3"/>
      <c r="F3"/>
      <c r="G3"/>
      <c r="H3"/>
      <c r="I3"/>
    </row>
    <row r="4" spans="2:32" ht="28.95" customHeight="1" x14ac:dyDescent="0.3">
      <c r="B4" s="6" t="s">
        <v>23</v>
      </c>
      <c r="C4" s="8" t="s">
        <v>3</v>
      </c>
      <c r="D4" s="14">
        <f>70%</f>
        <v>0.7</v>
      </c>
      <c r="E4" s="279" t="s">
        <v>407</v>
      </c>
      <c r="F4" s="280"/>
      <c r="G4" s="280"/>
      <c r="H4" s="280"/>
      <c r="I4" s="280"/>
      <c r="J4" s="280"/>
      <c r="K4" s="280"/>
    </row>
    <row r="5" spans="2:32" ht="14.4" customHeight="1" x14ac:dyDescent="0.3">
      <c r="B5" s="6" t="s">
        <v>24</v>
      </c>
      <c r="C5" s="8" t="s">
        <v>3</v>
      </c>
      <c r="D5" s="45">
        <v>0.1</v>
      </c>
      <c r="E5" s="279" t="s">
        <v>395</v>
      </c>
      <c r="F5" s="280"/>
      <c r="G5" s="280"/>
      <c r="H5" s="280"/>
      <c r="I5" s="280"/>
      <c r="J5" s="280"/>
      <c r="K5" s="280"/>
    </row>
    <row r="6" spans="2:32" ht="85.8" customHeight="1" x14ac:dyDescent="0.3">
      <c r="B6" s="6" t="s">
        <v>26</v>
      </c>
      <c r="C6" s="8" t="s">
        <v>3</v>
      </c>
      <c r="D6" s="14">
        <v>4.2999999999999997E-2</v>
      </c>
      <c r="E6" s="279" t="s">
        <v>396</v>
      </c>
      <c r="F6" s="280"/>
      <c r="G6" s="280"/>
      <c r="H6" s="280"/>
      <c r="I6" s="280"/>
      <c r="J6" s="280"/>
      <c r="K6" s="280"/>
      <c r="L6" s="280"/>
    </row>
    <row r="7" spans="2:32" ht="134.4" customHeight="1" x14ac:dyDescent="0.3">
      <c r="B7" s="6" t="s">
        <v>27</v>
      </c>
      <c r="C7" s="8" t="s">
        <v>3</v>
      </c>
      <c r="D7" s="14">
        <v>0.1</v>
      </c>
      <c r="E7" s="279" t="s">
        <v>406</v>
      </c>
      <c r="F7" s="280"/>
      <c r="G7" s="280"/>
      <c r="H7" s="280"/>
      <c r="I7" s="280"/>
      <c r="J7" s="280"/>
      <c r="K7" s="280"/>
      <c r="L7" s="280"/>
    </row>
    <row r="8" spans="2:32" ht="116.4" customHeight="1" x14ac:dyDescent="0.3">
      <c r="B8" s="6" t="s">
        <v>29</v>
      </c>
      <c r="C8" s="8" t="s">
        <v>3</v>
      </c>
      <c r="D8" s="14">
        <v>0.1206</v>
      </c>
      <c r="E8" s="279" t="s">
        <v>397</v>
      </c>
      <c r="F8" s="280"/>
      <c r="G8" s="280"/>
      <c r="H8" s="280"/>
      <c r="I8" s="280"/>
      <c r="J8" s="280"/>
      <c r="K8" s="280"/>
    </row>
    <row r="9" spans="2:32" ht="158.4" customHeight="1" x14ac:dyDescent="0.3">
      <c r="B9" s="6" t="s">
        <v>28</v>
      </c>
      <c r="C9" s="8" t="s">
        <v>5</v>
      </c>
      <c r="D9" s="13">
        <v>0.47</v>
      </c>
      <c r="E9" s="279" t="s">
        <v>398</v>
      </c>
      <c r="F9" s="280"/>
      <c r="G9" s="280"/>
      <c r="H9" s="280"/>
      <c r="I9" s="280"/>
      <c r="J9" s="280"/>
      <c r="K9" s="280"/>
    </row>
    <row r="10" spans="2:32" ht="30" customHeight="1" x14ac:dyDescent="0.3">
      <c r="B10" s="6" t="s">
        <v>30</v>
      </c>
      <c r="C10" s="8" t="s">
        <v>3</v>
      </c>
      <c r="D10" s="187">
        <f>D6+D7+D9*(D8-D6)</f>
        <v>0.17947200000000002</v>
      </c>
      <c r="F10"/>
    </row>
    <row r="11" spans="2:32" x14ac:dyDescent="0.3">
      <c r="B11" s="6" t="s">
        <v>25</v>
      </c>
      <c r="C11" s="8" t="s">
        <v>3</v>
      </c>
      <c r="D11" s="14">
        <f>28%</f>
        <v>0.28000000000000003</v>
      </c>
    </row>
    <row r="12" spans="2:32" x14ac:dyDescent="0.3">
      <c r="D12" s="20"/>
    </row>
    <row r="13" spans="2:32" ht="36" customHeight="1" x14ac:dyDescent="0.3">
      <c r="B13" s="6" t="s">
        <v>15</v>
      </c>
      <c r="C13" s="8" t="s">
        <v>3</v>
      </c>
      <c r="D13" s="15">
        <f>(1-D4)*D10/(1-D11)+D4*D5</f>
        <v>0.14478000000000002</v>
      </c>
      <c r="F13"/>
    </row>
  </sheetData>
  <mergeCells count="6">
    <mergeCell ref="E9:K9"/>
    <mergeCell ref="E8:K8"/>
    <mergeCell ref="E4:K4"/>
    <mergeCell ref="E5:K5"/>
    <mergeCell ref="E6:L6"/>
    <mergeCell ref="E7:L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D80A3-A49B-48CE-B861-38FB71A89571}">
  <sheetPr>
    <tabColor rgb="FF3B7CFF"/>
  </sheetPr>
  <dimension ref="B1:AI101"/>
  <sheetViews>
    <sheetView showGridLines="0" topLeftCell="A79" zoomScale="85" zoomScaleNormal="85" workbookViewId="0">
      <pane xSplit="2" topLeftCell="C1" activePane="topRight" state="frozen"/>
      <selection pane="topRight" activeCell="I107" sqref="I107"/>
    </sheetView>
  </sheetViews>
  <sheetFormatPr defaultRowHeight="14.4" x14ac:dyDescent="0.3"/>
  <cols>
    <col min="1" max="1" width="2.88671875" customWidth="1"/>
    <col min="2" max="2" width="33.5546875" style="5" customWidth="1"/>
    <col min="3" max="4" width="22.88671875" style="5" customWidth="1"/>
    <col min="5" max="5" width="15.5546875" style="5" customWidth="1"/>
    <col min="6" max="11" width="15.5546875" style="2" customWidth="1"/>
    <col min="12" max="12" width="22" style="2" customWidth="1"/>
    <col min="13" max="13" width="15.5546875" style="2" customWidth="1"/>
    <col min="14" max="20" width="15.5546875" customWidth="1"/>
    <col min="21" max="21" width="15.6640625" customWidth="1"/>
    <col min="22" max="34" width="15.5546875" customWidth="1"/>
    <col min="35" max="35" width="15" customWidth="1"/>
  </cols>
  <sheetData>
    <row r="1" spans="2:35" ht="15.75" customHeight="1" x14ac:dyDescent="0.3"/>
    <row r="2" spans="2:35" x14ac:dyDescent="0.3">
      <c r="B2" s="12" t="s">
        <v>237</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row>
    <row r="3" spans="2:35" x14ac:dyDescent="0.3">
      <c r="B3"/>
      <c r="C3"/>
      <c r="D3"/>
      <c r="E3"/>
      <c r="F3"/>
      <c r="G3"/>
      <c r="H3"/>
      <c r="I3"/>
      <c r="J3"/>
      <c r="K3"/>
      <c r="L3"/>
      <c r="M3"/>
    </row>
    <row r="4" spans="2:35" x14ac:dyDescent="0.3">
      <c r="B4" s="9"/>
      <c r="C4" s="9"/>
      <c r="D4" s="9"/>
      <c r="E4" s="152"/>
      <c r="F4">
        <v>1</v>
      </c>
      <c r="G4">
        <v>2</v>
      </c>
      <c r="H4">
        <v>3</v>
      </c>
      <c r="I4">
        <v>4</v>
      </c>
      <c r="J4">
        <v>5</v>
      </c>
      <c r="K4">
        <v>6</v>
      </c>
      <c r="L4">
        <v>7</v>
      </c>
      <c r="M4">
        <v>8</v>
      </c>
      <c r="N4">
        <v>9</v>
      </c>
      <c r="O4">
        <v>10</v>
      </c>
      <c r="P4">
        <v>11</v>
      </c>
      <c r="Q4">
        <v>12</v>
      </c>
      <c r="R4">
        <v>13</v>
      </c>
      <c r="S4">
        <v>14</v>
      </c>
      <c r="T4">
        <v>15</v>
      </c>
      <c r="U4">
        <v>16</v>
      </c>
      <c r="V4">
        <v>17</v>
      </c>
      <c r="W4">
        <v>18</v>
      </c>
      <c r="X4">
        <v>19</v>
      </c>
      <c r="Y4">
        <v>20</v>
      </c>
      <c r="Z4">
        <v>21</v>
      </c>
      <c r="AA4">
        <v>22</v>
      </c>
      <c r="AB4">
        <v>23</v>
      </c>
      <c r="AC4">
        <v>24</v>
      </c>
      <c r="AD4">
        <v>25</v>
      </c>
      <c r="AE4">
        <v>26</v>
      </c>
      <c r="AF4">
        <v>27</v>
      </c>
      <c r="AG4">
        <v>28</v>
      </c>
      <c r="AH4">
        <v>29</v>
      </c>
      <c r="AI4">
        <v>30</v>
      </c>
    </row>
    <row r="5" spans="2:35" x14ac:dyDescent="0.3">
      <c r="B5" s="136" t="s">
        <v>75</v>
      </c>
      <c r="C5"/>
      <c r="D5" s="63" t="s">
        <v>74</v>
      </c>
      <c r="E5" s="157">
        <f>E8</f>
        <v>2024</v>
      </c>
      <c r="F5" s="157">
        <f t="shared" ref="F5:AI5" si="0">F8</f>
        <v>2025</v>
      </c>
      <c r="G5" s="157">
        <f t="shared" si="0"/>
        <v>2026</v>
      </c>
      <c r="H5" s="157">
        <f t="shared" si="0"/>
        <v>2027</v>
      </c>
      <c r="I5" s="157">
        <f t="shared" si="0"/>
        <v>2028</v>
      </c>
      <c r="J5" s="157">
        <f t="shared" si="0"/>
        <v>2029</v>
      </c>
      <c r="K5" s="157">
        <f t="shared" si="0"/>
        <v>2030</v>
      </c>
      <c r="L5" s="157">
        <f t="shared" si="0"/>
        <v>2031</v>
      </c>
      <c r="M5" s="157">
        <f t="shared" si="0"/>
        <v>2032</v>
      </c>
      <c r="N5" s="157">
        <f t="shared" si="0"/>
        <v>2033</v>
      </c>
      <c r="O5" s="157">
        <f t="shared" si="0"/>
        <v>2034</v>
      </c>
      <c r="P5" s="157">
        <f t="shared" si="0"/>
        <v>2035</v>
      </c>
      <c r="Q5" s="157">
        <f t="shared" si="0"/>
        <v>2036</v>
      </c>
      <c r="R5" s="157">
        <f t="shared" si="0"/>
        <v>2037</v>
      </c>
      <c r="S5" s="157">
        <f t="shared" si="0"/>
        <v>2038</v>
      </c>
      <c r="T5" s="157">
        <f t="shared" si="0"/>
        <v>2039</v>
      </c>
      <c r="U5" s="157">
        <f t="shared" si="0"/>
        <v>2040</v>
      </c>
      <c r="V5" s="157">
        <f t="shared" si="0"/>
        <v>2041</v>
      </c>
      <c r="W5" s="157">
        <f t="shared" si="0"/>
        <v>2042</v>
      </c>
      <c r="X5" s="157">
        <f t="shared" si="0"/>
        <v>2043</v>
      </c>
      <c r="Y5" s="157">
        <f t="shared" si="0"/>
        <v>2044</v>
      </c>
      <c r="Z5" s="157">
        <f t="shared" si="0"/>
        <v>2045</v>
      </c>
      <c r="AA5" s="157">
        <f t="shared" si="0"/>
        <v>2046</v>
      </c>
      <c r="AB5" s="157">
        <f t="shared" si="0"/>
        <v>2047</v>
      </c>
      <c r="AC5" s="157">
        <f t="shared" si="0"/>
        <v>2048</v>
      </c>
      <c r="AD5" s="157">
        <f t="shared" si="0"/>
        <v>2049</v>
      </c>
      <c r="AE5" s="157">
        <f t="shared" si="0"/>
        <v>2050</v>
      </c>
      <c r="AF5" s="157">
        <f t="shared" si="0"/>
        <v>2051</v>
      </c>
      <c r="AG5" s="157">
        <f t="shared" si="0"/>
        <v>2052</v>
      </c>
      <c r="AH5" s="157">
        <f t="shared" si="0"/>
        <v>2053</v>
      </c>
      <c r="AI5" s="157">
        <f t="shared" si="0"/>
        <v>2054</v>
      </c>
    </row>
    <row r="6" spans="2:35" ht="28.8" x14ac:dyDescent="0.3">
      <c r="B6" s="155" t="s">
        <v>75</v>
      </c>
      <c r="C6" s="242"/>
      <c r="D6" s="188">
        <f>SUM(E6:AI6)</f>
        <v>3966.9999999999977</v>
      </c>
      <c r="E6" s="126">
        <v>0</v>
      </c>
      <c r="F6" s="126">
        <f>E98</f>
        <v>222</v>
      </c>
      <c r="G6" s="126">
        <f t="shared" ref="G6:AI6" si="1">F98</f>
        <v>212.2</v>
      </c>
      <c r="H6" s="126">
        <f t="shared" si="1"/>
        <v>202.39999999999998</v>
      </c>
      <c r="I6" s="126">
        <f t="shared" si="1"/>
        <v>192.59999999999997</v>
      </c>
      <c r="J6" s="126">
        <f t="shared" si="1"/>
        <v>182.79999999999995</v>
      </c>
      <c r="K6" s="126">
        <f t="shared" si="1"/>
        <v>172.99999999999994</v>
      </c>
      <c r="L6" s="126">
        <f t="shared" si="1"/>
        <v>163.19999999999993</v>
      </c>
      <c r="M6" s="126">
        <f t="shared" si="1"/>
        <v>153.39999999999992</v>
      </c>
      <c r="N6" s="126">
        <f t="shared" si="1"/>
        <v>143.59999999999991</v>
      </c>
      <c r="O6" s="126">
        <f t="shared" si="1"/>
        <v>133.7999999999999</v>
      </c>
      <c r="P6" s="126">
        <f t="shared" si="1"/>
        <v>123.9999999999999</v>
      </c>
      <c r="Q6" s="126">
        <f>P98</f>
        <v>114.1999999999999</v>
      </c>
      <c r="R6" s="126">
        <f t="shared" si="1"/>
        <v>104.39999999999991</v>
      </c>
      <c r="S6" s="126">
        <f t="shared" si="1"/>
        <v>94.599999999999909</v>
      </c>
      <c r="T6" s="126">
        <f t="shared" si="1"/>
        <v>84.799999999999912</v>
      </c>
      <c r="U6" s="126">
        <f t="shared" si="1"/>
        <v>74.999999999999915</v>
      </c>
      <c r="V6" s="126">
        <f t="shared" si="1"/>
        <v>65.199999999999918</v>
      </c>
      <c r="W6" s="126">
        <f t="shared" si="1"/>
        <v>55.39999999999992</v>
      </c>
      <c r="X6" s="126">
        <f t="shared" si="1"/>
        <v>45.599999999999923</v>
      </c>
      <c r="Y6" s="126">
        <f t="shared" si="1"/>
        <v>35.799999999999926</v>
      </c>
      <c r="Z6" s="126">
        <f t="shared" si="1"/>
        <v>177.99999999999994</v>
      </c>
      <c r="AA6" s="126">
        <f t="shared" si="1"/>
        <v>168.19999999999993</v>
      </c>
      <c r="AB6" s="126">
        <f t="shared" si="1"/>
        <v>158.39999999999992</v>
      </c>
      <c r="AC6" s="126">
        <f t="shared" si="1"/>
        <v>148.59999999999991</v>
      </c>
      <c r="AD6" s="126">
        <f t="shared" si="1"/>
        <v>138.7999999999999</v>
      </c>
      <c r="AE6" s="126">
        <f t="shared" si="1"/>
        <v>138.99999999999989</v>
      </c>
      <c r="AF6" s="126">
        <f t="shared" si="1"/>
        <v>129.19999999999987</v>
      </c>
      <c r="AG6" s="126">
        <f t="shared" si="1"/>
        <v>119.39999999999988</v>
      </c>
      <c r="AH6" s="126">
        <f t="shared" si="1"/>
        <v>109.59999999999988</v>
      </c>
      <c r="AI6" s="126">
        <f t="shared" si="1"/>
        <v>99.799999999999883</v>
      </c>
    </row>
    <row r="7" spans="2:35" x14ac:dyDescent="0.3">
      <c r="B7"/>
      <c r="C7"/>
      <c r="D7"/>
      <c r="E7"/>
      <c r="F7"/>
      <c r="G7"/>
      <c r="H7"/>
      <c r="I7"/>
      <c r="J7"/>
      <c r="K7"/>
      <c r="L7"/>
      <c r="M7"/>
    </row>
    <row r="8" spans="2:35" x14ac:dyDescent="0.3">
      <c r="B8" s="125" t="s">
        <v>215</v>
      </c>
      <c r="C8" s="63" t="s">
        <v>73</v>
      </c>
      <c r="D8" s="63" t="s">
        <v>74</v>
      </c>
      <c r="E8" s="11">
        <v>2024</v>
      </c>
      <c r="F8" s="11">
        <f>E8+1</f>
        <v>2025</v>
      </c>
      <c r="G8" s="11">
        <f t="shared" ref="G8:AI8" si="2">F8+1</f>
        <v>2026</v>
      </c>
      <c r="H8" s="11">
        <f t="shared" si="2"/>
        <v>2027</v>
      </c>
      <c r="I8" s="11">
        <f t="shared" si="2"/>
        <v>2028</v>
      </c>
      <c r="J8" s="11">
        <f t="shared" si="2"/>
        <v>2029</v>
      </c>
      <c r="K8" s="11">
        <f t="shared" si="2"/>
        <v>2030</v>
      </c>
      <c r="L8" s="11">
        <f t="shared" si="2"/>
        <v>2031</v>
      </c>
      <c r="M8" s="11">
        <f t="shared" si="2"/>
        <v>2032</v>
      </c>
      <c r="N8" s="11">
        <f t="shared" si="2"/>
        <v>2033</v>
      </c>
      <c r="O8" s="11">
        <f t="shared" si="2"/>
        <v>2034</v>
      </c>
      <c r="P8" s="11">
        <f t="shared" si="2"/>
        <v>2035</v>
      </c>
      <c r="Q8" s="11">
        <f t="shared" si="2"/>
        <v>2036</v>
      </c>
      <c r="R8" s="11">
        <f t="shared" si="2"/>
        <v>2037</v>
      </c>
      <c r="S8" s="11">
        <f t="shared" si="2"/>
        <v>2038</v>
      </c>
      <c r="T8" s="11">
        <f t="shared" si="2"/>
        <v>2039</v>
      </c>
      <c r="U8" s="11">
        <f t="shared" si="2"/>
        <v>2040</v>
      </c>
      <c r="V8" s="11">
        <f t="shared" si="2"/>
        <v>2041</v>
      </c>
      <c r="W8" s="11">
        <f t="shared" si="2"/>
        <v>2042</v>
      </c>
      <c r="X8" s="11">
        <f t="shared" si="2"/>
        <v>2043</v>
      </c>
      <c r="Y8" s="11">
        <f t="shared" si="2"/>
        <v>2044</v>
      </c>
      <c r="Z8" s="11">
        <f t="shared" si="2"/>
        <v>2045</v>
      </c>
      <c r="AA8" s="11">
        <f t="shared" si="2"/>
        <v>2046</v>
      </c>
      <c r="AB8" s="11">
        <f t="shared" si="2"/>
        <v>2047</v>
      </c>
      <c r="AC8" s="11">
        <f t="shared" si="2"/>
        <v>2048</v>
      </c>
      <c r="AD8" s="11">
        <f t="shared" si="2"/>
        <v>2049</v>
      </c>
      <c r="AE8" s="11">
        <f t="shared" si="2"/>
        <v>2050</v>
      </c>
      <c r="AF8" s="11">
        <f t="shared" si="2"/>
        <v>2051</v>
      </c>
      <c r="AG8" s="11">
        <f t="shared" si="2"/>
        <v>2052</v>
      </c>
      <c r="AH8" s="11">
        <f t="shared" si="2"/>
        <v>2053</v>
      </c>
      <c r="AI8" s="11">
        <f t="shared" si="2"/>
        <v>2054</v>
      </c>
    </row>
    <row r="9" spans="2:35" x14ac:dyDescent="0.3">
      <c r="B9" s="281" t="s">
        <v>202</v>
      </c>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row>
    <row r="10" spans="2:35" x14ac:dyDescent="0.3">
      <c r="B10" s="6" t="s">
        <v>77</v>
      </c>
      <c r="C10" s="123">
        <v>0.03</v>
      </c>
      <c r="D10" s="151">
        <f>SUM(E10:AI10)</f>
        <v>9</v>
      </c>
      <c r="E10" s="177">
        <v>9</v>
      </c>
      <c r="F10" s="177">
        <v>0</v>
      </c>
      <c r="G10" s="177">
        <v>0</v>
      </c>
      <c r="H10" s="177">
        <v>0</v>
      </c>
      <c r="I10" s="177">
        <v>0</v>
      </c>
      <c r="J10" s="177">
        <v>0</v>
      </c>
      <c r="K10" s="177"/>
      <c r="L10" s="177">
        <v>0</v>
      </c>
      <c r="M10" s="177">
        <v>0</v>
      </c>
      <c r="N10" s="177">
        <v>0</v>
      </c>
      <c r="O10" s="177">
        <v>0</v>
      </c>
      <c r="P10" s="177">
        <v>0</v>
      </c>
      <c r="Q10" s="177">
        <v>0</v>
      </c>
      <c r="R10" s="177">
        <v>0</v>
      </c>
      <c r="S10" s="177">
        <v>0</v>
      </c>
      <c r="T10" s="177">
        <v>0</v>
      </c>
      <c r="U10" s="177">
        <v>0</v>
      </c>
      <c r="V10" s="177">
        <v>0</v>
      </c>
      <c r="W10" s="177">
        <v>0</v>
      </c>
      <c r="X10" s="177">
        <v>0</v>
      </c>
      <c r="Y10" s="177">
        <v>0</v>
      </c>
      <c r="Z10" s="177">
        <v>0</v>
      </c>
      <c r="AA10" s="177">
        <v>0</v>
      </c>
      <c r="AB10" s="177">
        <v>0</v>
      </c>
      <c r="AC10" s="177">
        <v>0</v>
      </c>
      <c r="AD10" s="177">
        <v>0</v>
      </c>
      <c r="AE10" s="177">
        <v>0</v>
      </c>
      <c r="AF10" s="177">
        <v>0</v>
      </c>
      <c r="AG10" s="177">
        <v>0</v>
      </c>
      <c r="AH10" s="177">
        <v>0</v>
      </c>
      <c r="AI10" s="177">
        <v>0</v>
      </c>
    </row>
    <row r="11" spans="2:35" x14ac:dyDescent="0.3">
      <c r="B11" s="6" t="s">
        <v>78</v>
      </c>
      <c r="C11" s="123">
        <v>0.03</v>
      </c>
      <c r="D11" s="151">
        <f>SUM(E11:AI11)</f>
        <v>9</v>
      </c>
      <c r="E11" s="177">
        <v>9</v>
      </c>
      <c r="F11" s="177">
        <v>0</v>
      </c>
      <c r="G11" s="177">
        <v>0</v>
      </c>
      <c r="H11" s="177">
        <v>0</v>
      </c>
      <c r="I11" s="177">
        <v>0</v>
      </c>
      <c r="J11" s="177">
        <v>0</v>
      </c>
      <c r="K11" s="177">
        <v>0</v>
      </c>
      <c r="L11" s="177">
        <v>0</v>
      </c>
      <c r="M11" s="177">
        <v>0</v>
      </c>
      <c r="N11" s="177">
        <v>0</v>
      </c>
      <c r="O11" s="177">
        <v>0</v>
      </c>
      <c r="P11" s="177">
        <v>0</v>
      </c>
      <c r="Q11" s="177">
        <v>0</v>
      </c>
      <c r="R11" s="177">
        <v>0</v>
      </c>
      <c r="S11" s="177">
        <v>0</v>
      </c>
      <c r="T11" s="177">
        <v>0</v>
      </c>
      <c r="U11" s="177">
        <v>0</v>
      </c>
      <c r="V11" s="177">
        <v>0</v>
      </c>
      <c r="W11" s="177">
        <v>0</v>
      </c>
      <c r="X11" s="177">
        <v>0</v>
      </c>
      <c r="Y11" s="177">
        <v>0</v>
      </c>
      <c r="Z11" s="177">
        <v>0</v>
      </c>
      <c r="AA11" s="177">
        <v>0</v>
      </c>
      <c r="AB11" s="177">
        <v>0</v>
      </c>
      <c r="AC11" s="177">
        <v>0</v>
      </c>
      <c r="AD11" s="177">
        <v>0</v>
      </c>
      <c r="AE11" s="177">
        <v>0</v>
      </c>
      <c r="AF11" s="177">
        <v>0</v>
      </c>
      <c r="AG11" s="177">
        <v>0</v>
      </c>
      <c r="AH11" s="177">
        <v>0</v>
      </c>
      <c r="AI11" s="177">
        <v>0</v>
      </c>
    </row>
    <row r="12" spans="2:35" x14ac:dyDescent="0.3">
      <c r="B12" s="6" t="s">
        <v>79</v>
      </c>
      <c r="C12" s="123">
        <v>0.03</v>
      </c>
      <c r="D12" s="151">
        <f t="shared" ref="D12:D34" si="3">SUM(E12:AI12)</f>
        <v>9</v>
      </c>
      <c r="E12" s="177">
        <v>9</v>
      </c>
      <c r="F12" s="177">
        <v>0</v>
      </c>
      <c r="G12" s="177">
        <v>0</v>
      </c>
      <c r="H12" s="177">
        <v>0</v>
      </c>
      <c r="I12" s="177">
        <v>0</v>
      </c>
      <c r="J12" s="177">
        <v>0</v>
      </c>
      <c r="K12" s="177">
        <v>0</v>
      </c>
      <c r="L12" s="177">
        <v>0</v>
      </c>
      <c r="M12" s="177">
        <v>0</v>
      </c>
      <c r="N12" s="177">
        <v>0</v>
      </c>
      <c r="O12" s="177">
        <v>0</v>
      </c>
      <c r="P12" s="177">
        <v>0</v>
      </c>
      <c r="Q12" s="177">
        <v>0</v>
      </c>
      <c r="R12" s="177">
        <v>0</v>
      </c>
      <c r="S12" s="177">
        <v>0</v>
      </c>
      <c r="T12" s="177">
        <v>0</v>
      </c>
      <c r="U12" s="177">
        <v>0</v>
      </c>
      <c r="V12" s="177">
        <v>0</v>
      </c>
      <c r="W12" s="177">
        <v>0</v>
      </c>
      <c r="X12" s="177">
        <v>0</v>
      </c>
      <c r="Y12" s="177">
        <v>0</v>
      </c>
      <c r="Z12" s="177">
        <v>0</v>
      </c>
      <c r="AA12" s="177">
        <v>0</v>
      </c>
      <c r="AB12" s="177">
        <v>0</v>
      </c>
      <c r="AC12" s="177">
        <v>0</v>
      </c>
      <c r="AD12" s="177">
        <v>0</v>
      </c>
      <c r="AE12" s="177">
        <v>0</v>
      </c>
      <c r="AF12" s="177">
        <v>0</v>
      </c>
      <c r="AG12" s="177">
        <v>0</v>
      </c>
      <c r="AH12" s="177">
        <v>0</v>
      </c>
      <c r="AI12" s="177">
        <v>0</v>
      </c>
    </row>
    <row r="13" spans="2:35" x14ac:dyDescent="0.3">
      <c r="B13" s="6" t="s">
        <v>80</v>
      </c>
      <c r="C13" s="123">
        <v>0.03</v>
      </c>
      <c r="D13" s="151">
        <f t="shared" si="3"/>
        <v>9</v>
      </c>
      <c r="E13" s="177">
        <v>9</v>
      </c>
      <c r="F13" s="177">
        <v>0</v>
      </c>
      <c r="G13" s="177">
        <v>0</v>
      </c>
      <c r="H13" s="177">
        <v>0</v>
      </c>
      <c r="I13" s="177">
        <v>0</v>
      </c>
      <c r="J13" s="177">
        <v>0</v>
      </c>
      <c r="K13" s="177">
        <v>0</v>
      </c>
      <c r="L13" s="177">
        <v>0</v>
      </c>
      <c r="M13" s="177">
        <v>0</v>
      </c>
      <c r="N13" s="177">
        <v>0</v>
      </c>
      <c r="O13" s="177">
        <v>0</v>
      </c>
      <c r="P13" s="177">
        <v>0</v>
      </c>
      <c r="Q13" s="177">
        <v>0</v>
      </c>
      <c r="R13" s="177">
        <v>0</v>
      </c>
      <c r="S13" s="177">
        <v>0</v>
      </c>
      <c r="T13" s="177">
        <v>0</v>
      </c>
      <c r="U13" s="177">
        <v>0</v>
      </c>
      <c r="V13" s="177">
        <v>0</v>
      </c>
      <c r="W13" s="177">
        <v>0</v>
      </c>
      <c r="X13" s="177">
        <v>0</v>
      </c>
      <c r="Y13" s="177">
        <v>0</v>
      </c>
      <c r="Z13" s="177">
        <v>0</v>
      </c>
      <c r="AA13" s="177">
        <v>0</v>
      </c>
      <c r="AB13" s="177">
        <v>0</v>
      </c>
      <c r="AC13" s="177">
        <v>0</v>
      </c>
      <c r="AD13" s="177">
        <v>0</v>
      </c>
      <c r="AE13" s="177">
        <v>0</v>
      </c>
      <c r="AF13" s="177">
        <v>0</v>
      </c>
      <c r="AG13" s="177">
        <v>0</v>
      </c>
      <c r="AH13" s="177">
        <v>0</v>
      </c>
      <c r="AI13" s="177">
        <v>0</v>
      </c>
    </row>
    <row r="14" spans="2:35" ht="28.8" x14ac:dyDescent="0.3">
      <c r="B14" s="6" t="s">
        <v>81</v>
      </c>
      <c r="C14" s="123">
        <v>0.03</v>
      </c>
      <c r="D14" s="151">
        <f t="shared" si="3"/>
        <v>9</v>
      </c>
      <c r="E14" s="177">
        <v>9</v>
      </c>
      <c r="F14" s="177">
        <v>0</v>
      </c>
      <c r="G14" s="177">
        <v>0</v>
      </c>
      <c r="H14" s="177">
        <v>0</v>
      </c>
      <c r="I14" s="177">
        <v>0</v>
      </c>
      <c r="J14" s="177">
        <v>0</v>
      </c>
      <c r="K14" s="177">
        <v>0</v>
      </c>
      <c r="L14" s="177">
        <v>0</v>
      </c>
      <c r="M14" s="177">
        <v>0</v>
      </c>
      <c r="N14" s="177">
        <v>0</v>
      </c>
      <c r="O14" s="177">
        <v>0</v>
      </c>
      <c r="P14" s="177">
        <v>0</v>
      </c>
      <c r="Q14" s="177">
        <v>0</v>
      </c>
      <c r="R14" s="177">
        <v>0</v>
      </c>
      <c r="S14" s="177">
        <v>0</v>
      </c>
      <c r="T14" s="177">
        <v>0</v>
      </c>
      <c r="U14" s="177">
        <v>0</v>
      </c>
      <c r="V14" s="177">
        <v>0</v>
      </c>
      <c r="W14" s="177">
        <v>0</v>
      </c>
      <c r="X14" s="177">
        <v>0</v>
      </c>
      <c r="Y14" s="177">
        <v>0</v>
      </c>
      <c r="Z14" s="177">
        <v>0</v>
      </c>
      <c r="AA14" s="177">
        <v>0</v>
      </c>
      <c r="AB14" s="177">
        <v>0</v>
      </c>
      <c r="AC14" s="177">
        <v>0</v>
      </c>
      <c r="AD14" s="177">
        <v>0</v>
      </c>
      <c r="AE14" s="177">
        <v>0</v>
      </c>
      <c r="AF14" s="177">
        <v>0</v>
      </c>
      <c r="AG14" s="177">
        <v>0</v>
      </c>
      <c r="AH14" s="177">
        <v>0</v>
      </c>
      <c r="AI14" s="177">
        <v>0</v>
      </c>
    </row>
    <row r="15" spans="2:35" ht="28.8" x14ac:dyDescent="0.3">
      <c r="B15" s="6" t="s">
        <v>194</v>
      </c>
      <c r="C15" s="123">
        <f t="shared" ref="C15:C23" si="4">1/20</f>
        <v>0.05</v>
      </c>
      <c r="D15" s="151">
        <f t="shared" si="3"/>
        <v>20</v>
      </c>
      <c r="E15" s="177">
        <v>10</v>
      </c>
      <c r="F15" s="177">
        <v>0</v>
      </c>
      <c r="G15" s="177">
        <v>0</v>
      </c>
      <c r="H15" s="177">
        <v>0</v>
      </c>
      <c r="I15" s="177">
        <v>0</v>
      </c>
      <c r="J15" s="177">
        <v>0</v>
      </c>
      <c r="K15" s="177">
        <v>0</v>
      </c>
      <c r="L15" s="177">
        <v>0</v>
      </c>
      <c r="M15" s="177">
        <v>0</v>
      </c>
      <c r="N15" s="177">
        <v>0</v>
      </c>
      <c r="O15" s="177">
        <v>0</v>
      </c>
      <c r="P15" s="177">
        <v>0</v>
      </c>
      <c r="Q15" s="177">
        <v>0</v>
      </c>
      <c r="R15" s="177">
        <v>0</v>
      </c>
      <c r="S15" s="177">
        <v>0</v>
      </c>
      <c r="T15" s="177">
        <v>0</v>
      </c>
      <c r="U15" s="177">
        <v>0</v>
      </c>
      <c r="V15" s="177">
        <v>0</v>
      </c>
      <c r="W15" s="177">
        <v>0</v>
      </c>
      <c r="X15" s="177">
        <v>0</v>
      </c>
      <c r="Y15" s="177">
        <v>10</v>
      </c>
      <c r="Z15" s="177">
        <v>0</v>
      </c>
      <c r="AA15" s="177">
        <v>0</v>
      </c>
      <c r="AB15" s="177">
        <v>0</v>
      </c>
      <c r="AC15" s="177">
        <v>0</v>
      </c>
      <c r="AD15" s="177">
        <v>0</v>
      </c>
      <c r="AE15" s="177">
        <v>0</v>
      </c>
      <c r="AF15" s="177">
        <v>0</v>
      </c>
      <c r="AG15" s="177">
        <v>0</v>
      </c>
      <c r="AH15" s="177">
        <v>0</v>
      </c>
      <c r="AI15" s="177">
        <v>0</v>
      </c>
    </row>
    <row r="16" spans="2:35" ht="28.8" x14ac:dyDescent="0.3">
      <c r="B16" s="6" t="s">
        <v>195</v>
      </c>
      <c r="C16" s="123">
        <f t="shared" si="4"/>
        <v>0.05</v>
      </c>
      <c r="D16" s="151">
        <f t="shared" si="3"/>
        <v>20</v>
      </c>
      <c r="E16" s="177">
        <v>10</v>
      </c>
      <c r="F16" s="177">
        <v>0</v>
      </c>
      <c r="G16" s="177">
        <v>0</v>
      </c>
      <c r="H16" s="177">
        <v>0</v>
      </c>
      <c r="I16" s="177">
        <v>0</v>
      </c>
      <c r="J16" s="177">
        <v>0</v>
      </c>
      <c r="K16" s="177">
        <v>0</v>
      </c>
      <c r="L16" s="177">
        <v>0</v>
      </c>
      <c r="M16" s="177">
        <v>0</v>
      </c>
      <c r="N16" s="177">
        <v>0</v>
      </c>
      <c r="O16" s="177">
        <v>0</v>
      </c>
      <c r="P16" s="177">
        <v>0</v>
      </c>
      <c r="Q16" s="177">
        <v>0</v>
      </c>
      <c r="R16" s="177">
        <v>0</v>
      </c>
      <c r="S16" s="177">
        <v>0</v>
      </c>
      <c r="T16" s="177">
        <v>0</v>
      </c>
      <c r="U16" s="177">
        <v>0</v>
      </c>
      <c r="V16" s="177">
        <v>0</v>
      </c>
      <c r="W16" s="177">
        <v>0</v>
      </c>
      <c r="X16" s="177">
        <v>0</v>
      </c>
      <c r="Y16" s="177">
        <v>10</v>
      </c>
      <c r="Z16" s="177">
        <v>0</v>
      </c>
      <c r="AA16" s="177">
        <v>0</v>
      </c>
      <c r="AB16" s="177">
        <v>0</v>
      </c>
      <c r="AC16" s="177">
        <v>0</v>
      </c>
      <c r="AD16" s="177">
        <v>0</v>
      </c>
      <c r="AE16" s="177">
        <v>0</v>
      </c>
      <c r="AF16" s="177">
        <v>0</v>
      </c>
      <c r="AG16" s="177">
        <v>0</v>
      </c>
      <c r="AH16" s="177">
        <v>0</v>
      </c>
      <c r="AI16" s="177">
        <v>0</v>
      </c>
    </row>
    <row r="17" spans="2:35" x14ac:dyDescent="0.3">
      <c r="B17" s="6" t="s">
        <v>196</v>
      </c>
      <c r="C17" s="123">
        <f t="shared" si="4"/>
        <v>0.05</v>
      </c>
      <c r="D17" s="151">
        <f t="shared" si="3"/>
        <v>20</v>
      </c>
      <c r="E17" s="177">
        <v>10</v>
      </c>
      <c r="F17" s="177">
        <v>0</v>
      </c>
      <c r="G17" s="177">
        <v>0</v>
      </c>
      <c r="H17" s="177">
        <v>0</v>
      </c>
      <c r="I17" s="177">
        <v>0</v>
      </c>
      <c r="J17" s="177">
        <v>0</v>
      </c>
      <c r="K17" s="177">
        <v>0</v>
      </c>
      <c r="L17" s="177">
        <v>0</v>
      </c>
      <c r="M17" s="177">
        <v>0</v>
      </c>
      <c r="N17" s="177">
        <v>0</v>
      </c>
      <c r="O17" s="177">
        <v>0</v>
      </c>
      <c r="P17" s="177">
        <v>0</v>
      </c>
      <c r="Q17" s="177">
        <v>0</v>
      </c>
      <c r="R17" s="177">
        <v>0</v>
      </c>
      <c r="S17" s="177">
        <v>0</v>
      </c>
      <c r="T17" s="177">
        <v>0</v>
      </c>
      <c r="U17" s="177">
        <v>0</v>
      </c>
      <c r="V17" s="177">
        <v>0</v>
      </c>
      <c r="W17" s="177">
        <v>0</v>
      </c>
      <c r="X17" s="177">
        <v>0</v>
      </c>
      <c r="Y17" s="177">
        <v>10</v>
      </c>
      <c r="Z17" s="177">
        <v>0</v>
      </c>
      <c r="AA17" s="177">
        <v>0</v>
      </c>
      <c r="AB17" s="177">
        <v>0</v>
      </c>
      <c r="AC17" s="177">
        <v>0</v>
      </c>
      <c r="AD17" s="177">
        <v>0</v>
      </c>
      <c r="AE17" s="177">
        <v>0</v>
      </c>
      <c r="AF17" s="177">
        <v>0</v>
      </c>
      <c r="AG17" s="177">
        <v>0</v>
      </c>
      <c r="AH17" s="177">
        <v>0</v>
      </c>
      <c r="AI17" s="177">
        <v>0</v>
      </c>
    </row>
    <row r="18" spans="2:35" x14ac:dyDescent="0.3">
      <c r="B18" s="6" t="s">
        <v>197</v>
      </c>
      <c r="C18" s="123">
        <f t="shared" si="4"/>
        <v>0.05</v>
      </c>
      <c r="D18" s="151">
        <f t="shared" si="3"/>
        <v>20</v>
      </c>
      <c r="E18" s="177">
        <v>10</v>
      </c>
      <c r="F18" s="177">
        <v>0</v>
      </c>
      <c r="G18" s="177">
        <v>0</v>
      </c>
      <c r="H18" s="177">
        <v>0</v>
      </c>
      <c r="I18" s="177">
        <v>0</v>
      </c>
      <c r="J18" s="177">
        <v>0</v>
      </c>
      <c r="K18" s="177">
        <v>0</v>
      </c>
      <c r="L18" s="177">
        <v>0</v>
      </c>
      <c r="M18" s="177">
        <v>0</v>
      </c>
      <c r="N18" s="177">
        <v>0</v>
      </c>
      <c r="O18" s="177">
        <v>0</v>
      </c>
      <c r="P18" s="177">
        <v>0</v>
      </c>
      <c r="Q18" s="177">
        <v>0</v>
      </c>
      <c r="R18" s="177">
        <v>0</v>
      </c>
      <c r="S18" s="177">
        <v>0</v>
      </c>
      <c r="T18" s="177">
        <v>0</v>
      </c>
      <c r="U18" s="177">
        <v>0</v>
      </c>
      <c r="V18" s="177">
        <v>0</v>
      </c>
      <c r="W18" s="177">
        <v>0</v>
      </c>
      <c r="X18" s="177">
        <v>0</v>
      </c>
      <c r="Y18" s="177">
        <v>10</v>
      </c>
      <c r="Z18" s="177">
        <v>0</v>
      </c>
      <c r="AA18" s="177">
        <v>0</v>
      </c>
      <c r="AB18" s="177">
        <v>0</v>
      </c>
      <c r="AC18" s="177">
        <v>0</v>
      </c>
      <c r="AD18" s="177">
        <v>0</v>
      </c>
      <c r="AE18" s="177">
        <v>0</v>
      </c>
      <c r="AF18" s="177">
        <v>0</v>
      </c>
      <c r="AG18" s="177">
        <v>0</v>
      </c>
      <c r="AH18" s="177">
        <v>0</v>
      </c>
      <c r="AI18" s="177">
        <v>0</v>
      </c>
    </row>
    <row r="19" spans="2:35" x14ac:dyDescent="0.3">
      <c r="B19" s="6" t="s">
        <v>198</v>
      </c>
      <c r="C19" s="123">
        <f t="shared" si="4"/>
        <v>0.05</v>
      </c>
      <c r="D19" s="151">
        <f t="shared" si="3"/>
        <v>20</v>
      </c>
      <c r="E19" s="177">
        <v>10</v>
      </c>
      <c r="F19" s="177">
        <v>0</v>
      </c>
      <c r="G19" s="177">
        <v>0</v>
      </c>
      <c r="H19" s="177">
        <v>0</v>
      </c>
      <c r="I19" s="177">
        <v>0</v>
      </c>
      <c r="J19" s="177">
        <v>0</v>
      </c>
      <c r="K19" s="177">
        <v>0</v>
      </c>
      <c r="L19" s="177">
        <v>0</v>
      </c>
      <c r="M19" s="177">
        <v>0</v>
      </c>
      <c r="N19" s="177">
        <v>0</v>
      </c>
      <c r="O19" s="177">
        <v>0</v>
      </c>
      <c r="P19" s="177">
        <v>0</v>
      </c>
      <c r="Q19" s="177">
        <v>0</v>
      </c>
      <c r="R19" s="177">
        <v>0</v>
      </c>
      <c r="S19" s="177">
        <v>0</v>
      </c>
      <c r="T19" s="177">
        <v>0</v>
      </c>
      <c r="U19" s="177">
        <v>0</v>
      </c>
      <c r="V19" s="177">
        <v>0</v>
      </c>
      <c r="W19" s="177">
        <v>0</v>
      </c>
      <c r="X19" s="177">
        <v>0</v>
      </c>
      <c r="Y19" s="177">
        <v>10</v>
      </c>
      <c r="Z19" s="177">
        <v>0</v>
      </c>
      <c r="AA19" s="177">
        <v>0</v>
      </c>
      <c r="AB19" s="177">
        <v>0</v>
      </c>
      <c r="AC19" s="177">
        <v>0</v>
      </c>
      <c r="AD19" s="177">
        <v>0</v>
      </c>
      <c r="AE19" s="177">
        <v>0</v>
      </c>
      <c r="AF19" s="177">
        <v>0</v>
      </c>
      <c r="AG19" s="177">
        <v>0</v>
      </c>
      <c r="AH19" s="177">
        <v>0</v>
      </c>
      <c r="AI19" s="177">
        <v>0</v>
      </c>
    </row>
    <row r="20" spans="2:35" x14ac:dyDescent="0.3">
      <c r="B20" s="6" t="s">
        <v>199</v>
      </c>
      <c r="C20" s="123">
        <f>1/25</f>
        <v>0.04</v>
      </c>
      <c r="D20" s="151">
        <f t="shared" si="3"/>
        <v>20</v>
      </c>
      <c r="E20" s="177">
        <v>10</v>
      </c>
      <c r="F20" s="177">
        <v>0</v>
      </c>
      <c r="G20" s="177">
        <v>0</v>
      </c>
      <c r="H20" s="177">
        <v>0</v>
      </c>
      <c r="I20" s="177">
        <v>0</v>
      </c>
      <c r="J20" s="177">
        <v>0</v>
      </c>
      <c r="K20" s="177">
        <v>0</v>
      </c>
      <c r="L20" s="177">
        <v>0</v>
      </c>
      <c r="M20" s="177">
        <v>0</v>
      </c>
      <c r="N20" s="177">
        <v>0</v>
      </c>
      <c r="O20" s="177">
        <v>0</v>
      </c>
      <c r="P20" s="177">
        <v>0</v>
      </c>
      <c r="Q20" s="177">
        <v>0</v>
      </c>
      <c r="R20" s="177">
        <v>0</v>
      </c>
      <c r="S20" s="177">
        <v>0</v>
      </c>
      <c r="T20" s="177">
        <v>0</v>
      </c>
      <c r="U20" s="177">
        <v>0</v>
      </c>
      <c r="V20" s="177">
        <v>0</v>
      </c>
      <c r="W20" s="177">
        <v>0</v>
      </c>
      <c r="X20" s="177">
        <v>0</v>
      </c>
      <c r="Y20" s="177"/>
      <c r="Z20" s="177">
        <v>0</v>
      </c>
      <c r="AA20" s="177">
        <v>0</v>
      </c>
      <c r="AB20" s="177">
        <v>0</v>
      </c>
      <c r="AC20" s="177">
        <v>0</v>
      </c>
      <c r="AD20" s="177">
        <v>10</v>
      </c>
      <c r="AE20" s="177">
        <v>0</v>
      </c>
      <c r="AF20" s="177">
        <v>0</v>
      </c>
      <c r="AG20" s="177">
        <v>0</v>
      </c>
      <c r="AH20" s="177">
        <v>0</v>
      </c>
      <c r="AI20" s="177">
        <v>0</v>
      </c>
    </row>
    <row r="21" spans="2:35" x14ac:dyDescent="0.3">
      <c r="B21" s="6" t="s">
        <v>200</v>
      </c>
      <c r="C21" s="123">
        <f t="shared" si="4"/>
        <v>0.05</v>
      </c>
      <c r="D21" s="151">
        <f t="shared" si="3"/>
        <v>20</v>
      </c>
      <c r="E21" s="177">
        <v>10</v>
      </c>
      <c r="F21" s="177">
        <v>0</v>
      </c>
      <c r="G21" s="177">
        <v>0</v>
      </c>
      <c r="H21" s="177">
        <v>0</v>
      </c>
      <c r="I21" s="177">
        <v>0</v>
      </c>
      <c r="J21" s="177">
        <v>0</v>
      </c>
      <c r="K21" s="177">
        <v>0</v>
      </c>
      <c r="L21" s="177">
        <v>0</v>
      </c>
      <c r="M21" s="177">
        <v>0</v>
      </c>
      <c r="N21" s="177">
        <v>0</v>
      </c>
      <c r="O21" s="177">
        <v>0</v>
      </c>
      <c r="P21" s="177">
        <v>0</v>
      </c>
      <c r="Q21" s="177">
        <v>0</v>
      </c>
      <c r="R21" s="177">
        <v>0</v>
      </c>
      <c r="S21" s="177">
        <v>0</v>
      </c>
      <c r="T21" s="177">
        <v>0</v>
      </c>
      <c r="U21" s="177">
        <v>0</v>
      </c>
      <c r="V21" s="177">
        <v>0</v>
      </c>
      <c r="W21" s="177">
        <v>0</v>
      </c>
      <c r="X21" s="177">
        <v>0</v>
      </c>
      <c r="Y21" s="177">
        <v>10</v>
      </c>
      <c r="Z21" s="177">
        <v>0</v>
      </c>
      <c r="AA21" s="177">
        <v>0</v>
      </c>
      <c r="AB21" s="177">
        <v>0</v>
      </c>
      <c r="AC21" s="177">
        <v>0</v>
      </c>
      <c r="AD21" s="177">
        <v>0</v>
      </c>
      <c r="AE21" s="177">
        <v>0</v>
      </c>
      <c r="AF21" s="177">
        <v>0</v>
      </c>
      <c r="AG21" s="177">
        <v>0</v>
      </c>
      <c r="AH21" s="177">
        <v>0</v>
      </c>
      <c r="AI21" s="177">
        <v>0</v>
      </c>
    </row>
    <row r="22" spans="2:35" x14ac:dyDescent="0.3">
      <c r="B22" s="6" t="s">
        <v>201</v>
      </c>
      <c r="C22" s="123">
        <f t="shared" si="4"/>
        <v>0.05</v>
      </c>
      <c r="D22" s="151">
        <f t="shared" si="3"/>
        <v>20</v>
      </c>
      <c r="E22" s="177">
        <v>10</v>
      </c>
      <c r="F22" s="177">
        <v>0</v>
      </c>
      <c r="G22" s="177">
        <v>0</v>
      </c>
      <c r="H22" s="177">
        <v>0</v>
      </c>
      <c r="I22" s="177">
        <v>0</v>
      </c>
      <c r="J22" s="177">
        <v>0</v>
      </c>
      <c r="K22" s="177">
        <v>0</v>
      </c>
      <c r="L22" s="177">
        <v>0</v>
      </c>
      <c r="M22" s="177">
        <v>0</v>
      </c>
      <c r="N22" s="177">
        <v>0</v>
      </c>
      <c r="O22" s="177">
        <v>0</v>
      </c>
      <c r="P22" s="177">
        <v>0</v>
      </c>
      <c r="Q22" s="177">
        <v>0</v>
      </c>
      <c r="R22" s="177">
        <v>0</v>
      </c>
      <c r="S22" s="177">
        <v>0</v>
      </c>
      <c r="T22" s="177">
        <v>0</v>
      </c>
      <c r="U22" s="177">
        <v>0</v>
      </c>
      <c r="V22" s="177">
        <v>0</v>
      </c>
      <c r="W22" s="177">
        <v>0</v>
      </c>
      <c r="X22" s="177">
        <v>0</v>
      </c>
      <c r="Y22" s="177">
        <v>10</v>
      </c>
      <c r="Z22" s="177">
        <v>0</v>
      </c>
      <c r="AA22" s="177">
        <v>0</v>
      </c>
      <c r="AB22" s="177">
        <v>0</v>
      </c>
      <c r="AC22" s="177">
        <v>0</v>
      </c>
      <c r="AD22" s="177">
        <v>0</v>
      </c>
      <c r="AE22" s="177">
        <v>0</v>
      </c>
      <c r="AF22" s="177">
        <v>0</v>
      </c>
      <c r="AG22" s="177">
        <v>0</v>
      </c>
      <c r="AH22" s="177">
        <v>0</v>
      </c>
      <c r="AI22" s="177">
        <v>0</v>
      </c>
    </row>
    <row r="23" spans="2:35" x14ac:dyDescent="0.3">
      <c r="B23" s="6" t="s">
        <v>44</v>
      </c>
      <c r="C23" s="123">
        <f t="shared" si="4"/>
        <v>0.05</v>
      </c>
      <c r="D23" s="151">
        <f t="shared" si="3"/>
        <v>20</v>
      </c>
      <c r="E23" s="177">
        <v>10</v>
      </c>
      <c r="F23" s="177">
        <v>0</v>
      </c>
      <c r="G23" s="177">
        <v>0</v>
      </c>
      <c r="H23" s="177">
        <v>0</v>
      </c>
      <c r="I23" s="177">
        <v>0</v>
      </c>
      <c r="J23" s="177">
        <v>0</v>
      </c>
      <c r="K23" s="177">
        <v>0</v>
      </c>
      <c r="L23" s="177">
        <v>0</v>
      </c>
      <c r="M23" s="177">
        <v>0</v>
      </c>
      <c r="N23" s="177">
        <v>0</v>
      </c>
      <c r="O23" s="177">
        <v>0</v>
      </c>
      <c r="P23" s="177">
        <v>0</v>
      </c>
      <c r="Q23" s="177">
        <v>0</v>
      </c>
      <c r="R23" s="177">
        <v>0</v>
      </c>
      <c r="S23" s="177">
        <v>0</v>
      </c>
      <c r="T23" s="177">
        <v>0</v>
      </c>
      <c r="U23" s="177">
        <v>0</v>
      </c>
      <c r="V23" s="177">
        <v>0</v>
      </c>
      <c r="W23" s="177">
        <v>0</v>
      </c>
      <c r="X23" s="177">
        <v>0</v>
      </c>
      <c r="Y23" s="177">
        <v>10</v>
      </c>
      <c r="Z23" s="177">
        <v>0</v>
      </c>
      <c r="AA23" s="177">
        <v>0</v>
      </c>
      <c r="AB23" s="177">
        <v>0</v>
      </c>
      <c r="AC23" s="177">
        <v>0</v>
      </c>
      <c r="AD23" s="177">
        <v>0</v>
      </c>
      <c r="AE23" s="177">
        <v>0</v>
      </c>
      <c r="AF23" s="177">
        <v>0</v>
      </c>
      <c r="AG23" s="177">
        <v>0</v>
      </c>
      <c r="AH23" s="177">
        <v>0</v>
      </c>
      <c r="AI23" s="177">
        <v>0</v>
      </c>
    </row>
    <row r="24" spans="2:35" x14ac:dyDescent="0.3">
      <c r="B24" s="289" t="s">
        <v>129</v>
      </c>
      <c r="C24" s="290"/>
      <c r="D24" s="290"/>
      <c r="E24" s="290"/>
      <c r="F24" s="290"/>
      <c r="G24" s="290"/>
      <c r="H24" s="290"/>
      <c r="I24" s="290"/>
      <c r="J24" s="290"/>
      <c r="K24" s="290"/>
      <c r="L24" s="290"/>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0"/>
    </row>
    <row r="25" spans="2:35" x14ac:dyDescent="0.3">
      <c r="B25" s="6" t="str">
        <f>'4.CAPEX List'!F3</f>
        <v>Buildings</v>
      </c>
      <c r="C25" s="123">
        <f t="shared" ref="C25:C34" si="5">1/20</f>
        <v>0.05</v>
      </c>
      <c r="D25" s="151">
        <f t="shared" si="3"/>
        <v>18</v>
      </c>
      <c r="E25" s="177">
        <v>9</v>
      </c>
      <c r="F25" s="177">
        <v>0</v>
      </c>
      <c r="G25" s="177">
        <v>0</v>
      </c>
      <c r="H25" s="177">
        <v>0</v>
      </c>
      <c r="I25" s="177">
        <v>0</v>
      </c>
      <c r="J25" s="177">
        <v>0</v>
      </c>
      <c r="K25" s="177">
        <v>0</v>
      </c>
      <c r="L25" s="177">
        <v>0</v>
      </c>
      <c r="M25" s="177">
        <v>0</v>
      </c>
      <c r="N25" s="177">
        <v>0</v>
      </c>
      <c r="O25" s="177">
        <v>0</v>
      </c>
      <c r="P25" s="177">
        <v>0</v>
      </c>
      <c r="Q25" s="177">
        <v>0</v>
      </c>
      <c r="R25" s="177">
        <v>0</v>
      </c>
      <c r="S25" s="177">
        <v>0</v>
      </c>
      <c r="T25" s="177">
        <v>0</v>
      </c>
      <c r="U25" s="177">
        <v>0</v>
      </c>
      <c r="V25" s="177">
        <v>0</v>
      </c>
      <c r="W25" s="177">
        <v>0</v>
      </c>
      <c r="X25" s="177">
        <v>0</v>
      </c>
      <c r="Y25" s="177">
        <v>9</v>
      </c>
      <c r="Z25" s="177">
        <v>0</v>
      </c>
      <c r="AA25" s="177">
        <v>0</v>
      </c>
      <c r="AB25" s="177">
        <v>0</v>
      </c>
      <c r="AC25" s="177">
        <v>0</v>
      </c>
      <c r="AD25" s="177">
        <v>0</v>
      </c>
      <c r="AE25" s="177">
        <v>0</v>
      </c>
      <c r="AF25" s="177">
        <v>0</v>
      </c>
      <c r="AG25" s="177">
        <v>0</v>
      </c>
      <c r="AH25" s="177">
        <v>0</v>
      </c>
      <c r="AI25" s="177">
        <v>0</v>
      </c>
    </row>
    <row r="26" spans="2:35" x14ac:dyDescent="0.3">
      <c r="B26" s="6" t="str">
        <f>'4.CAPEX List'!F4</f>
        <v>IT</v>
      </c>
      <c r="C26" s="123">
        <f t="shared" si="5"/>
        <v>0.05</v>
      </c>
      <c r="D26" s="151">
        <f t="shared" si="3"/>
        <v>18</v>
      </c>
      <c r="E26" s="177">
        <v>9</v>
      </c>
      <c r="F26" s="177">
        <v>0</v>
      </c>
      <c r="G26" s="177">
        <v>0</v>
      </c>
      <c r="H26" s="177">
        <v>0</v>
      </c>
      <c r="I26" s="177">
        <v>0</v>
      </c>
      <c r="J26" s="177">
        <v>0</v>
      </c>
      <c r="K26" s="177">
        <v>0</v>
      </c>
      <c r="L26" s="177">
        <v>0</v>
      </c>
      <c r="M26" s="177">
        <v>0</v>
      </c>
      <c r="N26" s="177">
        <v>0</v>
      </c>
      <c r="O26" s="177">
        <v>0</v>
      </c>
      <c r="P26" s="177">
        <v>0</v>
      </c>
      <c r="Q26" s="177">
        <v>0</v>
      </c>
      <c r="R26" s="177">
        <v>0</v>
      </c>
      <c r="S26" s="177">
        <v>0</v>
      </c>
      <c r="T26" s="177">
        <v>0</v>
      </c>
      <c r="U26" s="177">
        <v>0</v>
      </c>
      <c r="V26" s="177">
        <v>0</v>
      </c>
      <c r="W26" s="177">
        <v>0</v>
      </c>
      <c r="X26" s="177">
        <v>0</v>
      </c>
      <c r="Y26" s="177">
        <v>9</v>
      </c>
      <c r="Z26" s="177">
        <v>0</v>
      </c>
      <c r="AA26" s="177">
        <v>0</v>
      </c>
      <c r="AB26" s="177">
        <v>0</v>
      </c>
      <c r="AC26" s="177">
        <v>0</v>
      </c>
      <c r="AD26" s="177">
        <v>0</v>
      </c>
      <c r="AE26" s="177">
        <v>0</v>
      </c>
      <c r="AF26" s="177">
        <v>0</v>
      </c>
      <c r="AG26" s="177">
        <v>0</v>
      </c>
      <c r="AH26" s="177">
        <v>0</v>
      </c>
      <c r="AI26" s="177">
        <v>0</v>
      </c>
    </row>
    <row r="27" spans="2:35" ht="28.8" x14ac:dyDescent="0.3">
      <c r="B27" s="6" t="str">
        <f>'4.CAPEX List'!F5</f>
        <v>Vehicles and other transportation equipment</v>
      </c>
      <c r="C27" s="123">
        <f t="shared" si="5"/>
        <v>0.05</v>
      </c>
      <c r="D27" s="151">
        <f t="shared" si="3"/>
        <v>18</v>
      </c>
      <c r="E27" s="177">
        <v>9</v>
      </c>
      <c r="F27" s="177">
        <v>0</v>
      </c>
      <c r="G27" s="177">
        <v>0</v>
      </c>
      <c r="H27" s="177">
        <v>0</v>
      </c>
      <c r="I27" s="177">
        <v>0</v>
      </c>
      <c r="J27" s="177">
        <v>0</v>
      </c>
      <c r="K27" s="177">
        <v>0</v>
      </c>
      <c r="L27" s="177">
        <v>0</v>
      </c>
      <c r="M27" s="177">
        <v>0</v>
      </c>
      <c r="N27" s="177">
        <v>0</v>
      </c>
      <c r="O27" s="177">
        <v>0</v>
      </c>
      <c r="P27" s="177">
        <v>0</v>
      </c>
      <c r="Q27" s="177">
        <v>0</v>
      </c>
      <c r="R27" s="177">
        <v>0</v>
      </c>
      <c r="S27" s="177">
        <v>0</v>
      </c>
      <c r="T27" s="177">
        <v>0</v>
      </c>
      <c r="U27" s="177">
        <v>0</v>
      </c>
      <c r="V27" s="177">
        <v>0</v>
      </c>
      <c r="W27" s="177">
        <v>0</v>
      </c>
      <c r="X27" s="177">
        <v>0</v>
      </c>
      <c r="Y27" s="177">
        <v>9</v>
      </c>
      <c r="Z27" s="177">
        <v>0</v>
      </c>
      <c r="AA27" s="177">
        <v>0</v>
      </c>
      <c r="AB27" s="177">
        <v>0</v>
      </c>
      <c r="AC27" s="177">
        <v>0</v>
      </c>
      <c r="AD27" s="177">
        <v>0</v>
      </c>
      <c r="AE27" s="177">
        <v>0</v>
      </c>
      <c r="AF27" s="177">
        <v>0</v>
      </c>
      <c r="AG27" s="177">
        <v>0</v>
      </c>
      <c r="AH27" s="177">
        <v>0</v>
      </c>
      <c r="AI27" s="177">
        <v>0</v>
      </c>
    </row>
    <row r="28" spans="2:35" x14ac:dyDescent="0.3">
      <c r="B28" s="6" t="str">
        <f>'4.CAPEX List'!F6</f>
        <v xml:space="preserve">Furniture, fittings </v>
      </c>
      <c r="C28" s="123">
        <f t="shared" si="5"/>
        <v>0.05</v>
      </c>
      <c r="D28" s="151">
        <f t="shared" si="3"/>
        <v>18</v>
      </c>
      <c r="E28" s="177">
        <v>9</v>
      </c>
      <c r="F28" s="177">
        <v>0</v>
      </c>
      <c r="G28" s="177">
        <v>0</v>
      </c>
      <c r="H28" s="177">
        <v>0</v>
      </c>
      <c r="I28" s="177">
        <v>0</v>
      </c>
      <c r="J28" s="177">
        <v>0</v>
      </c>
      <c r="K28" s="177">
        <v>0</v>
      </c>
      <c r="L28" s="177">
        <v>0</v>
      </c>
      <c r="M28" s="177">
        <v>0</v>
      </c>
      <c r="N28" s="177">
        <v>0</v>
      </c>
      <c r="O28" s="177">
        <v>0</v>
      </c>
      <c r="P28" s="177">
        <v>0</v>
      </c>
      <c r="Q28" s="177">
        <v>0</v>
      </c>
      <c r="R28" s="177">
        <v>0</v>
      </c>
      <c r="S28" s="177">
        <v>0</v>
      </c>
      <c r="T28" s="177">
        <v>0</v>
      </c>
      <c r="U28" s="177">
        <v>0</v>
      </c>
      <c r="V28" s="177">
        <v>0</v>
      </c>
      <c r="W28" s="177">
        <v>0</v>
      </c>
      <c r="X28" s="177">
        <v>0</v>
      </c>
      <c r="Y28" s="177">
        <v>9</v>
      </c>
      <c r="Z28" s="177">
        <v>0</v>
      </c>
      <c r="AA28" s="177">
        <v>0</v>
      </c>
      <c r="AB28" s="177">
        <v>0</v>
      </c>
      <c r="AC28" s="177">
        <v>0</v>
      </c>
      <c r="AD28" s="177">
        <v>0</v>
      </c>
      <c r="AE28" s="177">
        <v>0</v>
      </c>
      <c r="AF28" s="177">
        <v>0</v>
      </c>
      <c r="AG28" s="177">
        <v>0</v>
      </c>
      <c r="AH28" s="177">
        <v>0</v>
      </c>
      <c r="AI28" s="177">
        <v>0</v>
      </c>
    </row>
    <row r="29" spans="2:35" x14ac:dyDescent="0.3">
      <c r="B29" s="6" t="str">
        <f>'4.CAPEX List'!F7</f>
        <v xml:space="preserve">Computer equipment </v>
      </c>
      <c r="C29" s="123">
        <f t="shared" si="5"/>
        <v>0.05</v>
      </c>
      <c r="D29" s="151">
        <f t="shared" si="3"/>
        <v>18</v>
      </c>
      <c r="E29" s="177">
        <v>9</v>
      </c>
      <c r="F29" s="177">
        <v>0</v>
      </c>
      <c r="G29" s="177">
        <v>0</v>
      </c>
      <c r="H29" s="177">
        <v>0</v>
      </c>
      <c r="I29" s="177">
        <v>0</v>
      </c>
      <c r="J29" s="177">
        <v>0</v>
      </c>
      <c r="K29" s="177">
        <v>0</v>
      </c>
      <c r="L29" s="177">
        <v>0</v>
      </c>
      <c r="M29" s="177">
        <v>0</v>
      </c>
      <c r="N29" s="177">
        <v>0</v>
      </c>
      <c r="O29" s="177">
        <v>0</v>
      </c>
      <c r="P29" s="177">
        <v>0</v>
      </c>
      <c r="Q29" s="177">
        <v>0</v>
      </c>
      <c r="R29" s="177">
        <v>0</v>
      </c>
      <c r="S29" s="177">
        <v>0</v>
      </c>
      <c r="T29" s="177">
        <v>0</v>
      </c>
      <c r="U29" s="177">
        <v>0</v>
      </c>
      <c r="V29" s="177">
        <v>0</v>
      </c>
      <c r="W29" s="177">
        <v>0</v>
      </c>
      <c r="X29" s="177">
        <v>0</v>
      </c>
      <c r="Y29" s="177">
        <v>9</v>
      </c>
      <c r="Z29" s="177">
        <v>0</v>
      </c>
      <c r="AA29" s="177">
        <v>0</v>
      </c>
      <c r="AB29" s="177">
        <v>0</v>
      </c>
      <c r="AC29" s="177">
        <v>0</v>
      </c>
      <c r="AD29" s="177">
        <v>0</v>
      </c>
      <c r="AE29" s="177">
        <v>0</v>
      </c>
      <c r="AF29" s="177">
        <v>0</v>
      </c>
      <c r="AG29" s="177">
        <v>0</v>
      </c>
      <c r="AH29" s="177">
        <v>0</v>
      </c>
      <c r="AI29" s="177">
        <v>0</v>
      </c>
    </row>
    <row r="30" spans="2:35" x14ac:dyDescent="0.3">
      <c r="B30" s="6" t="str">
        <f>'4.CAPEX List'!F8</f>
        <v xml:space="preserve">Communication equipment </v>
      </c>
      <c r="C30" s="123">
        <f t="shared" si="5"/>
        <v>0.05</v>
      </c>
      <c r="D30" s="151">
        <f t="shared" si="3"/>
        <v>18</v>
      </c>
      <c r="E30" s="177">
        <v>9</v>
      </c>
      <c r="F30" s="177">
        <v>0</v>
      </c>
      <c r="G30" s="177">
        <v>0</v>
      </c>
      <c r="H30" s="177">
        <v>0</v>
      </c>
      <c r="I30" s="177">
        <v>0</v>
      </c>
      <c r="J30" s="177">
        <v>0</v>
      </c>
      <c r="K30" s="177">
        <v>0</v>
      </c>
      <c r="L30" s="177">
        <v>0</v>
      </c>
      <c r="M30" s="177">
        <v>0</v>
      </c>
      <c r="N30" s="177">
        <v>0</v>
      </c>
      <c r="O30" s="177">
        <v>0</v>
      </c>
      <c r="P30" s="177">
        <v>0</v>
      </c>
      <c r="Q30" s="177">
        <v>0</v>
      </c>
      <c r="R30" s="177">
        <v>0</v>
      </c>
      <c r="S30" s="177">
        <v>0</v>
      </c>
      <c r="T30" s="177">
        <v>0</v>
      </c>
      <c r="U30" s="177">
        <v>0</v>
      </c>
      <c r="V30" s="177">
        <v>0</v>
      </c>
      <c r="W30" s="177">
        <v>0</v>
      </c>
      <c r="X30" s="177">
        <v>0</v>
      </c>
      <c r="Y30" s="177">
        <v>9</v>
      </c>
      <c r="Z30" s="177">
        <v>0</v>
      </c>
      <c r="AA30" s="177">
        <v>0</v>
      </c>
      <c r="AB30" s="177">
        <v>0</v>
      </c>
      <c r="AC30" s="177">
        <v>0</v>
      </c>
      <c r="AD30" s="177">
        <v>0</v>
      </c>
      <c r="AE30" s="177">
        <v>0</v>
      </c>
      <c r="AF30" s="177">
        <v>0</v>
      </c>
      <c r="AG30" s="177">
        <v>0</v>
      </c>
      <c r="AH30" s="177">
        <v>0</v>
      </c>
      <c r="AI30" s="177">
        <v>0</v>
      </c>
    </row>
    <row r="31" spans="2:35" x14ac:dyDescent="0.3">
      <c r="B31" s="6" t="str">
        <f>'4.CAPEX List'!F9</f>
        <v>Laboratories</v>
      </c>
      <c r="C31" s="123">
        <f t="shared" si="5"/>
        <v>0.05</v>
      </c>
      <c r="D31" s="151">
        <f t="shared" si="3"/>
        <v>18</v>
      </c>
      <c r="E31" s="177">
        <v>9</v>
      </c>
      <c r="F31" s="177">
        <v>0</v>
      </c>
      <c r="G31" s="177">
        <v>0</v>
      </c>
      <c r="H31" s="177">
        <v>0</v>
      </c>
      <c r="I31" s="177">
        <v>0</v>
      </c>
      <c r="J31" s="177">
        <v>0</v>
      </c>
      <c r="K31" s="177">
        <v>0</v>
      </c>
      <c r="L31" s="177">
        <v>0</v>
      </c>
      <c r="M31" s="177">
        <v>0</v>
      </c>
      <c r="N31" s="177">
        <v>0</v>
      </c>
      <c r="O31" s="177">
        <v>0</v>
      </c>
      <c r="P31" s="177">
        <v>0</v>
      </c>
      <c r="Q31" s="177">
        <v>0</v>
      </c>
      <c r="R31" s="177">
        <v>0</v>
      </c>
      <c r="S31" s="177">
        <v>0</v>
      </c>
      <c r="T31" s="177">
        <v>0</v>
      </c>
      <c r="U31" s="177">
        <v>0</v>
      </c>
      <c r="V31" s="177">
        <v>0</v>
      </c>
      <c r="W31" s="177">
        <v>0</v>
      </c>
      <c r="X31" s="177">
        <v>0</v>
      </c>
      <c r="Y31" s="177">
        <v>9</v>
      </c>
      <c r="Z31" s="177">
        <v>0</v>
      </c>
      <c r="AA31" s="177">
        <v>0</v>
      </c>
      <c r="AB31" s="177">
        <v>0</v>
      </c>
      <c r="AC31" s="177">
        <v>0</v>
      </c>
      <c r="AD31" s="177">
        <v>0</v>
      </c>
      <c r="AE31" s="177">
        <v>0</v>
      </c>
      <c r="AF31" s="177">
        <v>0</v>
      </c>
      <c r="AG31" s="177">
        <v>0</v>
      </c>
      <c r="AH31" s="177">
        <v>0</v>
      </c>
      <c r="AI31" s="177">
        <v>0</v>
      </c>
    </row>
    <row r="32" spans="2:35" x14ac:dyDescent="0.3">
      <c r="B32" s="6" t="str">
        <f>'4.CAPEX List'!F10</f>
        <v>Storage warehouses</v>
      </c>
      <c r="C32" s="123">
        <f t="shared" si="5"/>
        <v>0.05</v>
      </c>
      <c r="D32" s="151">
        <f t="shared" si="3"/>
        <v>18</v>
      </c>
      <c r="E32" s="177">
        <v>9</v>
      </c>
      <c r="F32" s="177">
        <v>0</v>
      </c>
      <c r="G32" s="177">
        <v>0</v>
      </c>
      <c r="H32" s="177">
        <v>0</v>
      </c>
      <c r="I32" s="177">
        <v>0</v>
      </c>
      <c r="J32" s="177">
        <v>0</v>
      </c>
      <c r="K32" s="177">
        <v>0</v>
      </c>
      <c r="L32" s="177">
        <v>0</v>
      </c>
      <c r="M32" s="177">
        <v>0</v>
      </c>
      <c r="N32" s="177">
        <v>0</v>
      </c>
      <c r="O32" s="177">
        <v>0</v>
      </c>
      <c r="P32" s="177">
        <v>0</v>
      </c>
      <c r="Q32" s="177">
        <v>0</v>
      </c>
      <c r="R32" s="177">
        <v>0</v>
      </c>
      <c r="S32" s="177">
        <v>0</v>
      </c>
      <c r="T32" s="177">
        <v>0</v>
      </c>
      <c r="U32" s="177">
        <v>0</v>
      </c>
      <c r="V32" s="177">
        <v>0</v>
      </c>
      <c r="W32" s="177">
        <v>0</v>
      </c>
      <c r="X32" s="177">
        <v>0</v>
      </c>
      <c r="Y32" s="177">
        <v>9</v>
      </c>
      <c r="Z32" s="177">
        <v>0</v>
      </c>
      <c r="AA32" s="177">
        <v>0</v>
      </c>
      <c r="AB32" s="177">
        <v>0</v>
      </c>
      <c r="AC32" s="177">
        <v>0</v>
      </c>
      <c r="AD32" s="177">
        <v>0</v>
      </c>
      <c r="AE32" s="177">
        <v>0</v>
      </c>
      <c r="AF32" s="177">
        <v>0</v>
      </c>
      <c r="AG32" s="177">
        <v>0</v>
      </c>
      <c r="AH32" s="177">
        <v>0</v>
      </c>
      <c r="AI32" s="177">
        <v>0</v>
      </c>
    </row>
    <row r="33" spans="2:35" x14ac:dyDescent="0.3">
      <c r="B33" s="6" t="str">
        <f>'4.CAPEX List'!F11</f>
        <v>Land</v>
      </c>
      <c r="C33" s="123">
        <v>0.03</v>
      </c>
      <c r="D33" s="151">
        <f t="shared" si="3"/>
        <v>15</v>
      </c>
      <c r="E33" s="177">
        <v>15</v>
      </c>
      <c r="F33" s="177">
        <v>0</v>
      </c>
      <c r="G33" s="177">
        <v>0</v>
      </c>
      <c r="H33" s="177">
        <v>0</v>
      </c>
      <c r="I33" s="177">
        <v>0</v>
      </c>
      <c r="J33" s="177">
        <v>0</v>
      </c>
      <c r="K33" s="177">
        <v>0</v>
      </c>
      <c r="L33" s="177">
        <v>0</v>
      </c>
      <c r="M33" s="177">
        <v>0</v>
      </c>
      <c r="N33" s="177">
        <v>0</v>
      </c>
      <c r="O33" s="177">
        <v>0</v>
      </c>
      <c r="P33" s="177">
        <v>0</v>
      </c>
      <c r="Q33" s="177">
        <v>0</v>
      </c>
      <c r="R33" s="177">
        <v>0</v>
      </c>
      <c r="S33" s="177">
        <v>0</v>
      </c>
      <c r="T33" s="177">
        <v>0</v>
      </c>
      <c r="U33" s="177">
        <v>0</v>
      </c>
      <c r="V33" s="177">
        <v>0</v>
      </c>
      <c r="W33" s="177">
        <v>0</v>
      </c>
      <c r="X33" s="177">
        <v>0</v>
      </c>
      <c r="Y33" s="177"/>
      <c r="Z33" s="177">
        <v>0</v>
      </c>
      <c r="AA33" s="177">
        <v>0</v>
      </c>
      <c r="AB33" s="177">
        <v>0</v>
      </c>
      <c r="AC33" s="177">
        <v>0</v>
      </c>
      <c r="AD33" s="177">
        <v>0</v>
      </c>
      <c r="AE33" s="177">
        <v>0</v>
      </c>
      <c r="AF33" s="177">
        <v>0</v>
      </c>
      <c r="AG33" s="177">
        <v>0</v>
      </c>
      <c r="AH33" s="177">
        <v>0</v>
      </c>
      <c r="AI33" s="177">
        <v>0</v>
      </c>
    </row>
    <row r="34" spans="2:35" x14ac:dyDescent="0.3">
      <c r="B34" s="6" t="str">
        <f>'4.CAPEX List'!F12</f>
        <v>Other (specify)</v>
      </c>
      <c r="C34" s="249">
        <f t="shared" si="5"/>
        <v>0.05</v>
      </c>
      <c r="D34" s="151">
        <f t="shared" si="3"/>
        <v>0</v>
      </c>
      <c r="E34" s="177">
        <v>0</v>
      </c>
      <c r="F34" s="177">
        <v>0</v>
      </c>
      <c r="G34" s="177">
        <v>0</v>
      </c>
      <c r="H34" s="177">
        <v>0</v>
      </c>
      <c r="I34" s="177">
        <v>0</v>
      </c>
      <c r="J34" s="177">
        <v>0</v>
      </c>
      <c r="K34" s="177">
        <v>0</v>
      </c>
      <c r="L34" s="177">
        <v>0</v>
      </c>
      <c r="M34" s="177">
        <v>0</v>
      </c>
      <c r="N34" s="177">
        <v>0</v>
      </c>
      <c r="O34" s="177">
        <v>0</v>
      </c>
      <c r="P34" s="177">
        <v>0</v>
      </c>
      <c r="Q34" s="177">
        <v>0</v>
      </c>
      <c r="R34" s="177">
        <v>0</v>
      </c>
      <c r="S34" s="177">
        <v>0</v>
      </c>
      <c r="T34" s="177">
        <v>0</v>
      </c>
      <c r="U34" s="177">
        <v>0</v>
      </c>
      <c r="V34" s="177">
        <v>0</v>
      </c>
      <c r="W34" s="177">
        <v>0</v>
      </c>
      <c r="X34" s="177">
        <v>0</v>
      </c>
      <c r="Y34" s="177">
        <v>0</v>
      </c>
      <c r="Z34" s="177">
        <v>0</v>
      </c>
      <c r="AA34" s="177">
        <v>0</v>
      </c>
      <c r="AB34" s="177">
        <v>0</v>
      </c>
      <c r="AC34" s="177">
        <v>0</v>
      </c>
      <c r="AD34" s="177">
        <v>0</v>
      </c>
      <c r="AE34" s="177">
        <v>0</v>
      </c>
      <c r="AF34" s="177">
        <v>0</v>
      </c>
      <c r="AG34" s="177">
        <v>0</v>
      </c>
      <c r="AH34" s="177">
        <v>0</v>
      </c>
      <c r="AI34" s="177">
        <v>0</v>
      </c>
    </row>
    <row r="35" spans="2:35" x14ac:dyDescent="0.3">
      <c r="B35" s="156" t="s">
        <v>214</v>
      </c>
      <c r="C35" s="250"/>
      <c r="D35" s="162">
        <f>SUM(D10:D23,D25:D34)</f>
        <v>384</v>
      </c>
      <c r="E35" s="154">
        <f>SUM(E10:E23,E25:E34)</f>
        <v>222</v>
      </c>
      <c r="F35" s="154">
        <f t="shared" ref="F35:AI35" si="6">SUM(F10:F23,F25:F34)</f>
        <v>0</v>
      </c>
      <c r="G35" s="154">
        <f t="shared" si="6"/>
        <v>0</v>
      </c>
      <c r="H35" s="154">
        <f t="shared" si="6"/>
        <v>0</v>
      </c>
      <c r="I35" s="154">
        <f t="shared" si="6"/>
        <v>0</v>
      </c>
      <c r="J35" s="154">
        <f t="shared" si="6"/>
        <v>0</v>
      </c>
      <c r="K35" s="154">
        <f t="shared" si="6"/>
        <v>0</v>
      </c>
      <c r="L35" s="154">
        <f t="shared" si="6"/>
        <v>0</v>
      </c>
      <c r="M35" s="154">
        <f t="shared" si="6"/>
        <v>0</v>
      </c>
      <c r="N35" s="154">
        <f t="shared" si="6"/>
        <v>0</v>
      </c>
      <c r="O35" s="154">
        <f t="shared" si="6"/>
        <v>0</v>
      </c>
      <c r="P35" s="154">
        <f t="shared" si="6"/>
        <v>0</v>
      </c>
      <c r="Q35" s="154">
        <f t="shared" si="6"/>
        <v>0</v>
      </c>
      <c r="R35" s="154">
        <f t="shared" si="6"/>
        <v>0</v>
      </c>
      <c r="S35" s="154">
        <f t="shared" si="6"/>
        <v>0</v>
      </c>
      <c r="T35" s="154">
        <f t="shared" si="6"/>
        <v>0</v>
      </c>
      <c r="U35" s="154">
        <f t="shared" si="6"/>
        <v>0</v>
      </c>
      <c r="V35" s="154">
        <f t="shared" si="6"/>
        <v>0</v>
      </c>
      <c r="W35" s="154">
        <f t="shared" si="6"/>
        <v>0</v>
      </c>
      <c r="X35" s="154">
        <f t="shared" si="6"/>
        <v>0</v>
      </c>
      <c r="Y35" s="154">
        <f t="shared" si="6"/>
        <v>152</v>
      </c>
      <c r="Z35" s="154">
        <f t="shared" si="6"/>
        <v>0</v>
      </c>
      <c r="AA35" s="154">
        <f t="shared" si="6"/>
        <v>0</v>
      </c>
      <c r="AB35" s="154">
        <f t="shared" si="6"/>
        <v>0</v>
      </c>
      <c r="AC35" s="154">
        <f t="shared" si="6"/>
        <v>0</v>
      </c>
      <c r="AD35" s="154">
        <f t="shared" si="6"/>
        <v>10</v>
      </c>
      <c r="AE35" s="154">
        <f t="shared" si="6"/>
        <v>0</v>
      </c>
      <c r="AF35" s="154">
        <f t="shared" si="6"/>
        <v>0</v>
      </c>
      <c r="AG35" s="154">
        <f t="shared" si="6"/>
        <v>0</v>
      </c>
      <c r="AH35" s="154">
        <f t="shared" si="6"/>
        <v>0</v>
      </c>
      <c r="AI35" s="154">
        <f t="shared" si="6"/>
        <v>0</v>
      </c>
    </row>
    <row r="36" spans="2:35" x14ac:dyDescent="0.3">
      <c r="B36" s="158"/>
      <c r="C36" s="158"/>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row>
    <row r="37" spans="2:35" x14ac:dyDescent="0.3">
      <c r="B37" s="125" t="s">
        <v>401</v>
      </c>
      <c r="C37" s="63" t="s">
        <v>73</v>
      </c>
      <c r="D37" s="63" t="s">
        <v>74</v>
      </c>
      <c r="E37" s="11">
        <v>2024</v>
      </c>
      <c r="F37" s="11">
        <f>E37+1</f>
        <v>2025</v>
      </c>
      <c r="G37" s="11">
        <f t="shared" ref="G37:AI37" si="7">F37+1</f>
        <v>2026</v>
      </c>
      <c r="H37" s="11">
        <f t="shared" si="7"/>
        <v>2027</v>
      </c>
      <c r="I37" s="11">
        <f t="shared" si="7"/>
        <v>2028</v>
      </c>
      <c r="J37" s="11">
        <f t="shared" si="7"/>
        <v>2029</v>
      </c>
      <c r="K37" s="11">
        <f t="shared" si="7"/>
        <v>2030</v>
      </c>
      <c r="L37" s="11">
        <f t="shared" si="7"/>
        <v>2031</v>
      </c>
      <c r="M37" s="11">
        <f t="shared" si="7"/>
        <v>2032</v>
      </c>
      <c r="N37" s="11">
        <f t="shared" si="7"/>
        <v>2033</v>
      </c>
      <c r="O37" s="11">
        <f t="shared" si="7"/>
        <v>2034</v>
      </c>
      <c r="P37" s="11">
        <f t="shared" si="7"/>
        <v>2035</v>
      </c>
      <c r="Q37" s="11">
        <f t="shared" si="7"/>
        <v>2036</v>
      </c>
      <c r="R37" s="11">
        <f t="shared" si="7"/>
        <v>2037</v>
      </c>
      <c r="S37" s="11">
        <f t="shared" si="7"/>
        <v>2038</v>
      </c>
      <c r="T37" s="11">
        <f t="shared" si="7"/>
        <v>2039</v>
      </c>
      <c r="U37" s="11">
        <f t="shared" si="7"/>
        <v>2040</v>
      </c>
      <c r="V37" s="11">
        <f t="shared" si="7"/>
        <v>2041</v>
      </c>
      <c r="W37" s="11">
        <f t="shared" si="7"/>
        <v>2042</v>
      </c>
      <c r="X37" s="11">
        <f t="shared" si="7"/>
        <v>2043</v>
      </c>
      <c r="Y37" s="11">
        <f t="shared" si="7"/>
        <v>2044</v>
      </c>
      <c r="Z37" s="11">
        <f t="shared" si="7"/>
        <v>2045</v>
      </c>
      <c r="AA37" s="11">
        <f t="shared" si="7"/>
        <v>2046</v>
      </c>
      <c r="AB37" s="11">
        <f t="shared" si="7"/>
        <v>2047</v>
      </c>
      <c r="AC37" s="11">
        <f t="shared" si="7"/>
        <v>2048</v>
      </c>
      <c r="AD37" s="11">
        <f t="shared" si="7"/>
        <v>2049</v>
      </c>
      <c r="AE37" s="11">
        <f t="shared" si="7"/>
        <v>2050</v>
      </c>
      <c r="AF37" s="11">
        <f t="shared" si="7"/>
        <v>2051</v>
      </c>
      <c r="AG37" s="11">
        <f t="shared" si="7"/>
        <v>2052</v>
      </c>
      <c r="AH37" s="11">
        <f t="shared" si="7"/>
        <v>2053</v>
      </c>
      <c r="AI37" s="11">
        <f t="shared" si="7"/>
        <v>2054</v>
      </c>
    </row>
    <row r="38" spans="2:35" x14ac:dyDescent="0.3">
      <c r="B38" s="281" t="str">
        <f t="shared" ref="B38:B52" si="8">B9</f>
        <v>Distribution CAPEX MV</v>
      </c>
      <c r="C38" s="282"/>
      <c r="D38" s="282"/>
      <c r="E38" s="282"/>
      <c r="F38" s="282"/>
      <c r="G38" s="282"/>
      <c r="H38" s="282"/>
      <c r="I38" s="282"/>
      <c r="J38" s="282"/>
      <c r="K38" s="282"/>
      <c r="L38" s="282"/>
      <c r="M38" s="282"/>
      <c r="N38" s="282"/>
      <c r="O38" s="282"/>
      <c r="P38" s="282"/>
      <c r="Q38" s="282"/>
      <c r="R38" s="282"/>
      <c r="S38" s="282"/>
      <c r="T38" s="282"/>
      <c r="U38" s="282"/>
      <c r="V38" s="282"/>
      <c r="W38" s="282"/>
      <c r="X38" s="282"/>
      <c r="Y38" s="282"/>
      <c r="Z38" s="282"/>
      <c r="AA38" s="282"/>
      <c r="AB38" s="282"/>
      <c r="AC38" s="282"/>
      <c r="AD38" s="282"/>
      <c r="AE38" s="282"/>
      <c r="AF38" s="282"/>
      <c r="AG38" s="282"/>
      <c r="AH38" s="282"/>
    </row>
    <row r="39" spans="2:35" x14ac:dyDescent="0.3">
      <c r="B39" s="6" t="str">
        <f t="shared" si="8"/>
        <v>Basic preliminary engineering design</v>
      </c>
      <c r="C39" s="286" t="s">
        <v>2</v>
      </c>
      <c r="D39" s="151">
        <f t="shared" ref="D39:D52" si="9">SUM(E39:AI39)</f>
        <v>0</v>
      </c>
      <c r="E39" s="177"/>
      <c r="F39" s="177">
        <v>0</v>
      </c>
      <c r="G39" s="177">
        <v>0</v>
      </c>
      <c r="H39" s="177"/>
      <c r="I39" s="177">
        <v>0</v>
      </c>
      <c r="J39" s="177">
        <v>0</v>
      </c>
      <c r="K39" s="177"/>
      <c r="L39" s="177">
        <v>0</v>
      </c>
      <c r="M39" s="177">
        <v>0</v>
      </c>
      <c r="N39" s="177">
        <v>0</v>
      </c>
      <c r="O39" s="177"/>
      <c r="P39" s="177">
        <v>0</v>
      </c>
      <c r="Q39" s="177">
        <v>0</v>
      </c>
      <c r="R39" s="177">
        <v>0</v>
      </c>
      <c r="S39" s="177">
        <v>0</v>
      </c>
      <c r="T39" s="177">
        <v>0</v>
      </c>
      <c r="U39" s="177">
        <v>0</v>
      </c>
      <c r="V39" s="177">
        <v>0</v>
      </c>
      <c r="W39" s="177">
        <v>0</v>
      </c>
      <c r="X39" s="177"/>
      <c r="Y39" s="177">
        <v>0</v>
      </c>
      <c r="Z39" s="177">
        <v>0</v>
      </c>
      <c r="AA39" s="177">
        <v>0</v>
      </c>
      <c r="AB39" s="177">
        <v>0</v>
      </c>
      <c r="AC39" s="177">
        <v>0</v>
      </c>
      <c r="AD39" s="177">
        <v>0</v>
      </c>
      <c r="AE39" s="177">
        <v>0</v>
      </c>
      <c r="AF39" s="177">
        <v>0</v>
      </c>
      <c r="AG39" s="177">
        <v>0</v>
      </c>
      <c r="AH39" s="177">
        <v>0</v>
      </c>
      <c r="AI39" s="177">
        <v>0</v>
      </c>
    </row>
    <row r="40" spans="2:35" x14ac:dyDescent="0.3">
      <c r="B40" s="6" t="str">
        <f t="shared" si="8"/>
        <v>Detailed preliminary engineering design</v>
      </c>
      <c r="C40" s="287"/>
      <c r="D40" s="151">
        <f t="shared" si="9"/>
        <v>0</v>
      </c>
      <c r="E40" s="177">
        <v>0</v>
      </c>
      <c r="F40" s="177">
        <v>0</v>
      </c>
      <c r="G40" s="177">
        <v>0</v>
      </c>
      <c r="H40" s="177">
        <v>0</v>
      </c>
      <c r="I40" s="177">
        <v>0</v>
      </c>
      <c r="J40" s="177">
        <v>0</v>
      </c>
      <c r="K40" s="177">
        <v>0</v>
      </c>
      <c r="L40" s="177">
        <v>0</v>
      </c>
      <c r="M40" s="177">
        <v>0</v>
      </c>
      <c r="N40" s="177">
        <v>0</v>
      </c>
      <c r="O40" s="177">
        <v>0</v>
      </c>
      <c r="P40" s="177">
        <v>0</v>
      </c>
      <c r="Q40" s="177">
        <v>0</v>
      </c>
      <c r="R40" s="177">
        <v>0</v>
      </c>
      <c r="S40" s="177">
        <v>0</v>
      </c>
      <c r="T40" s="177">
        <v>0</v>
      </c>
      <c r="U40" s="177">
        <v>0</v>
      </c>
      <c r="V40" s="177">
        <v>0</v>
      </c>
      <c r="W40" s="177">
        <v>0</v>
      </c>
      <c r="X40" s="177">
        <v>0</v>
      </c>
      <c r="Y40" s="177">
        <v>0</v>
      </c>
      <c r="Z40" s="177">
        <v>0</v>
      </c>
      <c r="AA40" s="177">
        <v>0</v>
      </c>
      <c r="AB40" s="177">
        <v>0</v>
      </c>
      <c r="AC40" s="177">
        <v>0</v>
      </c>
      <c r="AD40" s="177">
        <v>0</v>
      </c>
      <c r="AE40" s="177">
        <v>0</v>
      </c>
      <c r="AF40" s="177">
        <v>0</v>
      </c>
      <c r="AG40" s="177">
        <v>0</v>
      </c>
      <c r="AH40" s="177">
        <v>0</v>
      </c>
      <c r="AI40" s="177">
        <v>0</v>
      </c>
    </row>
    <row r="41" spans="2:35" x14ac:dyDescent="0.3">
      <c r="B41" s="6" t="str">
        <f t="shared" si="8"/>
        <v>Engineering cost</v>
      </c>
      <c r="C41" s="287"/>
      <c r="D41" s="151">
        <f t="shared" si="9"/>
        <v>0</v>
      </c>
      <c r="E41" s="177">
        <v>0</v>
      </c>
      <c r="F41" s="177">
        <v>0</v>
      </c>
      <c r="G41" s="177">
        <v>0</v>
      </c>
      <c r="H41" s="177">
        <v>0</v>
      </c>
      <c r="I41" s="177">
        <v>0</v>
      </c>
      <c r="J41" s="177">
        <v>0</v>
      </c>
      <c r="K41" s="177">
        <v>0</v>
      </c>
      <c r="L41" s="177">
        <v>0</v>
      </c>
      <c r="M41" s="177">
        <v>0</v>
      </c>
      <c r="N41" s="177">
        <v>0</v>
      </c>
      <c r="O41" s="177">
        <v>0</v>
      </c>
      <c r="P41" s="177">
        <v>0</v>
      </c>
      <c r="Q41" s="177">
        <v>0</v>
      </c>
      <c r="R41" s="177">
        <v>0</v>
      </c>
      <c r="S41" s="177">
        <v>0</v>
      </c>
      <c r="T41" s="177">
        <v>0</v>
      </c>
      <c r="U41" s="177">
        <v>0</v>
      </c>
      <c r="V41" s="177">
        <v>0</v>
      </c>
      <c r="W41" s="177">
        <v>0</v>
      </c>
      <c r="X41" s="177">
        <v>0</v>
      </c>
      <c r="Y41" s="177">
        <v>0</v>
      </c>
      <c r="Z41" s="177">
        <v>0</v>
      </c>
      <c r="AA41" s="177">
        <v>0</v>
      </c>
      <c r="AB41" s="177">
        <v>0</v>
      </c>
      <c r="AC41" s="177">
        <v>0</v>
      </c>
      <c r="AD41" s="177">
        <v>0</v>
      </c>
      <c r="AE41" s="177">
        <v>0</v>
      </c>
      <c r="AF41" s="177">
        <v>0</v>
      </c>
      <c r="AG41" s="177">
        <v>0</v>
      </c>
      <c r="AH41" s="177">
        <v>0</v>
      </c>
      <c r="AI41" s="177">
        <v>0</v>
      </c>
    </row>
    <row r="42" spans="2:35" x14ac:dyDescent="0.3">
      <c r="B42" s="6" t="str">
        <f t="shared" si="8"/>
        <v>Fees for permits</v>
      </c>
      <c r="C42" s="287"/>
      <c r="D42" s="151">
        <f t="shared" si="9"/>
        <v>0</v>
      </c>
      <c r="E42" s="177">
        <v>0</v>
      </c>
      <c r="F42" s="177">
        <v>0</v>
      </c>
      <c r="G42" s="177">
        <v>0</v>
      </c>
      <c r="H42" s="177">
        <v>0</v>
      </c>
      <c r="I42" s="177">
        <v>0</v>
      </c>
      <c r="J42" s="177">
        <v>0</v>
      </c>
      <c r="K42" s="177">
        <v>0</v>
      </c>
      <c r="L42" s="177">
        <v>0</v>
      </c>
      <c r="M42" s="177">
        <v>0</v>
      </c>
      <c r="N42" s="177">
        <v>0</v>
      </c>
      <c r="O42" s="177">
        <v>0</v>
      </c>
      <c r="P42" s="177">
        <v>0</v>
      </c>
      <c r="Q42" s="177">
        <v>0</v>
      </c>
      <c r="R42" s="177">
        <v>0</v>
      </c>
      <c r="S42" s="177">
        <v>0</v>
      </c>
      <c r="T42" s="177">
        <v>0</v>
      </c>
      <c r="U42" s="177">
        <v>0</v>
      </c>
      <c r="V42" s="177">
        <v>0</v>
      </c>
      <c r="W42" s="177">
        <v>0</v>
      </c>
      <c r="X42" s="177">
        <v>0</v>
      </c>
      <c r="Y42" s="177">
        <v>0</v>
      </c>
      <c r="Z42" s="177">
        <v>0</v>
      </c>
      <c r="AA42" s="177">
        <v>0</v>
      </c>
      <c r="AB42" s="177">
        <v>0</v>
      </c>
      <c r="AC42" s="177">
        <v>0</v>
      </c>
      <c r="AD42" s="177">
        <v>0</v>
      </c>
      <c r="AE42" s="177">
        <v>0</v>
      </c>
      <c r="AF42" s="177">
        <v>0</v>
      </c>
      <c r="AG42" s="177">
        <v>0</v>
      </c>
      <c r="AH42" s="177">
        <v>0</v>
      </c>
      <c r="AI42" s="177">
        <v>0</v>
      </c>
    </row>
    <row r="43" spans="2:35" ht="28.8" x14ac:dyDescent="0.3">
      <c r="B43" s="6" t="str">
        <f t="shared" si="8"/>
        <v>Environmental and Social Impact Assessments</v>
      </c>
      <c r="C43" s="287"/>
      <c r="D43" s="151">
        <f t="shared" si="9"/>
        <v>0</v>
      </c>
      <c r="E43" s="177">
        <v>0</v>
      </c>
      <c r="F43" s="177">
        <v>0</v>
      </c>
      <c r="G43" s="177">
        <v>0</v>
      </c>
      <c r="H43" s="177">
        <v>0</v>
      </c>
      <c r="I43" s="177">
        <v>0</v>
      </c>
      <c r="J43" s="177">
        <v>0</v>
      </c>
      <c r="K43" s="177">
        <v>0</v>
      </c>
      <c r="L43" s="177">
        <v>0</v>
      </c>
      <c r="M43" s="177">
        <v>0</v>
      </c>
      <c r="N43" s="177">
        <v>0</v>
      </c>
      <c r="O43" s="177">
        <v>0</v>
      </c>
      <c r="P43" s="177">
        <v>0</v>
      </c>
      <c r="Q43" s="177">
        <v>0</v>
      </c>
      <c r="R43" s="177">
        <v>0</v>
      </c>
      <c r="S43" s="177">
        <v>0</v>
      </c>
      <c r="T43" s="177">
        <v>0</v>
      </c>
      <c r="U43" s="177">
        <v>0</v>
      </c>
      <c r="V43" s="177">
        <v>0</v>
      </c>
      <c r="W43" s="177">
        <v>0</v>
      </c>
      <c r="X43" s="177">
        <v>0</v>
      </c>
      <c r="Y43" s="177">
        <v>0</v>
      </c>
      <c r="Z43" s="177">
        <v>0</v>
      </c>
      <c r="AA43" s="177">
        <v>0</v>
      </c>
      <c r="AB43" s="177">
        <v>0</v>
      </c>
      <c r="AC43" s="177">
        <v>0</v>
      </c>
      <c r="AD43" s="177">
        <v>0</v>
      </c>
      <c r="AE43" s="177">
        <v>0</v>
      </c>
      <c r="AF43" s="177">
        <v>0</v>
      </c>
      <c r="AG43" s="177">
        <v>0</v>
      </c>
      <c r="AH43" s="177">
        <v>0</v>
      </c>
      <c r="AI43" s="177">
        <v>0</v>
      </c>
    </row>
    <row r="44" spans="2:35" ht="28.8" x14ac:dyDescent="0.3">
      <c r="B44" s="6" t="str">
        <f t="shared" si="8"/>
        <v>Distribution line 1-35kV (towers, poles, wires, conductors)</v>
      </c>
      <c r="C44" s="287"/>
      <c r="D44" s="151">
        <f t="shared" si="9"/>
        <v>0</v>
      </c>
      <c r="E44" s="177">
        <v>0</v>
      </c>
      <c r="F44" s="177">
        <v>0</v>
      </c>
      <c r="G44" s="177">
        <v>0</v>
      </c>
      <c r="H44" s="177">
        <v>0</v>
      </c>
      <c r="I44" s="177">
        <v>0</v>
      </c>
      <c r="J44" s="177">
        <v>0</v>
      </c>
      <c r="K44" s="177">
        <v>0</v>
      </c>
      <c r="L44" s="177">
        <v>0</v>
      </c>
      <c r="M44" s="177">
        <v>0</v>
      </c>
      <c r="N44" s="177">
        <v>0</v>
      </c>
      <c r="O44" s="177">
        <v>0</v>
      </c>
      <c r="P44" s="177">
        <v>0</v>
      </c>
      <c r="Q44" s="177">
        <v>0</v>
      </c>
      <c r="R44" s="177">
        <v>0</v>
      </c>
      <c r="S44" s="177">
        <v>0</v>
      </c>
      <c r="T44" s="177">
        <v>0</v>
      </c>
      <c r="U44" s="177">
        <v>0</v>
      </c>
      <c r="V44" s="177">
        <v>0</v>
      </c>
      <c r="W44" s="177">
        <v>0</v>
      </c>
      <c r="X44" s="177"/>
      <c r="Y44" s="177">
        <v>0</v>
      </c>
      <c r="Z44" s="177">
        <v>0</v>
      </c>
      <c r="AA44" s="177">
        <v>0</v>
      </c>
      <c r="AB44" s="177">
        <v>0</v>
      </c>
      <c r="AC44" s="177">
        <v>0</v>
      </c>
      <c r="AD44" s="177">
        <v>0</v>
      </c>
      <c r="AE44" s="177">
        <v>0</v>
      </c>
      <c r="AF44" s="177">
        <v>0</v>
      </c>
      <c r="AG44" s="177">
        <v>0</v>
      </c>
      <c r="AH44" s="177">
        <v>0</v>
      </c>
      <c r="AI44" s="177">
        <v>0</v>
      </c>
    </row>
    <row r="45" spans="2:35" ht="28.8" x14ac:dyDescent="0.3">
      <c r="B45" s="6" t="str">
        <f t="shared" si="8"/>
        <v>Feeders (poles, wires, relay and protective equipment)</v>
      </c>
      <c r="C45" s="287"/>
      <c r="D45" s="151">
        <f t="shared" si="9"/>
        <v>0</v>
      </c>
      <c r="E45" s="177">
        <v>0</v>
      </c>
      <c r="F45" s="177">
        <v>0</v>
      </c>
      <c r="G45" s="177">
        <v>0</v>
      </c>
      <c r="H45" s="177">
        <v>0</v>
      </c>
      <c r="I45" s="177">
        <v>0</v>
      </c>
      <c r="J45" s="177">
        <v>0</v>
      </c>
      <c r="K45" s="177">
        <v>0</v>
      </c>
      <c r="L45" s="177">
        <v>0</v>
      </c>
      <c r="M45" s="177">
        <v>0</v>
      </c>
      <c r="N45" s="177">
        <v>0</v>
      </c>
      <c r="O45" s="177">
        <v>0</v>
      </c>
      <c r="P45" s="177">
        <v>0</v>
      </c>
      <c r="Q45" s="177">
        <v>0</v>
      </c>
      <c r="R45" s="177">
        <v>0</v>
      </c>
      <c r="S45" s="177">
        <v>0</v>
      </c>
      <c r="T45" s="177">
        <v>0</v>
      </c>
      <c r="U45" s="177">
        <v>0</v>
      </c>
      <c r="V45" s="177">
        <v>0</v>
      </c>
      <c r="W45" s="177">
        <v>0</v>
      </c>
      <c r="X45" s="177">
        <v>0</v>
      </c>
      <c r="Y45" s="177">
        <v>0</v>
      </c>
      <c r="Z45" s="177">
        <v>0</v>
      </c>
      <c r="AA45" s="177">
        <v>0</v>
      </c>
      <c r="AB45" s="177">
        <v>0</v>
      </c>
      <c r="AC45" s="177">
        <v>0</v>
      </c>
      <c r="AD45" s="177">
        <v>0</v>
      </c>
      <c r="AE45" s="177">
        <v>0</v>
      </c>
      <c r="AF45" s="177">
        <v>0</v>
      </c>
      <c r="AG45" s="177">
        <v>0</v>
      </c>
      <c r="AH45" s="177">
        <v>0</v>
      </c>
      <c r="AI45" s="177">
        <v>0</v>
      </c>
    </row>
    <row r="46" spans="2:35" x14ac:dyDescent="0.3">
      <c r="B46" s="6" t="str">
        <f t="shared" si="8"/>
        <v>Equipment for installation</v>
      </c>
      <c r="C46" s="287"/>
      <c r="D46" s="151">
        <f t="shared" si="9"/>
        <v>0</v>
      </c>
      <c r="E46" s="177">
        <v>0</v>
      </c>
      <c r="F46" s="177">
        <v>0</v>
      </c>
      <c r="G46" s="177">
        <v>0</v>
      </c>
      <c r="H46" s="177">
        <v>0</v>
      </c>
      <c r="I46" s="177">
        <v>0</v>
      </c>
      <c r="J46" s="177">
        <v>0</v>
      </c>
      <c r="K46" s="177">
        <v>0</v>
      </c>
      <c r="L46" s="177">
        <v>0</v>
      </c>
      <c r="M46" s="177">
        <v>0</v>
      </c>
      <c r="N46" s="177">
        <v>0</v>
      </c>
      <c r="O46" s="177">
        <v>0</v>
      </c>
      <c r="P46" s="177">
        <v>0</v>
      </c>
      <c r="Q46" s="177">
        <v>0</v>
      </c>
      <c r="R46" s="177">
        <v>0</v>
      </c>
      <c r="S46" s="177">
        <v>0</v>
      </c>
      <c r="T46" s="177">
        <v>0</v>
      </c>
      <c r="U46" s="177">
        <v>0</v>
      </c>
      <c r="V46" s="177">
        <v>0</v>
      </c>
      <c r="W46" s="177">
        <v>0</v>
      </c>
      <c r="X46" s="177">
        <v>0</v>
      </c>
      <c r="Y46" s="177">
        <v>0</v>
      </c>
      <c r="Z46" s="177">
        <v>0</v>
      </c>
      <c r="AA46" s="177">
        <v>0</v>
      </c>
      <c r="AB46" s="177">
        <v>0</v>
      </c>
      <c r="AC46" s="177">
        <v>0</v>
      </c>
      <c r="AD46" s="177">
        <v>0</v>
      </c>
      <c r="AE46" s="177">
        <v>0</v>
      </c>
      <c r="AF46" s="177">
        <v>0</v>
      </c>
      <c r="AG46" s="177">
        <v>0</v>
      </c>
      <c r="AH46" s="177">
        <v>0</v>
      </c>
      <c r="AI46" s="177">
        <v>0</v>
      </c>
    </row>
    <row r="47" spans="2:35" x14ac:dyDescent="0.3">
      <c r="B47" s="6" t="str">
        <f t="shared" si="8"/>
        <v>Transformers</v>
      </c>
      <c r="C47" s="287"/>
      <c r="D47" s="151">
        <f t="shared" si="9"/>
        <v>0</v>
      </c>
      <c r="E47" s="177">
        <v>0</v>
      </c>
      <c r="F47" s="177">
        <v>0</v>
      </c>
      <c r="G47" s="177">
        <v>0</v>
      </c>
      <c r="H47" s="177">
        <v>0</v>
      </c>
      <c r="I47" s="177">
        <v>0</v>
      </c>
      <c r="J47" s="177">
        <v>0</v>
      </c>
      <c r="K47" s="177">
        <v>0</v>
      </c>
      <c r="L47" s="177">
        <v>0</v>
      </c>
      <c r="M47" s="177">
        <v>0</v>
      </c>
      <c r="N47" s="177">
        <v>0</v>
      </c>
      <c r="O47" s="177">
        <v>0</v>
      </c>
      <c r="P47" s="177">
        <v>0</v>
      </c>
      <c r="Q47" s="177">
        <v>0</v>
      </c>
      <c r="R47" s="177">
        <v>0</v>
      </c>
      <c r="S47" s="177">
        <v>0</v>
      </c>
      <c r="T47" s="177">
        <v>0</v>
      </c>
      <c r="U47" s="177">
        <v>0</v>
      </c>
      <c r="V47" s="177">
        <v>0</v>
      </c>
      <c r="W47" s="177">
        <v>0</v>
      </c>
      <c r="X47" s="177">
        <v>0</v>
      </c>
      <c r="Y47" s="177">
        <v>0</v>
      </c>
      <c r="Z47" s="177">
        <v>0</v>
      </c>
      <c r="AA47" s="177">
        <v>0</v>
      </c>
      <c r="AB47" s="177">
        <v>0</v>
      </c>
      <c r="AC47" s="177">
        <v>0</v>
      </c>
      <c r="AD47" s="177">
        <v>0</v>
      </c>
      <c r="AE47" s="177">
        <v>0</v>
      </c>
      <c r="AF47" s="177">
        <v>0</v>
      </c>
      <c r="AG47" s="177">
        <v>0</v>
      </c>
      <c r="AH47" s="177">
        <v>0</v>
      </c>
      <c r="AI47" s="177">
        <v>0</v>
      </c>
    </row>
    <row r="48" spans="2:35" x14ac:dyDescent="0.3">
      <c r="B48" s="6" t="str">
        <f t="shared" si="8"/>
        <v>Breakers and Switches</v>
      </c>
      <c r="C48" s="287"/>
      <c r="D48" s="151">
        <f t="shared" si="9"/>
        <v>0</v>
      </c>
      <c r="E48" s="177">
        <v>0</v>
      </c>
      <c r="F48" s="177">
        <v>0</v>
      </c>
      <c r="G48" s="177">
        <v>0</v>
      </c>
      <c r="H48" s="177">
        <v>0</v>
      </c>
      <c r="I48" s="177">
        <v>0</v>
      </c>
      <c r="J48" s="177">
        <v>0</v>
      </c>
      <c r="K48" s="177">
        <v>0</v>
      </c>
      <c r="L48" s="177">
        <v>0</v>
      </c>
      <c r="M48" s="177">
        <v>0</v>
      </c>
      <c r="N48" s="177">
        <v>0</v>
      </c>
      <c r="O48" s="177">
        <v>0</v>
      </c>
      <c r="P48" s="177">
        <v>0</v>
      </c>
      <c r="Q48" s="177">
        <v>0</v>
      </c>
      <c r="R48" s="177">
        <v>0</v>
      </c>
      <c r="S48" s="177">
        <v>0</v>
      </c>
      <c r="T48" s="177">
        <v>0</v>
      </c>
      <c r="U48" s="177">
        <v>0</v>
      </c>
      <c r="V48" s="177">
        <v>0</v>
      </c>
      <c r="W48" s="177">
        <v>0</v>
      </c>
      <c r="X48" s="177">
        <v>0</v>
      </c>
      <c r="Y48" s="177">
        <v>0</v>
      </c>
      <c r="Z48" s="177">
        <v>0</v>
      </c>
      <c r="AA48" s="177">
        <v>0</v>
      </c>
      <c r="AB48" s="177">
        <v>0</v>
      </c>
      <c r="AC48" s="177">
        <v>0</v>
      </c>
      <c r="AD48" s="177">
        <v>0</v>
      </c>
      <c r="AE48" s="177">
        <v>0</v>
      </c>
      <c r="AF48" s="177">
        <v>0</v>
      </c>
      <c r="AG48" s="177">
        <v>0</v>
      </c>
      <c r="AH48" s="177">
        <v>0</v>
      </c>
      <c r="AI48" s="177">
        <v>0</v>
      </c>
    </row>
    <row r="49" spans="2:35" x14ac:dyDescent="0.3">
      <c r="B49" s="6" t="str">
        <f t="shared" si="8"/>
        <v>Service lines</v>
      </c>
      <c r="C49" s="287"/>
      <c r="D49" s="151">
        <f t="shared" si="9"/>
        <v>0</v>
      </c>
      <c r="E49" s="177">
        <v>0</v>
      </c>
      <c r="F49" s="177">
        <v>0</v>
      </c>
      <c r="G49" s="177">
        <v>0</v>
      </c>
      <c r="H49" s="177">
        <v>0</v>
      </c>
      <c r="I49" s="177">
        <v>0</v>
      </c>
      <c r="J49" s="177">
        <v>0</v>
      </c>
      <c r="K49" s="177">
        <v>0</v>
      </c>
      <c r="L49" s="177">
        <v>0</v>
      </c>
      <c r="M49" s="177">
        <v>0</v>
      </c>
      <c r="N49" s="177">
        <v>0</v>
      </c>
      <c r="O49" s="177">
        <v>0</v>
      </c>
      <c r="P49" s="177">
        <v>0</v>
      </c>
      <c r="Q49" s="177">
        <v>0</v>
      </c>
      <c r="R49" s="177">
        <v>0</v>
      </c>
      <c r="S49" s="177">
        <v>0</v>
      </c>
      <c r="T49" s="177">
        <v>0</v>
      </c>
      <c r="U49" s="177">
        <v>0</v>
      </c>
      <c r="V49" s="177">
        <v>0</v>
      </c>
      <c r="W49" s="177">
        <v>0</v>
      </c>
      <c r="X49" s="177">
        <v>0</v>
      </c>
      <c r="Y49" s="177">
        <v>0</v>
      </c>
      <c r="Z49" s="177">
        <v>0</v>
      </c>
      <c r="AA49" s="177">
        <v>0</v>
      </c>
      <c r="AB49" s="177">
        <v>0</v>
      </c>
      <c r="AC49" s="177">
        <v>0</v>
      </c>
      <c r="AD49" s="177">
        <v>0</v>
      </c>
      <c r="AE49" s="177">
        <v>0</v>
      </c>
      <c r="AF49" s="177">
        <v>0</v>
      </c>
      <c r="AG49" s="177">
        <v>0</v>
      </c>
      <c r="AH49" s="177">
        <v>0</v>
      </c>
      <c r="AI49" s="177">
        <v>0</v>
      </c>
    </row>
    <row r="50" spans="2:35" x14ac:dyDescent="0.3">
      <c r="B50" s="6" t="str">
        <f t="shared" si="8"/>
        <v>Installations on Customer Premises</v>
      </c>
      <c r="C50" s="287"/>
      <c r="D50" s="151">
        <f t="shared" si="9"/>
        <v>0</v>
      </c>
      <c r="E50" s="177">
        <v>0</v>
      </c>
      <c r="F50" s="177">
        <v>0</v>
      </c>
      <c r="G50" s="177">
        <v>0</v>
      </c>
      <c r="H50" s="177">
        <v>0</v>
      </c>
      <c r="I50" s="177">
        <v>0</v>
      </c>
      <c r="J50" s="177">
        <v>0</v>
      </c>
      <c r="K50" s="177">
        <v>0</v>
      </c>
      <c r="L50" s="177"/>
      <c r="M50" s="177">
        <v>0</v>
      </c>
      <c r="N50" s="177">
        <v>0</v>
      </c>
      <c r="O50" s="177">
        <v>0</v>
      </c>
      <c r="P50" s="177">
        <v>0</v>
      </c>
      <c r="Q50" s="177">
        <v>0</v>
      </c>
      <c r="R50" s="177">
        <v>0</v>
      </c>
      <c r="S50" s="177">
        <v>0</v>
      </c>
      <c r="T50" s="177">
        <v>0</v>
      </c>
      <c r="U50" s="177">
        <v>0</v>
      </c>
      <c r="V50" s="177">
        <v>0</v>
      </c>
      <c r="W50" s="177">
        <v>0</v>
      </c>
      <c r="X50" s="177">
        <v>0</v>
      </c>
      <c r="Y50" s="177">
        <v>0</v>
      </c>
      <c r="Z50" s="177">
        <v>0</v>
      </c>
      <c r="AA50" s="177">
        <v>0</v>
      </c>
      <c r="AB50" s="177">
        <v>0</v>
      </c>
      <c r="AC50" s="177">
        <v>0</v>
      </c>
      <c r="AD50" s="177">
        <v>0</v>
      </c>
      <c r="AE50" s="177">
        <v>0</v>
      </c>
      <c r="AF50" s="177">
        <v>0</v>
      </c>
      <c r="AG50" s="177">
        <v>0</v>
      </c>
      <c r="AH50" s="177">
        <v>0</v>
      </c>
      <c r="AI50" s="177">
        <v>0</v>
      </c>
    </row>
    <row r="51" spans="2:35" x14ac:dyDescent="0.3">
      <c r="B51" s="6" t="str">
        <f t="shared" si="8"/>
        <v>Meters</v>
      </c>
      <c r="C51" s="287"/>
      <c r="D51" s="151">
        <f t="shared" si="9"/>
        <v>0</v>
      </c>
      <c r="E51" s="177">
        <v>0</v>
      </c>
      <c r="F51" s="177">
        <v>0</v>
      </c>
      <c r="G51" s="177">
        <v>0</v>
      </c>
      <c r="H51" s="177">
        <v>0</v>
      </c>
      <c r="I51" s="177">
        <v>0</v>
      </c>
      <c r="J51" s="177">
        <v>0</v>
      </c>
      <c r="K51" s="177">
        <v>0</v>
      </c>
      <c r="L51" s="177">
        <v>0</v>
      </c>
      <c r="M51" s="177">
        <v>0</v>
      </c>
      <c r="N51" s="177">
        <v>0</v>
      </c>
      <c r="O51" s="177">
        <v>0</v>
      </c>
      <c r="P51" s="177">
        <v>0</v>
      </c>
      <c r="Q51" s="177">
        <v>0</v>
      </c>
      <c r="R51" s="177">
        <v>0</v>
      </c>
      <c r="S51" s="177">
        <v>0</v>
      </c>
      <c r="T51" s="177">
        <v>0</v>
      </c>
      <c r="U51" s="177">
        <v>0</v>
      </c>
      <c r="V51" s="177">
        <v>0</v>
      </c>
      <c r="W51" s="177">
        <v>0</v>
      </c>
      <c r="X51" s="177">
        <v>0</v>
      </c>
      <c r="Y51" s="177">
        <v>0</v>
      </c>
      <c r="Z51" s="177">
        <v>0</v>
      </c>
      <c r="AA51" s="177">
        <v>0</v>
      </c>
      <c r="AB51" s="177">
        <v>0</v>
      </c>
      <c r="AC51" s="177">
        <v>0</v>
      </c>
      <c r="AD51" s="177">
        <v>0</v>
      </c>
      <c r="AE51" s="177">
        <v>0</v>
      </c>
      <c r="AF51" s="177">
        <v>0</v>
      </c>
      <c r="AG51" s="177">
        <v>0</v>
      </c>
      <c r="AH51" s="177">
        <v>0</v>
      </c>
      <c r="AI51" s="177">
        <v>0</v>
      </c>
    </row>
    <row r="52" spans="2:35" x14ac:dyDescent="0.3">
      <c r="B52" s="6" t="str">
        <f t="shared" si="8"/>
        <v>Other (specify)</v>
      </c>
      <c r="C52" s="287"/>
      <c r="D52" s="151">
        <f t="shared" si="9"/>
        <v>0</v>
      </c>
      <c r="E52" s="177">
        <v>0</v>
      </c>
      <c r="F52" s="177">
        <v>0</v>
      </c>
      <c r="G52" s="177">
        <v>0</v>
      </c>
      <c r="H52" s="177">
        <v>0</v>
      </c>
      <c r="I52" s="177">
        <v>0</v>
      </c>
      <c r="J52" s="177">
        <v>0</v>
      </c>
      <c r="K52" s="177">
        <v>0</v>
      </c>
      <c r="L52" s="177"/>
      <c r="M52" s="177">
        <v>0</v>
      </c>
      <c r="N52" s="177">
        <v>0</v>
      </c>
      <c r="O52" s="177">
        <v>0</v>
      </c>
      <c r="P52" s="177">
        <v>0</v>
      </c>
      <c r="Q52" s="177">
        <v>0</v>
      </c>
      <c r="R52" s="177">
        <v>0</v>
      </c>
      <c r="S52" s="177">
        <v>0</v>
      </c>
      <c r="T52" s="177">
        <v>0</v>
      </c>
      <c r="U52" s="177">
        <v>0</v>
      </c>
      <c r="V52" s="177">
        <v>0</v>
      </c>
      <c r="W52" s="177">
        <v>0</v>
      </c>
      <c r="X52" s="177">
        <v>0</v>
      </c>
      <c r="Y52" s="177">
        <v>0</v>
      </c>
      <c r="Z52" s="177">
        <v>0</v>
      </c>
      <c r="AA52" s="177">
        <v>0</v>
      </c>
      <c r="AB52" s="177">
        <v>0</v>
      </c>
      <c r="AC52" s="177">
        <v>0</v>
      </c>
      <c r="AD52" s="177">
        <v>0</v>
      </c>
      <c r="AE52" s="177">
        <v>0</v>
      </c>
      <c r="AF52" s="177">
        <v>0</v>
      </c>
      <c r="AG52" s="177">
        <v>0</v>
      </c>
      <c r="AH52" s="177">
        <v>0</v>
      </c>
      <c r="AI52" s="177">
        <v>0</v>
      </c>
    </row>
    <row r="53" spans="2:35" x14ac:dyDescent="0.3">
      <c r="B53" s="281" t="s">
        <v>129</v>
      </c>
      <c r="C53" s="282"/>
      <c r="D53" s="282"/>
      <c r="E53" s="282"/>
      <c r="F53" s="282"/>
      <c r="G53" s="282"/>
      <c r="H53" s="282"/>
      <c r="I53" s="282"/>
      <c r="J53" s="282"/>
      <c r="K53" s="282"/>
      <c r="L53" s="282"/>
      <c r="M53" s="282"/>
      <c r="N53" s="282"/>
      <c r="O53" s="282"/>
      <c r="P53" s="282"/>
      <c r="Q53" s="282"/>
      <c r="R53" s="282"/>
      <c r="S53" s="282"/>
      <c r="T53" s="282"/>
      <c r="U53" s="282"/>
      <c r="V53" s="282"/>
      <c r="W53" s="282"/>
      <c r="X53" s="282"/>
      <c r="Y53" s="282"/>
      <c r="Z53" s="282"/>
      <c r="AA53" s="282"/>
      <c r="AB53" s="282"/>
      <c r="AC53" s="282"/>
      <c r="AD53" s="282"/>
      <c r="AE53" s="282"/>
      <c r="AF53" s="282"/>
      <c r="AG53" s="282"/>
      <c r="AH53" s="282"/>
    </row>
    <row r="54" spans="2:35" x14ac:dyDescent="0.3">
      <c r="B54" s="41" t="str">
        <f t="shared" ref="B54:B63" si="10">B25</f>
        <v>Buildings</v>
      </c>
      <c r="C54" s="285" t="s">
        <v>2</v>
      </c>
      <c r="D54" s="151">
        <f t="shared" ref="D54:D63" si="11">SUM(E54:AI54)</f>
        <v>0</v>
      </c>
      <c r="E54" s="180">
        <v>0</v>
      </c>
      <c r="F54" s="180">
        <v>0</v>
      </c>
      <c r="G54" s="180">
        <v>0</v>
      </c>
      <c r="H54" s="180">
        <v>0</v>
      </c>
      <c r="I54" s="180">
        <v>0</v>
      </c>
      <c r="J54" s="180">
        <v>0</v>
      </c>
      <c r="K54" s="180">
        <v>0</v>
      </c>
      <c r="L54" s="180">
        <v>0</v>
      </c>
      <c r="M54" s="180">
        <v>0</v>
      </c>
      <c r="N54" s="180">
        <v>0</v>
      </c>
      <c r="O54" s="180">
        <v>0</v>
      </c>
      <c r="P54" s="180">
        <v>0</v>
      </c>
      <c r="Q54" s="180">
        <v>0</v>
      </c>
      <c r="R54" s="180">
        <v>0</v>
      </c>
      <c r="S54" s="180">
        <v>0</v>
      </c>
      <c r="T54" s="180">
        <v>0</v>
      </c>
      <c r="U54" s="180">
        <v>0</v>
      </c>
      <c r="V54" s="180">
        <v>0</v>
      </c>
      <c r="W54" s="180">
        <v>0</v>
      </c>
      <c r="X54" s="180">
        <v>0</v>
      </c>
      <c r="Y54" s="180">
        <v>0</v>
      </c>
      <c r="Z54" s="180">
        <v>0</v>
      </c>
      <c r="AA54" s="180">
        <v>0</v>
      </c>
      <c r="AB54" s="180">
        <v>0</v>
      </c>
      <c r="AC54" s="180">
        <v>0</v>
      </c>
      <c r="AD54" s="180">
        <v>0</v>
      </c>
      <c r="AE54" s="180">
        <v>0</v>
      </c>
      <c r="AF54" s="180">
        <v>0</v>
      </c>
      <c r="AG54" s="180">
        <v>0</v>
      </c>
      <c r="AH54" s="180">
        <v>0</v>
      </c>
      <c r="AI54" s="180">
        <v>0</v>
      </c>
    </row>
    <row r="55" spans="2:35" x14ac:dyDescent="0.3">
      <c r="B55" s="6" t="str">
        <f t="shared" si="10"/>
        <v>IT</v>
      </c>
      <c r="C55" s="285"/>
      <c r="D55" s="151">
        <f t="shared" si="11"/>
        <v>0</v>
      </c>
      <c r="E55" s="177">
        <v>0</v>
      </c>
      <c r="F55" s="177">
        <v>0</v>
      </c>
      <c r="G55" s="177">
        <v>0</v>
      </c>
      <c r="H55" s="177">
        <v>0</v>
      </c>
      <c r="I55" s="177">
        <v>0</v>
      </c>
      <c r="J55" s="177">
        <v>0</v>
      </c>
      <c r="K55" s="177">
        <v>0</v>
      </c>
      <c r="L55" s="177">
        <v>0</v>
      </c>
      <c r="M55" s="177">
        <v>0</v>
      </c>
      <c r="N55" s="177">
        <v>0</v>
      </c>
      <c r="O55" s="177">
        <v>0</v>
      </c>
      <c r="P55" s="177">
        <v>0</v>
      </c>
      <c r="Q55" s="177">
        <v>0</v>
      </c>
      <c r="R55" s="177">
        <v>0</v>
      </c>
      <c r="S55" s="177">
        <v>0</v>
      </c>
      <c r="T55" s="177">
        <v>0</v>
      </c>
      <c r="U55" s="177">
        <v>0</v>
      </c>
      <c r="V55" s="177">
        <v>0</v>
      </c>
      <c r="W55" s="177">
        <v>0</v>
      </c>
      <c r="X55" s="177">
        <v>0</v>
      </c>
      <c r="Y55" s="177">
        <v>0</v>
      </c>
      <c r="Z55" s="177">
        <v>0</v>
      </c>
      <c r="AA55" s="177">
        <v>0</v>
      </c>
      <c r="AB55" s="177">
        <v>0</v>
      </c>
      <c r="AC55" s="177">
        <v>0</v>
      </c>
      <c r="AD55" s="177">
        <v>0</v>
      </c>
      <c r="AE55" s="177">
        <v>0</v>
      </c>
      <c r="AF55" s="177">
        <v>0</v>
      </c>
      <c r="AG55" s="177">
        <v>0</v>
      </c>
      <c r="AH55" s="177">
        <v>0</v>
      </c>
      <c r="AI55" s="177">
        <v>0</v>
      </c>
    </row>
    <row r="56" spans="2:35" ht="28.8" x14ac:dyDescent="0.3">
      <c r="B56" s="6" t="str">
        <f t="shared" si="10"/>
        <v>Vehicles and other transportation equipment</v>
      </c>
      <c r="C56" s="285"/>
      <c r="D56" s="151">
        <f t="shared" si="11"/>
        <v>0</v>
      </c>
      <c r="E56" s="177">
        <v>0</v>
      </c>
      <c r="F56" s="177">
        <v>0</v>
      </c>
      <c r="G56" s="177">
        <v>0</v>
      </c>
      <c r="H56" s="177">
        <v>0</v>
      </c>
      <c r="I56" s="177">
        <v>0</v>
      </c>
      <c r="J56" s="177">
        <v>0</v>
      </c>
      <c r="K56" s="177">
        <v>0</v>
      </c>
      <c r="L56" s="177">
        <v>0</v>
      </c>
      <c r="M56" s="177">
        <v>0</v>
      </c>
      <c r="N56" s="177">
        <v>0</v>
      </c>
      <c r="O56" s="177">
        <v>0</v>
      </c>
      <c r="P56" s="177">
        <v>0</v>
      </c>
      <c r="Q56" s="177">
        <v>0</v>
      </c>
      <c r="R56" s="177">
        <v>0</v>
      </c>
      <c r="S56" s="177">
        <v>0</v>
      </c>
      <c r="T56" s="177">
        <v>0</v>
      </c>
      <c r="U56" s="177">
        <v>0</v>
      </c>
      <c r="V56" s="177">
        <v>0</v>
      </c>
      <c r="W56" s="177">
        <v>0</v>
      </c>
      <c r="X56" s="177">
        <v>0</v>
      </c>
      <c r="Y56" s="177">
        <v>0</v>
      </c>
      <c r="Z56" s="177">
        <v>0</v>
      </c>
      <c r="AA56" s="177">
        <v>0</v>
      </c>
      <c r="AB56" s="177">
        <v>0</v>
      </c>
      <c r="AC56" s="177">
        <v>0</v>
      </c>
      <c r="AD56" s="177">
        <v>0</v>
      </c>
      <c r="AE56" s="177">
        <v>0</v>
      </c>
      <c r="AF56" s="177">
        <v>0</v>
      </c>
      <c r="AG56" s="177">
        <v>0</v>
      </c>
      <c r="AH56" s="177">
        <v>0</v>
      </c>
      <c r="AI56" s="177">
        <v>0</v>
      </c>
    </row>
    <row r="57" spans="2:35" x14ac:dyDescent="0.3">
      <c r="B57" s="6" t="str">
        <f t="shared" si="10"/>
        <v xml:space="preserve">Furniture, fittings </v>
      </c>
      <c r="C57" s="285"/>
      <c r="D57" s="151">
        <f t="shared" si="11"/>
        <v>0</v>
      </c>
      <c r="E57" s="177">
        <v>0</v>
      </c>
      <c r="F57" s="177">
        <v>0</v>
      </c>
      <c r="G57" s="177">
        <v>0</v>
      </c>
      <c r="H57" s="177">
        <v>0</v>
      </c>
      <c r="I57" s="177">
        <v>0</v>
      </c>
      <c r="J57" s="177">
        <v>0</v>
      </c>
      <c r="K57" s="177">
        <v>0</v>
      </c>
      <c r="L57" s="177">
        <v>0</v>
      </c>
      <c r="M57" s="177">
        <v>0</v>
      </c>
      <c r="N57" s="177">
        <v>0</v>
      </c>
      <c r="O57" s="177">
        <v>0</v>
      </c>
      <c r="P57" s="177">
        <v>0</v>
      </c>
      <c r="Q57" s="177">
        <v>0</v>
      </c>
      <c r="R57" s="177">
        <v>0</v>
      </c>
      <c r="S57" s="177">
        <v>0</v>
      </c>
      <c r="T57" s="177">
        <v>0</v>
      </c>
      <c r="U57" s="177">
        <v>0</v>
      </c>
      <c r="V57" s="177">
        <v>0</v>
      </c>
      <c r="W57" s="177">
        <v>0</v>
      </c>
      <c r="X57" s="177">
        <v>0</v>
      </c>
      <c r="Y57" s="177">
        <v>0</v>
      </c>
      <c r="Z57" s="177">
        <v>0</v>
      </c>
      <c r="AA57" s="177">
        <v>0</v>
      </c>
      <c r="AB57" s="177">
        <v>0</v>
      </c>
      <c r="AC57" s="177">
        <v>0</v>
      </c>
      <c r="AD57" s="177">
        <v>0</v>
      </c>
      <c r="AE57" s="177">
        <v>0</v>
      </c>
      <c r="AF57" s="177">
        <v>0</v>
      </c>
      <c r="AG57" s="177">
        <v>0</v>
      </c>
      <c r="AH57" s="177">
        <v>0</v>
      </c>
      <c r="AI57" s="177">
        <v>0</v>
      </c>
    </row>
    <row r="58" spans="2:35" x14ac:dyDescent="0.3">
      <c r="B58" s="6" t="str">
        <f t="shared" si="10"/>
        <v xml:space="preserve">Computer equipment </v>
      </c>
      <c r="C58" s="285"/>
      <c r="D58" s="151">
        <f t="shared" si="11"/>
        <v>0</v>
      </c>
      <c r="E58" s="177">
        <v>0</v>
      </c>
      <c r="F58" s="177">
        <v>0</v>
      </c>
      <c r="G58" s="177">
        <v>0</v>
      </c>
      <c r="H58" s="177">
        <v>0</v>
      </c>
      <c r="I58" s="177">
        <v>0</v>
      </c>
      <c r="J58" s="177">
        <v>0</v>
      </c>
      <c r="K58" s="177">
        <v>0</v>
      </c>
      <c r="L58" s="177">
        <v>0</v>
      </c>
      <c r="M58" s="177">
        <v>0</v>
      </c>
      <c r="N58" s="177">
        <v>0</v>
      </c>
      <c r="O58" s="177">
        <v>0</v>
      </c>
      <c r="P58" s="177">
        <v>0</v>
      </c>
      <c r="Q58" s="177">
        <v>0</v>
      </c>
      <c r="R58" s="177">
        <v>0</v>
      </c>
      <c r="S58" s="177">
        <v>0</v>
      </c>
      <c r="T58" s="177">
        <v>0</v>
      </c>
      <c r="U58" s="177">
        <v>0</v>
      </c>
      <c r="V58" s="177">
        <v>0</v>
      </c>
      <c r="W58" s="177">
        <v>0</v>
      </c>
      <c r="X58" s="177">
        <v>0</v>
      </c>
      <c r="Y58" s="177">
        <v>0</v>
      </c>
      <c r="Z58" s="177">
        <v>0</v>
      </c>
      <c r="AA58" s="177">
        <v>0</v>
      </c>
      <c r="AB58" s="177">
        <v>0</v>
      </c>
      <c r="AC58" s="177">
        <v>0</v>
      </c>
      <c r="AD58" s="177">
        <v>0</v>
      </c>
      <c r="AE58" s="177">
        <v>0</v>
      </c>
      <c r="AF58" s="177">
        <v>0</v>
      </c>
      <c r="AG58" s="177">
        <v>0</v>
      </c>
      <c r="AH58" s="177">
        <v>0</v>
      </c>
      <c r="AI58" s="177">
        <v>0</v>
      </c>
    </row>
    <row r="59" spans="2:35" x14ac:dyDescent="0.3">
      <c r="B59" s="6" t="str">
        <f t="shared" si="10"/>
        <v xml:space="preserve">Communication equipment </v>
      </c>
      <c r="C59" s="285"/>
      <c r="D59" s="151">
        <f t="shared" si="11"/>
        <v>0</v>
      </c>
      <c r="E59" s="177">
        <v>0</v>
      </c>
      <c r="F59" s="177">
        <v>0</v>
      </c>
      <c r="G59" s="177">
        <v>0</v>
      </c>
      <c r="H59" s="177">
        <v>0</v>
      </c>
      <c r="I59" s="177">
        <v>0</v>
      </c>
      <c r="J59" s="177">
        <v>0</v>
      </c>
      <c r="K59" s="177">
        <v>0</v>
      </c>
      <c r="L59" s="177">
        <v>0</v>
      </c>
      <c r="M59" s="177">
        <v>0</v>
      </c>
      <c r="N59" s="177">
        <v>0</v>
      </c>
      <c r="O59" s="177">
        <v>0</v>
      </c>
      <c r="P59" s="177">
        <v>0</v>
      </c>
      <c r="Q59" s="177">
        <v>0</v>
      </c>
      <c r="R59" s="177">
        <v>0</v>
      </c>
      <c r="S59" s="177">
        <v>0</v>
      </c>
      <c r="T59" s="177">
        <v>0</v>
      </c>
      <c r="U59" s="177">
        <v>0</v>
      </c>
      <c r="V59" s="177">
        <v>0</v>
      </c>
      <c r="W59" s="177">
        <v>0</v>
      </c>
      <c r="X59" s="177">
        <v>0</v>
      </c>
      <c r="Y59" s="177">
        <v>0</v>
      </c>
      <c r="Z59" s="177">
        <v>0</v>
      </c>
      <c r="AA59" s="177">
        <v>0</v>
      </c>
      <c r="AB59" s="177">
        <v>0</v>
      </c>
      <c r="AC59" s="177">
        <v>0</v>
      </c>
      <c r="AD59" s="177">
        <v>0</v>
      </c>
      <c r="AE59" s="177">
        <v>0</v>
      </c>
      <c r="AF59" s="177">
        <v>0</v>
      </c>
      <c r="AG59" s="177">
        <v>0</v>
      </c>
      <c r="AH59" s="177">
        <v>0</v>
      </c>
      <c r="AI59" s="177">
        <v>0</v>
      </c>
    </row>
    <row r="60" spans="2:35" x14ac:dyDescent="0.3">
      <c r="B60" s="6" t="str">
        <f t="shared" si="10"/>
        <v>Laboratories</v>
      </c>
      <c r="C60" s="285"/>
      <c r="D60" s="151">
        <f t="shared" si="11"/>
        <v>0</v>
      </c>
      <c r="E60" s="177">
        <v>0</v>
      </c>
      <c r="F60" s="177">
        <v>0</v>
      </c>
      <c r="G60" s="177">
        <v>0</v>
      </c>
      <c r="H60" s="177">
        <v>0</v>
      </c>
      <c r="I60" s="177">
        <v>0</v>
      </c>
      <c r="J60" s="177">
        <v>0</v>
      </c>
      <c r="K60" s="177">
        <v>0</v>
      </c>
      <c r="L60" s="177">
        <v>0</v>
      </c>
      <c r="M60" s="177">
        <v>0</v>
      </c>
      <c r="N60" s="177">
        <v>0</v>
      </c>
      <c r="O60" s="177">
        <v>0</v>
      </c>
      <c r="P60" s="177">
        <v>0</v>
      </c>
      <c r="Q60" s="177">
        <v>0</v>
      </c>
      <c r="R60" s="177">
        <v>0</v>
      </c>
      <c r="S60" s="177">
        <v>0</v>
      </c>
      <c r="T60" s="177">
        <v>0</v>
      </c>
      <c r="U60" s="177">
        <v>0</v>
      </c>
      <c r="V60" s="177">
        <v>0</v>
      </c>
      <c r="W60" s="177">
        <v>0</v>
      </c>
      <c r="X60" s="177">
        <v>0</v>
      </c>
      <c r="Y60" s="177">
        <v>0</v>
      </c>
      <c r="Z60" s="177">
        <v>0</v>
      </c>
      <c r="AA60" s="177">
        <v>0</v>
      </c>
      <c r="AB60" s="177">
        <v>0</v>
      </c>
      <c r="AC60" s="177">
        <v>0</v>
      </c>
      <c r="AD60" s="177">
        <v>0</v>
      </c>
      <c r="AE60" s="177">
        <v>0</v>
      </c>
      <c r="AF60" s="177">
        <v>0</v>
      </c>
      <c r="AG60" s="177">
        <v>0</v>
      </c>
      <c r="AH60" s="177">
        <v>0</v>
      </c>
      <c r="AI60" s="177">
        <v>0</v>
      </c>
    </row>
    <row r="61" spans="2:35" x14ac:dyDescent="0.3">
      <c r="B61" s="6" t="str">
        <f t="shared" si="10"/>
        <v>Storage warehouses</v>
      </c>
      <c r="C61" s="285"/>
      <c r="D61" s="151">
        <f t="shared" si="11"/>
        <v>0</v>
      </c>
      <c r="E61" s="177">
        <v>0</v>
      </c>
      <c r="F61" s="177">
        <v>0</v>
      </c>
      <c r="G61" s="177">
        <v>0</v>
      </c>
      <c r="H61" s="177">
        <v>0</v>
      </c>
      <c r="I61" s="177">
        <v>0</v>
      </c>
      <c r="J61" s="177">
        <v>0</v>
      </c>
      <c r="K61" s="177">
        <v>0</v>
      </c>
      <c r="L61" s="177">
        <v>0</v>
      </c>
      <c r="M61" s="177">
        <v>0</v>
      </c>
      <c r="N61" s="177">
        <v>0</v>
      </c>
      <c r="O61" s="177">
        <v>0</v>
      </c>
      <c r="P61" s="177">
        <v>0</v>
      </c>
      <c r="Q61" s="177">
        <v>0</v>
      </c>
      <c r="R61" s="177">
        <v>0</v>
      </c>
      <c r="S61" s="177">
        <v>0</v>
      </c>
      <c r="T61" s="177">
        <v>0</v>
      </c>
      <c r="U61" s="177">
        <v>0</v>
      </c>
      <c r="V61" s="177">
        <v>0</v>
      </c>
      <c r="W61" s="177">
        <v>0</v>
      </c>
      <c r="X61" s="177">
        <v>0</v>
      </c>
      <c r="Y61" s="177">
        <v>0</v>
      </c>
      <c r="Z61" s="177">
        <v>0</v>
      </c>
      <c r="AA61" s="177">
        <v>0</v>
      </c>
      <c r="AB61" s="177">
        <v>0</v>
      </c>
      <c r="AC61" s="177">
        <v>0</v>
      </c>
      <c r="AD61" s="177">
        <v>0</v>
      </c>
      <c r="AE61" s="177">
        <v>0</v>
      </c>
      <c r="AF61" s="177">
        <v>0</v>
      </c>
      <c r="AG61" s="177">
        <v>0</v>
      </c>
      <c r="AH61" s="177">
        <v>0</v>
      </c>
      <c r="AI61" s="177">
        <v>0</v>
      </c>
    </row>
    <row r="62" spans="2:35" x14ac:dyDescent="0.3">
      <c r="B62" s="6" t="str">
        <f t="shared" si="10"/>
        <v>Land</v>
      </c>
      <c r="C62" s="285"/>
      <c r="D62" s="151">
        <f t="shared" si="11"/>
        <v>0</v>
      </c>
      <c r="E62" s="177">
        <v>0</v>
      </c>
      <c r="F62" s="177">
        <v>0</v>
      </c>
      <c r="G62" s="177">
        <v>0</v>
      </c>
      <c r="H62" s="177">
        <v>0</v>
      </c>
      <c r="I62" s="177">
        <v>0</v>
      </c>
      <c r="J62" s="177">
        <v>0</v>
      </c>
      <c r="K62" s="177">
        <v>0</v>
      </c>
      <c r="L62" s="177">
        <v>0</v>
      </c>
      <c r="M62" s="177">
        <v>0</v>
      </c>
      <c r="N62" s="177">
        <v>0</v>
      </c>
      <c r="O62" s="177">
        <v>0</v>
      </c>
      <c r="P62" s="177">
        <v>0</v>
      </c>
      <c r="Q62" s="177">
        <v>0</v>
      </c>
      <c r="R62" s="177">
        <v>0</v>
      </c>
      <c r="S62" s="177">
        <v>0</v>
      </c>
      <c r="T62" s="177">
        <v>0</v>
      </c>
      <c r="U62" s="177">
        <v>0</v>
      </c>
      <c r="V62" s="177">
        <v>0</v>
      </c>
      <c r="W62" s="177">
        <v>0</v>
      </c>
      <c r="X62" s="177">
        <v>0</v>
      </c>
      <c r="Y62" s="177">
        <v>0</v>
      </c>
      <c r="Z62" s="177">
        <v>0</v>
      </c>
      <c r="AA62" s="177">
        <v>0</v>
      </c>
      <c r="AB62" s="177">
        <v>0</v>
      </c>
      <c r="AC62" s="177">
        <v>0</v>
      </c>
      <c r="AD62" s="177">
        <v>0</v>
      </c>
      <c r="AE62" s="177">
        <v>0</v>
      </c>
      <c r="AF62" s="177">
        <v>0</v>
      </c>
      <c r="AG62" s="177">
        <v>0</v>
      </c>
      <c r="AH62" s="177">
        <v>0</v>
      </c>
      <c r="AI62" s="177">
        <v>0</v>
      </c>
    </row>
    <row r="63" spans="2:35" x14ac:dyDescent="0.3">
      <c r="B63" s="6" t="str">
        <f t="shared" si="10"/>
        <v>Other (specify)</v>
      </c>
      <c r="C63" s="285"/>
      <c r="D63" s="151">
        <f t="shared" si="11"/>
        <v>0</v>
      </c>
      <c r="E63" s="177">
        <v>0</v>
      </c>
      <c r="F63" s="177">
        <v>0</v>
      </c>
      <c r="G63" s="177">
        <v>0</v>
      </c>
      <c r="H63" s="177">
        <v>0</v>
      </c>
      <c r="I63" s="177">
        <v>0</v>
      </c>
      <c r="J63" s="177">
        <v>0</v>
      </c>
      <c r="K63" s="177">
        <v>0</v>
      </c>
      <c r="L63" s="177">
        <v>0</v>
      </c>
      <c r="M63" s="177">
        <v>0</v>
      </c>
      <c r="N63" s="177">
        <v>0</v>
      </c>
      <c r="O63" s="177">
        <v>0</v>
      </c>
      <c r="P63" s="177">
        <v>0</v>
      </c>
      <c r="Q63" s="177">
        <v>0</v>
      </c>
      <c r="R63" s="177">
        <v>0</v>
      </c>
      <c r="S63" s="177">
        <v>0</v>
      </c>
      <c r="T63" s="177">
        <v>0</v>
      </c>
      <c r="U63" s="177">
        <v>0</v>
      </c>
      <c r="V63" s="177">
        <v>0</v>
      </c>
      <c r="W63" s="177">
        <v>0</v>
      </c>
      <c r="X63" s="177">
        <v>0</v>
      </c>
      <c r="Y63" s="177">
        <v>0</v>
      </c>
      <c r="Z63" s="177">
        <v>0</v>
      </c>
      <c r="AA63" s="177">
        <v>0</v>
      </c>
      <c r="AB63" s="177">
        <v>0</v>
      </c>
      <c r="AC63" s="177">
        <v>0</v>
      </c>
      <c r="AD63" s="177">
        <v>0</v>
      </c>
      <c r="AE63" s="177">
        <v>0</v>
      </c>
      <c r="AF63" s="177">
        <v>0</v>
      </c>
      <c r="AG63" s="177">
        <v>0</v>
      </c>
      <c r="AH63" s="177">
        <v>0</v>
      </c>
      <c r="AI63" s="177">
        <v>0</v>
      </c>
    </row>
    <row r="64" spans="2:35" x14ac:dyDescent="0.3">
      <c r="B64" s="156" t="s">
        <v>214</v>
      </c>
      <c r="C64" s="250"/>
      <c r="D64" s="162">
        <f>SUM(D39:D52,D54:D63)</f>
        <v>0</v>
      </c>
      <c r="E64" s="154">
        <f>SUM(E39:E52,E54:E63)</f>
        <v>0</v>
      </c>
      <c r="F64" s="154">
        <f t="shared" ref="F64:AI64" si="12">SUM(F39:F52,F54:F63)</f>
        <v>0</v>
      </c>
      <c r="G64" s="154">
        <f t="shared" si="12"/>
        <v>0</v>
      </c>
      <c r="H64" s="154">
        <f t="shared" si="12"/>
        <v>0</v>
      </c>
      <c r="I64" s="154">
        <f t="shared" si="12"/>
        <v>0</v>
      </c>
      <c r="J64" s="154">
        <f t="shared" si="12"/>
        <v>0</v>
      </c>
      <c r="K64" s="154">
        <f t="shared" si="12"/>
        <v>0</v>
      </c>
      <c r="L64" s="154">
        <f t="shared" si="12"/>
        <v>0</v>
      </c>
      <c r="M64" s="154">
        <f t="shared" si="12"/>
        <v>0</v>
      </c>
      <c r="N64" s="154">
        <f t="shared" si="12"/>
        <v>0</v>
      </c>
      <c r="O64" s="154">
        <f t="shared" si="12"/>
        <v>0</v>
      </c>
      <c r="P64" s="154">
        <f t="shared" si="12"/>
        <v>0</v>
      </c>
      <c r="Q64" s="154">
        <f t="shared" si="12"/>
        <v>0</v>
      </c>
      <c r="R64" s="154">
        <f t="shared" si="12"/>
        <v>0</v>
      </c>
      <c r="S64" s="154">
        <f t="shared" si="12"/>
        <v>0</v>
      </c>
      <c r="T64" s="154">
        <f t="shared" si="12"/>
        <v>0</v>
      </c>
      <c r="U64" s="154">
        <f t="shared" si="12"/>
        <v>0</v>
      </c>
      <c r="V64" s="154">
        <f t="shared" si="12"/>
        <v>0</v>
      </c>
      <c r="W64" s="154">
        <f t="shared" si="12"/>
        <v>0</v>
      </c>
      <c r="X64" s="154">
        <f t="shared" si="12"/>
        <v>0</v>
      </c>
      <c r="Y64" s="154">
        <f t="shared" si="12"/>
        <v>0</v>
      </c>
      <c r="Z64" s="154">
        <f t="shared" si="12"/>
        <v>0</v>
      </c>
      <c r="AA64" s="154">
        <f t="shared" si="12"/>
        <v>0</v>
      </c>
      <c r="AB64" s="154">
        <f t="shared" si="12"/>
        <v>0</v>
      </c>
      <c r="AC64" s="154">
        <f t="shared" si="12"/>
        <v>0</v>
      </c>
      <c r="AD64" s="154">
        <f t="shared" si="12"/>
        <v>0</v>
      </c>
      <c r="AE64" s="154">
        <f t="shared" si="12"/>
        <v>0</v>
      </c>
      <c r="AF64" s="154">
        <f t="shared" si="12"/>
        <v>0</v>
      </c>
      <c r="AG64" s="154">
        <f t="shared" si="12"/>
        <v>0</v>
      </c>
      <c r="AH64" s="154">
        <f t="shared" si="12"/>
        <v>0</v>
      </c>
      <c r="AI64" s="154">
        <f t="shared" si="12"/>
        <v>0</v>
      </c>
    </row>
    <row r="65" spans="2:35" x14ac:dyDescent="0.3">
      <c r="B65"/>
      <c r="C65"/>
      <c r="D65"/>
      <c r="E65"/>
      <c r="F65"/>
      <c r="G65"/>
      <c r="H65"/>
      <c r="I65"/>
      <c r="J65"/>
      <c r="K65"/>
      <c r="L65"/>
      <c r="M65"/>
    </row>
    <row r="66" spans="2:35" x14ac:dyDescent="0.3">
      <c r="B66" s="125" t="s">
        <v>131</v>
      </c>
      <c r="C66" s="63" t="s">
        <v>73</v>
      </c>
      <c r="D66" s="63" t="s">
        <v>74</v>
      </c>
      <c r="E66" s="11">
        <f>E37</f>
        <v>2024</v>
      </c>
      <c r="F66" s="11">
        <f t="shared" ref="F66:AI66" si="13">F37</f>
        <v>2025</v>
      </c>
      <c r="G66" s="11">
        <f t="shared" si="13"/>
        <v>2026</v>
      </c>
      <c r="H66" s="11">
        <f t="shared" si="13"/>
        <v>2027</v>
      </c>
      <c r="I66" s="11">
        <f t="shared" si="13"/>
        <v>2028</v>
      </c>
      <c r="J66" s="11">
        <f t="shared" si="13"/>
        <v>2029</v>
      </c>
      <c r="K66" s="11">
        <f t="shared" si="13"/>
        <v>2030</v>
      </c>
      <c r="L66" s="11">
        <f t="shared" si="13"/>
        <v>2031</v>
      </c>
      <c r="M66" s="11">
        <f t="shared" si="13"/>
        <v>2032</v>
      </c>
      <c r="N66" s="11">
        <f t="shared" si="13"/>
        <v>2033</v>
      </c>
      <c r="O66" s="11">
        <f t="shared" si="13"/>
        <v>2034</v>
      </c>
      <c r="P66" s="11">
        <f t="shared" si="13"/>
        <v>2035</v>
      </c>
      <c r="Q66" s="11">
        <f t="shared" si="13"/>
        <v>2036</v>
      </c>
      <c r="R66" s="11">
        <f t="shared" si="13"/>
        <v>2037</v>
      </c>
      <c r="S66" s="11">
        <f t="shared" si="13"/>
        <v>2038</v>
      </c>
      <c r="T66" s="11">
        <f t="shared" si="13"/>
        <v>2039</v>
      </c>
      <c r="U66" s="11">
        <f t="shared" si="13"/>
        <v>2040</v>
      </c>
      <c r="V66" s="11">
        <f t="shared" si="13"/>
        <v>2041</v>
      </c>
      <c r="W66" s="11">
        <f t="shared" si="13"/>
        <v>2042</v>
      </c>
      <c r="X66" s="11">
        <f t="shared" si="13"/>
        <v>2043</v>
      </c>
      <c r="Y66" s="11">
        <f t="shared" si="13"/>
        <v>2044</v>
      </c>
      <c r="Z66" s="11">
        <f t="shared" si="13"/>
        <v>2045</v>
      </c>
      <c r="AA66" s="11">
        <f t="shared" si="13"/>
        <v>2046</v>
      </c>
      <c r="AB66" s="11">
        <f t="shared" si="13"/>
        <v>2047</v>
      </c>
      <c r="AC66" s="11">
        <f t="shared" si="13"/>
        <v>2048</v>
      </c>
      <c r="AD66" s="11">
        <f t="shared" si="13"/>
        <v>2049</v>
      </c>
      <c r="AE66" s="11">
        <f t="shared" si="13"/>
        <v>2050</v>
      </c>
      <c r="AF66" s="11">
        <f t="shared" si="13"/>
        <v>2051</v>
      </c>
      <c r="AG66" s="11">
        <f t="shared" si="13"/>
        <v>2052</v>
      </c>
      <c r="AH66" s="11">
        <f t="shared" si="13"/>
        <v>2053</v>
      </c>
      <c r="AI66" s="11">
        <f t="shared" si="13"/>
        <v>2054</v>
      </c>
    </row>
    <row r="67" spans="2:35" x14ac:dyDescent="0.3">
      <c r="B67" s="281" t="str">
        <f t="shared" ref="B67:B92" si="14">B9</f>
        <v>Distribution CAPEX MV</v>
      </c>
      <c r="C67" s="282"/>
      <c r="D67" s="282"/>
      <c r="E67" s="282"/>
      <c r="F67" s="282"/>
      <c r="G67" s="282"/>
      <c r="H67" s="282"/>
      <c r="I67" s="282"/>
      <c r="J67" s="282"/>
      <c r="K67" s="282"/>
      <c r="L67" s="282"/>
      <c r="M67" s="282"/>
      <c r="N67" s="282"/>
      <c r="O67" s="282"/>
      <c r="P67" s="282"/>
      <c r="Q67" s="282"/>
      <c r="R67" s="282"/>
      <c r="S67" s="282"/>
      <c r="T67" s="282"/>
      <c r="U67" s="282"/>
      <c r="V67" s="282"/>
      <c r="W67" s="282"/>
      <c r="X67" s="282"/>
      <c r="Y67" s="282"/>
      <c r="Z67" s="282"/>
      <c r="AA67" s="282"/>
      <c r="AB67" s="282"/>
      <c r="AC67" s="282"/>
      <c r="AD67" s="282"/>
      <c r="AE67" s="282"/>
      <c r="AF67" s="282"/>
      <c r="AG67" s="282"/>
      <c r="AH67" s="282"/>
    </row>
    <row r="68" spans="2:35" x14ac:dyDescent="0.3">
      <c r="B68" s="6" t="str">
        <f t="shared" si="14"/>
        <v>Basic preliminary engineering design</v>
      </c>
      <c r="C68" s="303" t="s">
        <v>2</v>
      </c>
      <c r="D68" s="151">
        <f>SUM(E68:AI68)</f>
        <v>8.0999999999999943</v>
      </c>
      <c r="E68" s="126">
        <v>0</v>
      </c>
      <c r="F68" s="126">
        <f>IF(E39&gt;E10,0,IF(AND(E39=E10,E68=0),0,IF($E$10*$C$10*F$4&gt;$E$10,0,$E$10*$C$10)))</f>
        <v>0.27</v>
      </c>
      <c r="G68" s="126">
        <f>IF(F39&gt;F10,0,IF(AND(F39=F10,F68=0),0,IF($E$10*$C$10*G$4&gt;$E$10,0,$E$10*$C$10)+IF($F$10*$C$10*F$4&gt;$F$10,0,$F$10*$C$10)))</f>
        <v>0.27</v>
      </c>
      <c r="H68" s="126">
        <f>IF(G39&gt;G10,0,IF(AND(G39=G10,G68=0),0,IF($E$10*$C$10*H$4&gt;$E$10,0,$E$10*$C$10)+IF($F$10*$C$10*G$4&gt;$F$10,0,$F$10*$C$10)+IF($G$10*$C$10*F$4&gt;$G$10,0,$G$10*$C$10)))</f>
        <v>0.27</v>
      </c>
      <c r="I68" s="126">
        <f>IF(H39&gt;H10,0,IF(AND(H39=H10,H68=0),0,IF($E$10*$C$10*I$4&gt;$E$10,0,$E$10*$C$10)+IF($F$10*$C$10*H$4&gt;$F$10,0,$F$10*$C$10)+IF($G$10*$C$10*G$4&gt;$G$10,0,$G$10*$C$10)+IF($H$10*$C$10*F$4&gt;$H$10,0,$H$10*$C$10)))</f>
        <v>0.27</v>
      </c>
      <c r="J68" s="126">
        <f>IF(I39&gt;I10,0,IF(AND(I39=I10,I68=0),0,IF($E$10*$C$10*J$4&gt;$E$10,0,$E$10*$C$10)+IF($F$10*$C$10*I$4&gt;$F$10,0,$F$10*$C$10)+IF($G$10*$C$10*H$4&gt;$G$10,0,$G$10*$C$10)+IF($H$10*$C$10*G$4&gt;$H$10,0,$H$10*$C$10)+IF($I$10*$C$10*F$4&gt;$I$10,0,$I$10*$C$10)))</f>
        <v>0.27</v>
      </c>
      <c r="K68" s="126">
        <f>IF(J39&gt;J10,0,IF(AND(J39=J10,J68=0),0,IF($E$10*$C$10*K$4&gt;$E$10,0,$E$10*$C$10)+IF($F$10*$C$10*J$4&gt;$F$10,0,$F$10*$C$10)+IF($G$10*$C$10*I$4&gt;$G$10,0,$G$10*$C$10)+IF($H$10*$C$10*H$4&gt;$H$10,0,$H$10*$C$10)+IF($I$10*$C$10*G$4&gt;$I$10,0,$I$10*$C$10)+IF($J$10*$C$10*F$4&gt;$J$10,0,$J$10*$C$10)))</f>
        <v>0.27</v>
      </c>
      <c r="L68" s="126">
        <f>IF(K39&gt;K10,0,IF(AND(K39=K10,K68=0),0,IF($E$10*$C$10*L$4&gt;$E$10,0,$E$10*$C$10)+IF($F$10*$C$10*K$4&gt;$F$10,0,$F$10*$C$10)+IF($G$10*$C$10*J$4&gt;$G$10,0,$G$10*$C$10)+IF($H$10*$C$10*I$4&gt;$H$10,0,$H$10*$C$10)+IF($I$10*$C$10*H$4&gt;$I$10,0,$I$10*$C$10)+IF($J$10*$C$10*G$4&gt;$J$10,0,$J$10*$C$10)+IF($K$10*$C$10*F$4&gt;$K$10,0,$K$10*$C$10)))</f>
        <v>0.27</v>
      </c>
      <c r="M68" s="126">
        <f>IF(L39&gt;L10,0,IF(AND(L39=L10,L68=0),0,IF($E$10*$C$10*M$4&gt;$E$10,0,$E$10*$C$10)+IF($F$10*$C$10*L$4&gt;$F$10,0,$F$10*$C$10)+IF($G$10*$C$10*K$4&gt;$G$10,0,$G$10*$C$10)+IF($H$10*$C$10*J$4&gt;$H$10,0,$H$10*$C$10)+IF($I$10*$C$10*I$4&gt;$I$10,0,$I$10*$C$10)+IF($J$10*$C$10*H$4&gt;$J$10,0,$J$10*$C$10)+IF($K$10*$C$10*G$4&gt;$K$10,0,$K$10*$C$10)+IF($L$10*$C$10*F$4&gt;$L$10,0,$L$10*$C$10)))</f>
        <v>0.27</v>
      </c>
      <c r="N68" s="126">
        <f>IF(M39&gt;M10,0,IF(AND(M39=M10,M68=0),0,IF($E$10*$C$10*N$4&gt;$E$10,0,$E$10*$C$10)+IF($F$10*$C$10*M$4&gt;$F$10,0,$F$10*$C$10)+IF($G$10*$C$10*L$4&gt;$G$10,0,$G$10*$C$10)+IF($H$10*$C$10*K$4&gt;$H$10,0,$H$10*$C$10)+IF($I$10*$C$10*J$4&gt;$I$10,0,$I$10*$C$10)+IF($J$10*$C$10*I$4&gt;$J$10,0,$J$10*$C$10)+IF($K$10*$C$10*H$4&gt;$K$10,0,$K$10*$C$10)+IF($L$10*$C$10*G$4&gt;$L$10,0,$L$10*$C$10)+IF($M$10*$C$10*F$4&gt;$M$10,0,$M$10*$C$10)))</f>
        <v>0.27</v>
      </c>
      <c r="O68" s="126">
        <f>IF(N39&gt;N10,0,IF(AND(N39=N10,N68=0),0,IF($E$10*$C$10*O$4&gt;$E$10,0,$E$10*$C$10)+IF($F$10*$C$10*N$4&gt;$F$10,0,$F$10*$C$10)+IF($G$10*$C$10*M$4&gt;$G$10,0,$G$10*$C$10)+IF($H$10*$C$10*L$4&gt;$H$10,0,$H$10*$C$10)+IF($I$10*$C$10*K$4&gt;$I$10,0,$I$10*$C$10)+IF($J$10*$C$10*J$4&gt;$J$10,0,$J$10*$C$10)+IF($K$10*$C$10*I$4&gt;$K$10,0,$K$10*$C$10)+IF($L$10*$C$10*H$4&gt;$L$10,0,$L$10*$C$10)+IF($M$10*$C$10*G$4&gt;$M$10,0,$M$10*$C$10)+IF($N$10*$C$10*F$4&gt;$N$10,0,$N$10*$C$10)))</f>
        <v>0.27</v>
      </c>
      <c r="P68" s="126">
        <f>IF(O39&gt;O10,0,IF(AND(O39=O10,O68=0),0,IF($E$10*$C$10*P$4&gt;$E$10,0,$E$10*$C$10)+IF($F$10*$C$10*O$4&gt;$F$10,0,$F$10*$C$10)+IF($G$10*$C$10*N$4&gt;$G$10,0,$G$10*$C$10)+IF($H$10*$C$10*M$4&gt;$H$10,0,$H$10*$C$10)+IF($I$10*$C$10*L$4&gt;$I$10,0,$I$10*$C$10)+IF($J$10*$C$10*K$4&gt;$J$10,0,$J$10*$C$10)+IF($K$10*$C$10*J$4&gt;$K$10,0,$K$10*$C$10)+IF($L$10*$C$10*I$4&gt;$L$10,0,$L$10*$C$10)+IF($M$10*$C$10*H$4&gt;$M$10,0,$M$10*$C$10)+IF($N$10*$C$10*G$4&gt;$N$10,0,$N$10*$C$10)+IF($O$10*$C$10*F$4&gt;$O$10,0,$O$10*$C$10)))</f>
        <v>0.27</v>
      </c>
      <c r="Q68" s="126">
        <f>IF(P39&gt;P10,0,IF(AND(P39=P10,P68=0),0,IF($E$10*$C$10*Q$4&gt;$E$10,0,$E$10*$C$10)+IF($F$10*$C$10*P$4&gt;$F$10,0,$F$10*$C$10)+IF($G$10*$C$10*O$4&gt;$G$10,0,$G$10*$C$10)+IF($H$10*$C$10*N$4&gt;$H$10,0,$H$10*$C$10)+IF($I$10*$C$10*M$4&gt;$I$10,0,$I$10*$C$10)+IF($J$10*$C$10*L$4&gt;$J$10,0,$J$10*$C$10)+IF($K$10*$C$10*K$4&gt;$K$10,0,$K$10*$C$10)+IF($L$10*$C$10*J$4&gt;$L$10,0,$L$10*$C$10)+IF($M$10*$C$10*I$4&gt;$M$10,0,$M$10*$C$10)+IF($N$10*$C$10*H$4&gt;$N$10,0,$N$10*$C$10)+IF($O$10*$C$10*G$4&gt;$O$10,0,$O$10*$C$10)+IF($P$10*$C$10*F$4&gt;$P$10,0,$P$10*$C$10)))</f>
        <v>0.27</v>
      </c>
      <c r="R68" s="126">
        <f>IF(Q39&gt;Q10,0,IF(AND(Q39=Q10,Q68=0),0,IF($E$10*$C$10*R$4&gt;$E$10,0,$E$10*$C$10)+IF($F$10*$C$10*Q$4&gt;$F$10,0,$F$10*$C$10)+IF($G$10*$C$10*P$4&gt;$G$10,0,$G$10*$C$10)+IF($H$10*$C$10*O$4&gt;$H$10,0,$H$10*$C$10)+IF($I$10*$C$10*N$4&gt;$I$10,0,$I$10*$C$10)+IF($J$10*$C$10*M$4&gt;$J$10,0,$J$10*$C$10)+IF($K$10*$C$10*L$4&gt;$K$10,0,$K$10*$C$10)+IF($L$10*$C$10*K$4&gt;$L$10,0,$L$10*$C$10)+IF($M$10*$C$10*J$4&gt;$M$10,0,$M$10*$C$10)+IF($N$10*$C$10*I$4&gt;$N$10,0,$N$10*$C$10)+IF($O$10*$C$10*H$4&gt;$O$10,0,$O$10*$C$10)+IF($P$10*$C$10*G$4&gt;$P$10,0,$P$10*$C$10)+IF($Q$10*$C$10*F$4&gt;$Q$10,0,$Q$10*$C$10)))</f>
        <v>0.27</v>
      </c>
      <c r="S68" s="126">
        <f>IF(R39&gt;R10,0,IF(AND(R39=R10,R68=0),0,IF($E$10*$C$10*S$4&gt;$E$10,0,$E$10*$C$10)+IF($F$10*$C$10*R$4&gt;$F$10,0,$F$10*$C$10)+IF($G$10*$C$10*Q$4&gt;$G$10,0,$G$10*$C$10)+IF($H$10*$C$10*P$4&gt;$H$10,0,$H$10*$C$10)+IF($I$10*$C$10*O$4&gt;$I$10,0,$I$10*$C$10)+IF($J$10*$C$10*N$4&gt;$J$10,0,$J$10*$C$10)+IF($K$10*$C$10*M$4&gt;$K$10,0,$K$10*$C$10)+IF($L$10*$C$10*L$4&gt;$L$10,0,$L$10*$C$10)+IF($M$10*$C$10*K$4&gt;$M$10,0,$M$10*$C$10)+IF($N$10*$C$10*J$4&gt;$N$10,0,$N$10*$C$10)+IF($O$10*$C$10*I$4&gt;$O$10,0,$O$10*$C$10)+IF($P$10*$C$10*H$4&gt;$P$10,0,$P$10*$C$10)+IF($Q$10*$C$10*G$4&gt;$Q$10,0,$Q$10*$C$10)+IF($R$10*$C$10*F$4&gt;$R$10,0,$R$10*$C$10)))</f>
        <v>0.27</v>
      </c>
      <c r="T68" s="126">
        <f>IF(S39&gt;S10,0,IF(AND(S39=S10,S68=0),0,IF($E$10*$C$10*T$4&gt;$E$10,0,$E$10*$C$10)+IF($F$10*$C$10*S$4&gt;$F$10,0,$F$10*$C$10)+IF($G$10*$C$10*R$4&gt;$G$10,0,$G$10*$C$10)+IF($H$10*$C$10*Q$4&gt;$H$10,0,$H$10*$C$10)+IF($I$10*$C$10*P$4&gt;$I$10,0,$I$10*$C$10)+IF($J$10*$C$10*O$4&gt;$J$10,0,$J$10*$C$10)+IF($K$10*$C$10*N$4&gt;$K$10,0,$K$10*$C$10)+IF($L$10*$C$10*M$4&gt;$L$10,0,$L$10*$C$10)+IF($M$10*$C$10*L$4&gt;$M$10,0,$M$10*$C$10)+IF($N$10*$C$10*K$4&gt;$N$10,0,$N$10*$C$10)+IF($O$10*$C$10*J$4&gt;$O$10,0,$O$10*$C$10)+IF($P$10*$C$10*I$4&gt;$P$10,0,$P$10*$C$10)+IF($Q$10*$C$10*H$4&gt;$Q$10,0,$Q$10*$C$10)+IF($R$10*$C$10*G$4&gt;$R$10,0,$R$10*$C$10)+IF($S$10*$C$10*F$4&gt;$S$10,0,$S$10*$C$10)))</f>
        <v>0.27</v>
      </c>
      <c r="U68" s="126">
        <f>IF(T39&gt;T10,0,IF(AND(T39=T10,T68=0),0,IF($E$10*$C$10*U$4&gt;$E$10,0,$E$10*$C$10)+IF($F$10*$C$10*T$4&gt;$F$10,0,$F$10*$C$10)+IF($G$10*$C$10*S$4&gt;$G$10,0,$G$10*$C$10)+IF($H$10*$C$10*R$4&gt;$H$10,0,$H$10*$C$10)+IF($I$10*$C$10*Q$4&gt;$I$10,0,$I$10*$C$10)+IF($J$10*$C$10*P$4&gt;$J$10,0,$J$10*$C$10)+IF($K$10*$C$10*O$4&gt;$K$10,0,$K$10*$C$10)+IF($L$10*$C$10*N$4&gt;$L$10,0,$L$10*$C$10)+IF($M$10*$C$10*M$4&gt;$M$10,0,$M$10*$C$10)+IF($N$10*$C$10*L$4&gt;$N$10,0,$N$10*$C$10)+IF($O$10*$C$10*K$4&gt;$O$10,0,$O$10*$C$10)+IF($P$10*$C$10*J$4&gt;$P$10,0,$P$10*$C$10)+IF($Q$10*$C$10*I$4&gt;$Q$10,0,$Q$10*$C$10)+IF($R$10*$C$10*H$4&gt;$R$10,0,$R$10*$C$10)+IF($S$10*$C$10*G$4&gt;$S$10,0,$S$10*$C$10)+IF($T$10*$C$10*F$4&gt;$T$10,0,$T$10*$C$10)))</f>
        <v>0.27</v>
      </c>
      <c r="V68" s="126">
        <f>IF(U39&gt;U10,0,IF(AND(U39=U10,U68=0),0,IF($E$10*$C$10*V$4&gt;$E$10,0,$E$10*$C$10)+IF($F$10*$C$10*U$4&gt;$F$10,0,$F$10*$C$10)+IF($G$10*$C$10*T$4&gt;$G$10,0,$G$10*$C$10)+IF($H$10*$C$10*S$4&gt;$H$10,0,$H$10*$C$10)+IF($I$10*$C$10*R$4&gt;$I$10,0,$I$10*$C$10)+IF($J$10*$C$10*Q$4&gt;$J$10,0,$J$10*$C$10)+IF($K$10*$C$10*P$4&gt;$K$10,0,$K$10*$C$10)+IF($L$10*$C$10*O$4&gt;$L$10,0,$L$10*$C$10)+IF($M$10*$C$10*N$4&gt;$M$10,0,$M$10*$C$10)+IF($N$10*$C$10*M$4&gt;$N$10,0,$N$10*$C$10)+IF($O$10*$C$10*L$4&gt;$O$10,0,$O$10*$C$10)+IF($P$10*$C$10*K$4&gt;$P$10,0,$P$10*$C$10)+IF($Q$10*$C$10*J$4&gt;$Q$10,0,$Q$10*$C$10)+IF($R$10*$C$10*I$4&gt;$R$10,0,$R$10*$C$10)+IF($S$10*$C$10*H$4&gt;$S$10,0,$S$10*$C$10)+IF($T$10*$C$10*G$4&gt;$T$10,0,$T$10*$C$10)+IF($U$10*$C$10*F$4&gt;$U$10,0,$U$10*$C$10)))</f>
        <v>0.27</v>
      </c>
      <c r="W68" s="126">
        <f>IF(V39&gt;V10,0,IF(AND(V39=V10,V68=0),0,IF($E$10*$C$10*W$4&gt;$E$10,0,$E$10*$C$10)+IF($F$10*$C$10*V$4&gt;$F$10,0,$F$10*$C$10)+IF($G$10*$C$10*U$4&gt;$G$10,0,$G$10*$C$10)+IF($H$10*$C$10*T$4&gt;$H$10,0,$H$10*$C$10)+IF($I$10*$C$10*S$4&gt;$I$10,0,$I$10*$C$10)+IF($J$10*$C$10*R$4&gt;$J$10,0,$J$10*$C$10)+IF($K$10*$C$10*Q$4&gt;$K$10,0,$K$10*$C$10)+IF($L$10*$C$10*P$4&gt;$L$10,0,$L$10*$C$10)+IF($M$10*$C$10*O$4&gt;$M$10,0,$M$10*$C$10)+IF($N$10*$C$10*N$4&gt;$N$10,0,$N$10*$C$10)+IF($O$10*$C$10*M$4&gt;$O$10,0,$O$10*$C$10)+IF($P$10*$C$10*L$4&gt;$P$10,0,$P$10*$C$10)+IF($Q$10*$C$10*K$4&gt;$Q$10,0,$Q$10*$C$10)+IF($R$10*$C$10*J$4&gt;$R$10,0,$R$10*$C$10)+IF($S$10*$C$10*I$4&gt;$S$10,0,$S$10*$C$10)+IF($T$10*$C$10*H$4&gt;$T$10,0,$T$10*$C$10)+IF($U$10*$C$10*G$4&gt;$U$10,0,$U$10*$C$10)+IF($V$10*$C$10*F$4&gt;$V$10,0,$V$10*$C$10)))</f>
        <v>0.27</v>
      </c>
      <c r="X68" s="126">
        <f>IF(W39&gt;W10,0,IF(AND(W39=W10,W68=0),0,IF($E$10*$C$10*X$4&gt;$E$10,0,$E$10*$C$10)+IF($F$10*$C$10*W$4&gt;$F$10,0,$F$10*$C$10)+IF($G$10*$C$10*V$4&gt;$G$10,0,$G$10*$C$10)+IF($H$10*$C$10*U$4&gt;$H$10,0,$H$10*$C$10)+IF($I$10*$C$10*T$4&gt;$I$10,0,$I$10*$C$10)+IF($J$10*$C$10*S$4&gt;$J$10,0,$J$10*$C$10)+IF($K$10*$C$10*R$4&gt;$K$10,0,$K$10*$C$10)+IF($L$10*$C$10*Q$4&gt;$L$10,0,$L$10*$C$10)+IF($M$10*$C$10*P$4&gt;$M$10,0,$M$10*$C$10)+IF($N$10*$C$10*O$4&gt;$N$10,0,$N$10*$C$10)+IF($O$10*$C$10*N$4&gt;$O$10,0,$O$10*$C$10)+IF($P$10*$C$10*M$4&gt;$P$10,0,$P$10*$C$10)+IF($Q$10*$C$10*L$4&gt;$Q$10,0,$Q$10*$C$10)+IF($R$10*$C$10*K$4&gt;$R$10,0,$R$10*$C$10)+IF($S$10*$C$10*J$4&gt;$S$10,0,$S$10*$C$10)+IF($T$10*$C$10*I$4&gt;$T$10,0,$T$10*$C$10)+IF($U$10*$C$10*H$4&gt;$U$10,0,$U$10*$C$10)+IF($V$10*$C$10*G$4&gt;$V$10,0,$V$10*$C$10)+IF($W$10*$C$10*F$4&gt;$W$10,0,$W$10*$C$10)))</f>
        <v>0.27</v>
      </c>
      <c r="Y68" s="126">
        <f>IF(X39&gt;X10,0,IF(AND(X39=X10,X68=0),0,IF($E$10*$C$10*Y$4&gt;$E$10,0,$E$10*$C$10)+IF($F$10*$C$10*X$4&gt;$F$10,0,$F$10*$C$10)+IF($G$10*$C$10*W$4&gt;$G$10,0,$G$10*$C$10)+IF($H$10*$C$10*V$4&gt;$H$10,0,$H$10*$C$10)+IF($I$10*$C$10*U$4&gt;$I$10,0,$I$10*$C$10)+IF($J$10*$C$10*T$4&gt;$J$10,0,$J$10*$C$10)+IF($K$10*$C$10*S$4&gt;$K$10,0,$K$10*$C$10)+IF($L$10*$C$10*R$4&gt;$L$10,0,$L$10*$C$10)+IF($M$10*$C$10*Q$4&gt;$M$10,0,$M$10*$C$10)+IF($N$10*$C$10*P$4&gt;$N$10,0,$N$10*$C$10)+IF($O$10*$C$10*O$4&gt;$O$10,0,$O$10*$C$10)+IF($P$10*$C$10*N$4&gt;$P$10,0,$P$10*$C$10)+IF($Q$10*$C$10*M$4&gt;$Q$10,0,$Q$10*$C$10)+IF($R$10*$C$10*L$4&gt;$R$10,0,$R$10*$C$10)+IF($S$10*$C$10*K$4&gt;$S$10,0,$S$10*$C$10)+IF($T$10*$C$10*J$4&gt;$T$10,0,$T$10*$C$10)+IF($U$10*$C$10*I$4&gt;$U$10,0,$U$10*$C$10)+IF($V$10*$C$10*H$4&gt;$V$10,0,$V$10*$C$10)+IF($W$10*$C$10*G$4&gt;$W$10,0,$W$10*$C$10)+IF($X$10*$C$10*F$4&gt;$X$10,0,$X$10*$C$10)))</f>
        <v>0.27</v>
      </c>
      <c r="Z68" s="126">
        <f>IF(Y39&gt;Y10,0,IF(AND(Y39=Y10,Y68=0),0,IF($E$10*$C$10*Z$4&gt;$E$10,0,$E$10*$C$10)+IF($F$10*$C$10*Y$4&gt;$F$10,0,$F$10*$C$10)+IF($G$10*$C$10*X$4&gt;$G$10,0,$G$10*$C$10)+IF($H$10*$C$10*W$4&gt;$H$10,0,$H$10*$C$10)+IF($I$10*$C$10*V$4&gt;$I$10,0,$I$10*$C$10)+IF($J$10*$C$10*U$4&gt;$J$10,0,$J$10*$C$10)+IF($K$10*$C$10*T$4&gt;$K$10,0,$K$10*$C$10)+IF($L$10*$C$10*S$4&gt;$L$10,0,$L$10*$C$10)+IF($M$10*$C$10*R$4&gt;$M$10,0,$M$10*$C$10)+IF($N$10*$C$10*Q$4&gt;$N$10,0,$N$10*$C$10)+IF($O$10*$C$10*P$4&gt;$O$10,0,$O$10*$C$10)+IF($P$10*$C$10*O$4&gt;$P$10,0,$P$10*$C$10)+IF($Q$10*$C$10*N$4&gt;$Q$10,0,$Q$10*$C$10)+IF($R$10*$C$10*M$4&gt;$R$10,0,$R$10*$C$10)+IF($S$10*$C$10*L$4&gt;$S$10,0,$S$10*$C$10)+IF($T$10*$C$10*K$4&gt;$T$10,0,$T$10*$C$10)+IF($U$10*$C$10*J$4&gt;$U$10,0,$U$10*$C$10)+IF($V$10*$C$10*I$4&gt;$V$10,0,$V$10*$C$10)+IF($W$10*$C$10*H$4&gt;$W$10,0,$W$10*$C$10)+IF($X$10*$C$10*G$4&gt;$X$10,0,$X$10*$C$10)+IF($Y$10*$C$10*F$4&gt;$Y$10,0,$Y$10*$C$10)))</f>
        <v>0.27</v>
      </c>
      <c r="AA68" s="126">
        <f>IF(Z39&gt;Z10,0,IF(AND(Z39=Z10,Z68=0),0,IF($E$10*$C$10*AA$4&gt;$E$10,0,$E$10*$C$10)+IF($F$10*$C$10*Z$4&gt;$F$10,0,$F$10*$C$10)+IF($G$10*$C$10*Y$4&gt;$G$10,0,$G$10*$C$10)+IF($H$10*$C$10*X$4&gt;$H$10,0,$H$10*$C$10)+IF($I$10*$C$10*W$4&gt;$I$10,0,$I$10*$C$10)+IF($J$10*$C$10*V$4&gt;$J$10,0,$J$10*$C$10)+IF($K$10*$C$10*U$4&gt;$K$10,0,$K$10*$C$10)+IF($L$10*$C$10*T$4&gt;$L$10,0,$L$10*$C$10)+IF($M$10*$C$10*S$4&gt;$M$10,0,$M$10*$C$10)+IF($N$10*$C$10*R$4&gt;$N$10,0,$N$10*$C$10)+IF($O$10*$C$10*Q$4&gt;$O$10,0,$O$10*$C$10)+IF($P$10*$C$10*P$4&gt;$P$10,0,$P$10*$C$10)+IF($Q$10*$C$10*O$4&gt;$Q$10,0,$Q$10*$C$10)+IF($R$10*$C$10*N$4&gt;$R$10,0,$R$10*$C$10)+IF($S$10*$C$10*M$4&gt;$S$10,0,$S$10*$C$10)+IF($T$10*$C$10*L$4&gt;$T$10,0,$T$10*$C$10)+IF($U$10*$C$10*K$4&gt;$U$10,0,$U$10*$C$10)+IF($V$10*$C$10*J$4&gt;$V$10,0,$V$10*$C$10)+IF($W$10*$C$10*I$4&gt;$W$10,0,$W$10*$C$10)+IF($X$10*$C$10*H$4&gt;$X$10,0,$X$10*$C$10)+IF($Y$10*$C$10*G$4&gt;$Y$10,0,$Y$10*$C$10)+IF($Z$10*$C$10*F$4&gt;$Z$10,0,$Z$10*$C$10)))</f>
        <v>0.27</v>
      </c>
      <c r="AB68" s="126">
        <f>IF(AA39&gt;AA10,0,IF(AND(AA39=AA10,AA68=0),0,IF($E$10*$C$10*AB$4&gt;$E$10,0,$E$10*$C$10)+IF($F$10*$C$10*AA$4&gt;$F$10,0,$F$10*$C$10)+IF($G$10*$C$10*Z$4&gt;$G$10,0,$G$10*$C$10)+IF($H$10*$C$10*Y$4&gt;$H$10,0,$H$10*$C$10)+IF($I$10*$C$10*X$4&gt;$I$10,0,$I$10*$C$10)+IF($J$10*$C$10*W$4&gt;$J$10,0,$J$10*$C$10)+IF($K$10*$C$10*V$4&gt;$K$10,0,$K$10*$C$10)+IF($L$10*$C$10*U$4&gt;$L$10,0,$L$10*$C$10)+IF($M$10*$C$10*T$4&gt;$M$10,0,$M$10*$C$10)+IF($N$10*$C$10*S$4&gt;$N$10,0,$N$10*$C$10)+IF($O$10*$C$10*R$4&gt;$O$10,0,$O$10*$C$10)+IF($P$10*$C$10*Q$4&gt;$P$10,0,$P$10*$C$10)+IF($Q$10*$C$10*P$4&gt;$Q$10,0,$Q$10*$C$10)+IF($R$10*$C$10*O$4&gt;$R$10,0,$R$10*$C$10)+IF($S$10*$C$10*N$4&gt;$S$10,0,$S$10*$C$10)+IF($T$10*$C$10*M$4&gt;$T$10,0,$T$10*$C$10)+IF($U$10*$C$10*L$4&gt;$U$10,0,$U$10*$C$10)+IF($V$10*$C$10*K$4&gt;$V$10,0,$V$10*$C$10)+IF($W$10*$C$10*J$4&gt;$W$10,0,$W$10*$C$10)+IF($X$10*$C$10*I$4&gt;$X$10,0,$X$10*$C$10)+IF($Y$10*$C$10*H$4&gt;$Y$10,0,$Y$10*$C$10)+IF($Z$10*$C$10*G$4&gt;$Z$10,0,$Z$10*$C$10)+IF($AA$10*$C$10*F$4&gt;$AA$10,0,$AA$10*$C$10)))</f>
        <v>0.27</v>
      </c>
      <c r="AC68" s="126">
        <f>IF(AB39&gt;AB10,0,IF(AND(AB39=AB10,AB68=0),0,IF($E$10*$C$10*AC$4&gt;$E$10,0,$E$10*$C$10)+IF($F$10*$C$10*AB$4&gt;$F$10,0,$F$10*$C$10)+IF($G$10*$C$10*AA$4&gt;$G$10,0,$G$10*$C$10)+IF($H$10*$C$10*Z$4&gt;$H$10,0,$H$10*$C$10)+IF($I$10*$C$10*Y$4&gt;$I$10,0,$I$10*$C$10)+IF($J$10*$C$10*X$4&gt;$J$10,0,$J$10*$C$10)+IF($K$10*$C$10*W$4&gt;$K$10,0,$K$10*$C$10)+IF($L$10*$C$10*V$4&gt;$L$10,0,$L$10*$C$10)+IF($M$10*$C$10*U$4&gt;$M$10,0,$M$10*$C$10)+IF($N$10*$C$10*T$4&gt;$N$10,0,$N$10*$C$10)+IF($O$10*$C$10*S$4&gt;$O$10,0,$O$10*$C$10)+IF($P$10*$C$10*R$4&gt;$P$10,0,$P$10*$C$10)+IF($Q$10*$C$10*Q$4&gt;$Q$10,0,$Q$10*$C$10)+IF($R$10*$C$10*P$4&gt;$R$10,0,$R$10*$C$10)+IF($S$10*$C$10*O$4&gt;$S$10,0,$S$10*$C$10)+IF($T$10*$C$10*N$4&gt;$T$10,0,$T$10*$C$10)+IF($U$10*$C$10*M$4&gt;$U$10,0,$U$10*$C$10)+IF($V$10*$C$10*L$4&gt;$V$10,0,$V$10*$C$10)+IF($W$10*$C$10*K$4&gt;$W$10,0,$W$10*$C$10)+IF($X$10*$C$10*J$4&gt;$X$10,0,$X$10*$C$10)+IF($Y$10*$C$10*I$4&gt;$Y$10,0,$Y$10*$C$10)+IF($Z$10*$C$10*H$4&gt;$Z$10,0,$Z$10*$C$10)+IF($AA$10*$C$10*G$4&gt;$AA$10,0,$AA$10*$C$10)+IF($AB$10*$C$10*F$4&gt;$AB$10,0,$AB$10*$C$10)))</f>
        <v>0.27</v>
      </c>
      <c r="AD68" s="126">
        <f>IF(AC39&gt;AC10,0,IF(AND(AC39=AC10,AC68=0),0,IF($E$10*$C$10*AD$4&gt;$E$10,0,$E$10*$C$10)+IF($F$10*$C$10*AC$4&gt;$F$10,0,$F$10*$C$10)+IF($G$10*$C$10*AB$4&gt;$G$10,0,$G$10*$C$10)+IF($H$10*$C$10*AA$4&gt;$H$10,0,$H$10*$C$10)+IF($I$10*$C$10*Z$4&gt;$I$10,0,$I$10*$C$10)+IF($J$10*$C$10*Y$4&gt;$J$10,0,$J$10*$C$10)+IF($K$10*$C$10*X$4&gt;$K$10,0,$K$10*$C$10)+IF($L$10*$C$10*W$4&gt;$L$10,0,$L$10*$C$10)+IF($M$10*$C$10*V$4&gt;$M$10,0,$M$10*$C$10)+IF($N$10*$C$10*U$4&gt;$N$10,0,$N$10*$C$10)+IF($O$10*$C$10*T$4&gt;$O$10,0,$O$10*$C$10)+IF($P$10*$C$10*S$4&gt;$P$10,0,$P$10*$C$10)+IF($Q$10*$C$10*R$4&gt;$Q$10,0,$Q$10*$C$10)+IF($R$10*$C$10*Q$4&gt;$R$10,0,$R$10*$C$10)+IF($S$10*$C$10*P$4&gt;$S$10,0,$S$10*$C$10)+IF($T$10*$C$10*O$4&gt;$T$10,0,$T$10*$C$10)+IF($U$10*$C$10*N$4&gt;$U$10,0,$U$10*$C$10)+IF($V$10*$C$10*M$4&gt;$V$10,0,$V$10*$C$10)+IF($W$10*$C$10*L$4&gt;$W$10,0,$W$10*$C$10)+IF($X$10*$C$10*K$4&gt;$X$10,0,$X$10*$C$10)+IF($Y$10*$C$10*J$4&gt;$Y$10,0,$Y$10*$C$10)+IF($Z$10*$C$10*I$4&gt;$Z$10,0,$Z$10*$C$10)+IF($AA$10*$C$10*H$4&gt;$AA$10,0,$AA$10*$C$10)+IF($AB$10*$C$10*G$4&gt;$AB$10,0,$AB$10*$C$10)+IF($AC$10*$C$10*F$4&gt;$AC$10,0,$AC$10*$C$10)))</f>
        <v>0.27</v>
      </c>
      <c r="AE68" s="126">
        <f>IF(AD39&gt;AD10,0,IF(AND(AD39=AD10,AD68=0),0,IF($E$10*$C$10*AE$4&gt;$E$10,0,$E$10*$C$10)+IF($F$10*$C$10*AD$4&gt;$F$10,0,$F$10*$C$10)+IF($G$10*$C$10*AC$4&gt;$G$10,0,$G$10*$C$10)+IF($H$10*$C$10*AB$4&gt;$H$10,0,$H$10*$C$10)+IF($I$10*$C$10*AA$4&gt;$I$10,0,$I$10*$C$10)+IF($J$10*$C$10*Z$4&gt;$J$10,0,$J$10*$C$10)+IF($K$10*$C$10*Y$4&gt;$K$10,0,$K$10*$C$10)+IF($L$10*$C$10*X$4&gt;$L$10,0,$L$10*$C$10)+IF($M$10*$C$10*W$4&gt;$M$10,0,$M$10*$C$10)+IF($N$10*$C$10*V$4&gt;$N$10,0,$N$10*$C$10)+IF($O$10*$C$10*U$4&gt;$O$10,0,$O$10*$C$10)+IF($P$10*$C$10*T$4&gt;$P$10,0,$P$10*$C$10)+IF($Q$10*$C$10*S$4&gt;$Q$10,0,$Q$10*$C$10)+IF($R$10*$C$10*R$4&gt;$R$10,0,$R$10*$C$10)+IF($S$10*$C$10*Q$4&gt;$S$10,0,$S$10*$C$10)+IF($T$10*$C$10*P$4&gt;$T$10,0,$T$10*$C$10)+IF($U$10*$C$10*O$4&gt;$U$10,0,$U$10*$C$10)+IF($V$10*$C$10*N$4&gt;$V$10,0,$V$10*$C$10)+IF($W$10*$C$10*M$4&gt;$W$10,0,$W$10*$C$10)+IF($X$10*$C$10*L$4&gt;$X$10,0,$X$10*$C$10)+IF($Y$10*$C$10*K$4&gt;$Y$10,0,$Y$10*$C$10)+IF($Z$10*$C$10*J$4&gt;$Z$10,0,$Z$10*$C$10)+IF($AA$10*$C$10*I$4&gt;$AA$10,0,$AA$10*$C$10)+IF($AB$10*$C$10*H$4&gt;$AB$10,0,$AB$10*$C$10)+IF($AC$10*$C$10*G$4&gt;$AC$10,0,$AC$10*$C$10)+IF($AD$10*$C$10*F$4&gt;$AD$10,0,$AD$10*$C$10)))</f>
        <v>0.27</v>
      </c>
      <c r="AF68" s="126">
        <f>IF(AE39&gt;AE10,0,IF(AND(AE39=AE10,AE68=0),0,IF($E$10*$C$10*AF$4&gt;$E$10,0,$E$10*$C$10)+IF($F$10*$C$10*AE$4&gt;$F$10,0,$F$10*$C$10)+IF($G$10*$C$10*AD$4&gt;$G$10,0,$G$10*$C$10)+IF($H$10*$C$10*AC$4&gt;$H$10,0,$H$10*$C$10)+IF($I$10*$C$10*AB$4&gt;$I$10,0,$I$10*$C$10)+IF($J$10*$C$10*AA$4&gt;$J$10,0,$J$10*$C$10)+IF($K$10*$C$10*Z$4&gt;$K$10,0,$K$10*$C$10)+IF($L$10*$C$10*Y$4&gt;$L$10,0,$L$10*$C$10)+IF($M$10*$C$10*X$4&gt;$M$10,0,$M$10*$C$10)+IF($N$10*$C$10*W$4&gt;$N$10,0,$N$10*$C$10)+IF($O$10*$C$10*V$4&gt;$O$10,0,$O$10*$C$10)+IF($P$10*$C$10*U$4&gt;$P$10,0,$P$10*$C$10)+IF($Q$10*$C$10*T$4&gt;$Q$10,0,$Q$10*$C$10)+IF($R$10*$C$10*S$4&gt;$R$10,0,$R$10*$C$10)+IF($S$10*$C$10*R$4&gt;$S$10,0,$S$10*$C$10)+IF($T$10*$C$10*Q$4&gt;$T$10,0,$T$10*$C$10)+IF($U$10*$C$10*P$4&gt;$U$10,0,$U$10*$C$10)+IF($V$10*$C$10*O$4&gt;$V$10,0,$V$10*$C$10)+IF($W$10*$C$10*N$4&gt;$W$10,0,$W$10*$C$10)+IF($X$10*$C$10*M$4&gt;$X$10,0,$X$10*$C$10)+IF($Y$10*$C$10*L$4&gt;$Y$10,0,$Y$10*$C$10)+IF($Z$10*$C$10*K$4&gt;$Z$10,0,$Z$10*$C$10)+IF($AA$10*$C$10*J$4&gt;$AA$10,0,$AA$10*$C$10)+IF($AB$10*$C$10*I$4&gt;$AB$10,0,$AB$10*$C$10)+IF($AC$10*$C$10*H$4&gt;$AC$10,0,$AC$10*$C$10)+IF($AD$10*$C$10*G$4&gt;$AD$10,0,$AD$10*$C$10)+IF($AE$10*$C$10*F$4&gt;$AE$10,0,$AE$10*$C$10)))</f>
        <v>0.27</v>
      </c>
      <c r="AG68" s="126">
        <f>IF(AF39&gt;AF10,0,IF(AND(AF39=AF10,AF68=0),0,IF($E$10*$C$10*AG$4&gt;$E$10,0,$E$10*$C$10)+IF($F$10*$C$10*AF$4&gt;$F$10,0,$F$10*$C$10)+IF($G$10*$C$10*AE$4&gt;$G$10,0,$G$10*$C$10)+IF($H$10*$C$10*AD$4&gt;$H$10,0,$H$10*$C$10)+IF($I$10*$C$10*AC$4&gt;$I$10,0,$I$10*$C$10)+IF($J$10*$C$10*AB$4&gt;$J$10,0,$J$10*$C$10)+IF($K$10*$C$10*AA$4&gt;$K$10,0,$K$10*$C$10)+IF($L$10*$C$10*Z$4&gt;$L$10,0,$L$10*$C$10)+IF($M$10*$C$10*Y$4&gt;$M$10,0,$M$10*$C$10)+IF($N$10*$C$10*X$4&gt;$N$10,0,$N$10*$C$10)+IF($O$10*$C$10*W$4&gt;$O$10,0,$O$10*$C$10)+IF($P$10*$C$10*V$4&gt;$P$10,0,$P$10*$C$10)+IF($Q$10*$C$10*U$4&gt;$Q$10,0,$Q$10*$C$10)+IF($R$10*$C$10*T$4&gt;$R$10,0,$R$10*$C$10)+IF($S$10*$C$10*S$4&gt;$S$10,0,$S$10*$C$10)+IF($T$10*$C$10*R$4&gt;$T$10,0,$T$10*$C$10)+IF($U$10*$C$10*Q$4&gt;$U$10,0,$U$10*$C$10)+IF($V$10*$C$10*P$4&gt;$V$10,0,$V$10*$C$10)+IF($W$10*$C$10*O$4&gt;$W$10,0,$W$10*$C$10)+IF($X$10*$C$10*N$4&gt;$X$10,0,$X$10*$C$10)+IF($Y$10*$C$10*M$4&gt;$Y$10,0,$Y$10*$C$10)+IF($Z$10*$C$10*L$4&gt;$Z$10,0,$Z$10*$C$10)+IF($AA$10*$C$10*K$4&gt;$AA$10,0,$AA$10*$C$10)+IF($AB$10*$C$10*J$4&gt;$AB$10,0,$AB$10*$C$10)+IF($AC$10*$C$10*I$4&gt;$AC$10,0,$AC$10*$C$10)+IF($AD$10*$C$10*H$4&gt;$AD$10,0,$AD$10*$C$10)+IF($AE$10*$C$10*G$4&gt;$AE$10,0,$AE$10*$C$10)+IF($AF$10*$C$10*F$4&gt;$AF$10,0,$AF$10*$C$10)))</f>
        <v>0.27</v>
      </c>
      <c r="AH68" s="126">
        <f>IF(AG39&gt;AG10,0,IF(AND(AG39=AG10,AG68=0),0,IF($E$10*$C$10*AH$4&gt;$E$10,0,$E$10*$C$10)+IF($F$10*$C$10*AG$4&gt;$F$10,0,$F$10*$C$10)+IF($G$10*$C$10*AF$4&gt;$G$10,0,$G$10*$C$10)+IF($H$10*$C$10*AE$4&gt;$H$10,0,$H$10*$C$10)+IF($I$10*$C$10*AD$4&gt;$I$10,0,$I$10*$C$10)+IF($J$10*$C$10*AC$4&gt;$J$10,0,$J$10*$C$10)+IF($K$10*$C$10*AB$4&gt;$K$10,0,$K$10*$C$10)+IF($L$10*$C$10*AA$4&gt;$L$10,0,$L$10*$C$10)+IF($M$10*$C$10*Z$4&gt;$M$10,0,$M$10*$C$10)+IF($N$10*$C$10*Y$4&gt;$N$10,0,$N$10*$C$10)+IF($O$10*$C$10*X$4&gt;$O$10,0,$O$10*$C$10)+IF($P$10*$C$10*W$4&gt;$P$10,0,$P$10*$C$10)+IF($Q$10*$C$10*V$4&gt;$Q$10,0,$Q$10*$C$10)+IF($R$10*$C$10*U$4&gt;$R$10,0,$R$10*$C$10)+IF($S$10*$C$10*T$4&gt;$S$10,0,$S$10*$C$10)+IF($T$10*$C$10*S$4&gt;$T$10,0,$T$10*$C$10)+IF($U$10*$C$10*R$4&gt;$U$10,0,$U$10*$C$10)+IF($V$10*$C$10*Q$4&gt;$V$10,0,$V$10*$C$10)+IF($W$10*$C$10*P$4&gt;$W$10,0,$W$10*$C$10)+IF($X$10*$C$10*O$4&gt;$X$10,0,$X$10*$C$10)+IF($Y$10*$C$10*N$4&gt;$Y$10,0,$Y$10*$C$10)+IF($Z$10*$C$10*M$4&gt;$Z$10,0,$Z$10*$C$10)+IF($AA$10*$C$10*L$4&gt;$AA$10,0,$AA$10*$C$10)+IF($AB$10*$C$10*K$4&gt;$AB$10,0,$AB$10*$C$10)+IF($AC$10*$C$10*J$4&gt;$AC$10,0,$AC$10*$C$10)+IF($AD$10*$C$10*I$4&gt;$AD$10,0,$AD$10*$C$10)+IF($AE$10*$C$10*H$4&gt;$AE$10,0,$AE$10*$C$10)+IF($AF$10*$C$10*G$4&gt;$AF$10,0,$AF$10*$C$10)+IF($AG$10*$C$10*F$4&gt;$AG$10,0,$AG$10*$C$10)))</f>
        <v>0.27</v>
      </c>
      <c r="AI68" s="126">
        <f>IF(AH39&gt;AH10,0,IF(AND(AH39=AH10,AH68=0),0,IF($E$10*$C$10*AI$4&gt;$E$10,0,$E$10*$C$10)+IF($F$10*$C$10*AH$4&gt;$F$10,0,$F$10*$C$10)+IF($G$10*$C$10*AG$4&gt;$G$10,0,$G$10*$C$10)+IF($H$10*$C$10*AF$4&gt;$H$10,0,$H$10*$C$10)+IF($I$10*$C$10*AE$4&gt;$I$10,0,$I$10*$C$10)+IF($J$10*$C$10*AD$4&gt;$J$10,0,$J$10*$C$10)+IF($K$10*$C$10*AC$4&gt;$K$10,0,$K$10*$C$10)+IF($L$10*$C$10*AB$4&gt;$L$10,0,$L$10*$C$10)+IF($M$10*$C$10*AA$4&gt;$M$10,0,$M$10*$C$10)+IF($N$10*$C$10*Z$4&gt;$N$10,0,$N$10*$C$10)+IF($O$10*$C$10*Y$4&gt;$O$10,0,$O$10*$C$10)+IF($P$10*$C$10*X$4&gt;$P$10,0,$P$10*$C$10)+IF($Q$10*$C$10*W$4&gt;$Q$10,0,$Q$10*$C$10)+IF($R$10*$C$10*V$4&gt;$R$10,0,$R$10*$C$10)+IF($S$10*$C$10*U$4&gt;$S$10,0,$S$10*$C$10)+IF($T$10*$C$10*T$4&gt;$T$10,0,$T$10*$C$10)+IF($U$10*$C$10*S$4&gt;$U$10,0,$U$10*$C$10)+IF($V$10*$C$10*R$4&gt;$V$10,0,$V$10*$C$10)+IF($W$10*$C$10*Q$4&gt;$W$10,0,$W$10*$C$10)+IF($X$10*$C$10*P$4&gt;$X$10,0,$X$10*$C$10)+IF($Y$10*$C$10*O$4&gt;$Y$10,0,$Y$10*$C$10)+IF($Z$10*$C$10*N$4&gt;$Z$10,0,$Z$10*$C$10)+IF($AA$10*$C$10*M$4&gt;$AA$10,0,$AA$10*$C$10)+IF($AB$10*$C$10*L$4&gt;$AB$10,0,$AB$10*$C$10)+IF($AC$10*$C$10*K$4&gt;$AC$10,0,$AC$10*$C$10)+IF($AD$10*$C$10*J$4&gt;$AD$10,0,$AD$10*$C$10)+IF($AE$10*$C$10*I$4&gt;$AE$10,0,$AE$10*$C$10)+IF($AF$10*$C$10*H$4&gt;$AF$10,0,$AF$10*$C$10)+IF($AG$10*$C$10*G$4&gt;$AG$10,0,$AG$10*$C$10)+IF($AH$10*$C$10*F$4&gt;$AH$10,0,$AH$10*$C$10)))</f>
        <v>0.27</v>
      </c>
    </row>
    <row r="69" spans="2:35" x14ac:dyDescent="0.3">
      <c r="B69" s="6" t="str">
        <f t="shared" si="14"/>
        <v>Detailed preliminary engineering design</v>
      </c>
      <c r="C69" s="303"/>
      <c r="D69" s="151">
        <f t="shared" ref="D69:D92" si="15">SUM(E69:AI69)</f>
        <v>8.0999999999999943</v>
      </c>
      <c r="E69" s="126">
        <v>0</v>
      </c>
      <c r="F69" s="126">
        <f>IF(E40&gt;E11,0,IF(AND(E40=E11,E69=0),0,IF($E$11*$C$11*F$4&gt;$E$11,0,$E$11*$C$11)))</f>
        <v>0.27</v>
      </c>
      <c r="G69" s="126">
        <f>IF(F40&gt;F11,0,IF(AND(F40=F11,F69=0),0,IF($E$11*$C$11*G$4&gt;$E$11,0,$E$11*$C$11)+IF($F$11*$C$11*F$4&gt;$F$11,0,$F$11*$C$11)))</f>
        <v>0.27</v>
      </c>
      <c r="H69" s="126">
        <f>IF(G40&gt;G11,0,IF(AND(G40=G11,G69=0),0,IF($E$11*$C$11*H$4&gt;$E$11,0,$E$11*$C$11)+IF($F$11*$C$11*G$4&gt;$F$11,0,$F$11*$C$11)+IF($G$11*$C$11*F$4&gt;$G$11,0,$G$11*$C$11)))</f>
        <v>0.27</v>
      </c>
      <c r="I69" s="126">
        <f>IF(H40&gt;H11,0,IF(AND(H40=H11,H69=0),0,IF($E$11*$C$11*I$4&gt;$E$11,0,$E$11*$C$11)+IF($F$11*$C$11*H$4&gt;$F$11,0,$F$11*$C$11)+IF($G$11*$C$11*G$4&gt;$G$11,0,$G$11*$C$11)+IF($H$11*$C$11*F$4&gt;$H$11,0,$H$11*$C$11)))</f>
        <v>0.27</v>
      </c>
      <c r="J69" s="126">
        <f>IF(I40&gt;I11,0,IF(AND(I40=I11,I69=0),0,IF($E$11*$C$11*J$4&gt;$E$11,0,$E$11*$C$11)+IF($F$11*$C$11*I$4&gt;$F$11,0,$F$11*$C$11)+IF($G$11*$C$11*H$4&gt;$G$11,0,$G$11*$C$11)+IF($H$11*$C$11*G$4&gt;$H$11,0,$H$11*$C$11)+IF($I$11*$C$11*F$4&gt;$I$11,0,$I$11*$C$11)))</f>
        <v>0.27</v>
      </c>
      <c r="K69" s="126">
        <f>IF(J40&gt;J11,0,IF(AND(J40=J11,J69=0),0,IF($E$11*$C$11*K$4&gt;$E$11,0,$E$11*$C$11)+IF($F$11*$C$11*J$4&gt;$F$11,0,$F$11*$C$11)+IF($G$11*$C$11*I$4&gt;$G$11,0,$G$11*$C$11)+IF($H$11*$C$11*H$4&gt;$H$11,0,$H$11*$C$11)+IF($I$11*$C$11*G$4&gt;$I$11,0,$I$11*$C$11)+IF($J$11*$C$11*F$4&gt;$J$11,0,$J$11*$C$11)))</f>
        <v>0.27</v>
      </c>
      <c r="L69" s="126">
        <f>IF(K40&gt;K11,0,IF(AND(K40=K11,K69=0),0,IF($E$11*$C$11*L$4&gt;$E$11,0,$E$11*$C$11)+IF($F$11*$C$11*K$4&gt;$F$11,0,$F$11*$C$11)+IF($G$11*$C$11*J$4&gt;$G$11,0,$G$11*$C$11)+IF($H$11*$C$11*I$4&gt;$H$11,0,$H$11*$C$11)+IF($I$11*$C$11*H$4&gt;$I$11,0,$I$11*$C$11)+IF($J$11*$C$11*G$4&gt;$J$11,0,$J$11*$C$11)+IF($K$11*$C$11*F$4&gt;$K$11,0,$K$11*$C$11)))</f>
        <v>0.27</v>
      </c>
      <c r="M69" s="126">
        <f>IF(L40&gt;L11,0,IF(AND(L40=L11,L69=0),0,IF($E$11*$C$11*M$4&gt;$E$11,0,$E$11*$C$11)+IF($F$11*$C$11*L$4&gt;$F$11,0,$F$11*$C$11)+IF($G$11*$C$11*K$4&gt;$G$11,0,$G$11*$C$11)+IF($H$11*$C$11*J$4&gt;$H$11,0,$H$11*$C$11)+IF($I$11*$C$11*I$4&gt;$I$11,0,$I$11*$C$11)+IF($J$11*$C$11*H$4&gt;$J$11,0,$J$11*$C$11)+IF($K$11*$C$11*G$4&gt;$K$11,0,$K$11*$C$11)+IF($L$11*$C$11*F$4&gt;$L$11,0,$L$11*$C$11)))</f>
        <v>0.27</v>
      </c>
      <c r="N69" s="126">
        <f>IF(M40&gt;M11,0,IF(AND(M40=M11,M69=0),0,IF($E$11*$C$11*N$4&gt;$E$11,0,$E$11*$C$11)+IF($F$11*$C$11*M$4&gt;$F$11,0,$F$11*$C$11)+IF($G$11*$C$11*L$4&gt;$G$11,0,$G$11*$C$11)+IF($H$11*$C$11*K$4&gt;$H$11,0,$H$11*$C$11)+IF($I$11*$C$11*J$4&gt;$I$11,0,$I$11*$C$11)+IF($J$11*$C$11*I$4&gt;$J$11,0,$J$11*$C$11)+IF($K$11*$C$11*H$4&gt;$K$11,0,$K$11*$C$11)+IF($L$11*$C$11*G$4&gt;$L$11,0,$L$11*$C$11)+IF($M$11*$C$11*F$4&gt;$M$11,0,$M$11*$C$11)))</f>
        <v>0.27</v>
      </c>
      <c r="O69" s="126">
        <f>IF(N40&gt;N11,0,IF(AND(N40=N11,N69=0),0,IF($E$11*$C$11*O$4&gt;$E$11,0,$E$11*$C$11)+IF($F$11*$C$11*N$4&gt;$F$11,0,$F$11*$C$11)+IF($G$11*$C$11*M$4&gt;$G$11,0,$G$11*$C$11)+IF($H$11*$C$11*L$4&gt;$H$11,0,$H$11*$C$11)+IF($I$11*$C$11*K$4&gt;$I$11,0,$I$11*$C$11)+IF($J$11*$C$11*J$4&gt;$J$11,0,$J$11*$C$11)+IF($K$11*$C$11*I$4&gt;$K$11,0,$K$11*$C$11)+IF($L$11*$C$11*H$4&gt;$L$11,0,$L$11*$C$11)+IF($M$11*$C$11*G$4&gt;$M$11,0,$M$11*$C$11)+IF($N$11*$C$11*F$4&gt;$N$11,0,$N$11*$C$11)))</f>
        <v>0.27</v>
      </c>
      <c r="P69" s="126">
        <f>IF(O40&gt;O11,0,IF(AND(O40=O11,O69=0),0,IF($E$11*$C$11*P$4&gt;$E$11,0,$E$11*$C$11)+IF($F$11*$C$11*O$4&gt;$F$11,0,$F$11*$C$11)+IF($G$11*$C$11*N$4&gt;$G$11,0,$G$11*$C$11)+IF($H$11*$C$11*M$4&gt;$H$11,0,$H$11*$C$11)+IF($I$11*$C$11*L$4&gt;$I$11,0,$I$11*$C$11)+IF($J$11*$C$11*K$4&gt;$J$11,0,$J$11*$C$11)+IF($K$11*$C$11*J$4&gt;$K$11,0,$K$11*$C$11)+IF($L$11*$C$11*I$4&gt;$L$11,0,$L$11*$C$11)+IF($M$11*$C$11*H$4&gt;$M$11,0,$M$11*$C$11)+IF($N$11*$C$11*G$4&gt;$N$11,0,$N$11*$C$11)+IF($O$11*$C$11*F$4&gt;$O$11,0,$O$11*$C$11)))</f>
        <v>0.27</v>
      </c>
      <c r="Q69" s="126">
        <f>IF(P40&gt;P11,0,IF(AND(P40=P11,P69=0),0,IF($E$11*$C$11*Q$4&gt;$E$11,0,$E$11*$C$11)+IF($F$11*$C$11*P$4&gt;$F$11,0,$F$11*$C$11)+IF($G$11*$C$11*O$4&gt;$G$11,0,$G$11*$C$11)+IF($H$11*$C$11*N$4&gt;$H$11,0,$H$11*$C$11)+IF($I$11*$C$11*M$4&gt;$I$11,0,$I$11*$C$11)+IF($J$11*$C$11*L$4&gt;$J$11,0,$J$11*$C$11)+IF($K$11*$C$11*K$4&gt;$K$11,0,$K$11*$C$11)+IF($L$11*$C$11*J$4&gt;$L$11,0,$L$11*$C$11)+IF($M$11*$C$11*I$4&gt;$M$11,0,$M$11*$C$11)+IF($N$11*$C$11*H$4&gt;$N$11,0,$N$11*$C$11)+IF($O$11*$C$11*G$4&gt;$O$11,0,$O$11*$C$11)+IF($P$11*$C$11*F$4&gt;$P$11,0,$P$11*$C$11)))</f>
        <v>0.27</v>
      </c>
      <c r="R69" s="126">
        <f>IF(Q40&gt;Q11,0,IF(AND(Q40=Q11,Q69=0),0,IF($E$11*$C$11*R$4&gt;$E$11,0,$E$11*$C$11)+IF($F$11*$C$11*Q$4&gt;$F$11,0,$F$11*$C$11)+IF($G$11*$C$11*P$4&gt;$G$11,0,$G$11*$C$11)+IF($H$11*$C$11*O$4&gt;$H$11,0,$H$11*$C$11)+IF($I$11*$C$11*N$4&gt;$I$11,0,$I$11*$C$11)+IF($J$11*$C$11*M$4&gt;$J$11,0,$J$11*$C$11)+IF($K$11*$C$11*L$4&gt;$K$11,0,$K$11*$C$11)+IF($L$11*$C$11*K$4&gt;$L$11,0,$L$11*$C$11)+IF($M$11*$C$11*J$4&gt;$M$11,0,$M$11*$C$11)+IF($N$11*$C$11*I$4&gt;$N$11,0,$N$11*$C$11)+IF($O$11*$C$11*H$4&gt;$O$11,0,$O$11*$C$11)+IF($P$11*$C$11*G$4&gt;$P$11,0,$P$11*$C$11)+IF($Q$11*$C$11*F$4&gt;$Q$11,0,$Q$11*$C$11)))</f>
        <v>0.27</v>
      </c>
      <c r="S69" s="126">
        <f>IF(R40&gt;R11,0,IF(AND(R40=R11,R69=0),0,IF($E$11*$C$11*S$4&gt;$E$11,0,$E$11*$C$11)+IF($F$11*$C$11*R$4&gt;$F$11,0,$F$11*$C$11)+IF($G$11*$C$11*Q$4&gt;$G$11,0,$G$11*$C$11)+IF($H$11*$C$11*P$4&gt;$H$11,0,$H$11*$C$11)+IF($I$11*$C$11*O$4&gt;$I$11,0,$I$11*$C$11)+IF($J$11*$C$11*N$4&gt;$J$11,0,$J$11*$C$11)+IF($K$11*$C$11*M$4&gt;$K$11,0,$K$11*$C$11)+IF($L$11*$C$11*L$4&gt;$L$11,0,$L$11*$C$11)+IF($M$11*$C$11*K$4&gt;$M$11,0,$M$11*$C$11)+IF($N$11*$C$11*J$4&gt;$N$11,0,$N$11*$C$11)+IF($O$11*$C$11*I$4&gt;$O$11,0,$O$11*$C$11)+IF($P$11*$C$11*H$4&gt;$P$11,0,$P$11*$C$11)+IF($Q$11*$C$11*G$4&gt;$Q$11,0,$Q$11*$C$11)+IF($R$11*$C$11*F$4&gt;$R$11,0,$R$11*$C$11)))</f>
        <v>0.27</v>
      </c>
      <c r="T69" s="126">
        <f>IF(S40&gt;S11,0,IF(AND(S40=S11,S69=0),0,IF($E$11*$C$11*T$4&gt;$E$11,0,$E$11*$C$11)+IF($F$11*$C$11*S$4&gt;$F$11,0,$F$11*$C$11)+IF($G$11*$C$11*R$4&gt;$G$11,0,$G$11*$C$11)+IF($H$11*$C$11*Q$4&gt;$H$11,0,$H$11*$C$11)+IF($I$11*$C$11*P$4&gt;$I$11,0,$I$11*$C$11)+IF($J$11*$C$11*O$4&gt;$J$11,0,$J$11*$C$11)+IF($K$11*$C$11*N$4&gt;$K$11,0,$K$11*$C$11)+IF($L$11*$C$11*M$4&gt;$L$11,0,$L$11*$C$11)+IF($M$11*$C$11*L$4&gt;$M$11,0,$M$11*$C$11)+IF($N$11*$C$11*K$4&gt;$N$11,0,$N$11*$C$11)+IF($O$11*$C$11*J$4&gt;$O$11,0,$O$11*$C$11)+IF($P$11*$C$11*I$4&gt;$P$11,0,$P$11*$C$11)+IF($Q$11*$C$11*H$4&gt;$Q$11,0,$Q$11*$C$11)+IF($R$11*$C$11*G$4&gt;$R$11,0,$R$11*$C$11)+IF($S$11*$C$11*F$4&gt;$S$11,0,$S$11*$C$11)))</f>
        <v>0.27</v>
      </c>
      <c r="U69" s="126">
        <f>IF(T40&gt;T11,0,IF(AND(T40=T11,T69=0),0,IF($E$11*$C$11*U$4&gt;$E$11,0,$E$11*$C$11)+IF($F$11*$C$11*T$4&gt;$F$11,0,$F$11*$C$11)+IF($G$11*$C$11*S$4&gt;$G$11,0,$G$11*$C$11)+IF($H$11*$C$11*R$4&gt;$H$11,0,$H$11*$C$11)+IF($I$11*$C$11*Q$4&gt;$I$11,0,$I$11*$C$11)+IF($J$11*$C$11*P$4&gt;$J$11,0,$J$11*$C$11)+IF($K$11*$C$11*O$4&gt;$K$11,0,$K$11*$C$11)+IF($L$11*$C$11*N$4&gt;$L$11,0,$L$11*$C$11)+IF($M$11*$C$11*M$4&gt;$M$11,0,$M$11*$C$11)+IF($N$11*$C$11*L$4&gt;$N$11,0,$N$11*$C$11)+IF($O$11*$C$11*K$4&gt;$O$11,0,$O$11*$C$11)+IF($P$11*$C$11*J$4&gt;$P$11,0,$P$11*$C$11)+IF($Q$11*$C$11*I$4&gt;$Q$11,0,$Q$11*$C$11)+IF($R$11*$C$11*H$4&gt;$R$11,0,$R$11*$C$11)+IF($S$11*$C$11*G$4&gt;$S$11,0,$S$11*$C$11)+IF($T$11*$C$11*F$4&gt;$T$11,0,$T$11*$C$11)))</f>
        <v>0.27</v>
      </c>
      <c r="V69" s="126">
        <f>IF(U40&gt;U11,0,IF(AND(U40=U11,U69=0),0,IF($E$11*$C$11*V$4&gt;$E$11,0,$E$11*$C$11)+IF($F$11*$C$11*U$4&gt;$F$11,0,$F$11*$C$11)+IF($G$11*$C$11*T$4&gt;$G$11,0,$G$11*$C$11)+IF($H$11*$C$11*S$4&gt;$H$11,0,$H$11*$C$11)+IF($I$11*$C$11*R$4&gt;$I$11,0,$I$11*$C$11)+IF($J$11*$C$11*Q$4&gt;$J$11,0,$J$11*$C$11)+IF($K$11*$C$11*P$4&gt;$K$11,0,$K$11*$C$11)+IF($L$11*$C$11*O$4&gt;$L$11,0,$L$11*$C$11)+IF($M$11*$C$11*N$4&gt;$M$11,0,$M$11*$C$11)+IF($N$11*$C$11*M$4&gt;$N$11,0,$N$11*$C$11)+IF($O$11*$C$11*L$4&gt;$O$11,0,$O$11*$C$11)+IF($P$11*$C$11*K$4&gt;$P$11,0,$P$11*$C$11)+IF($Q$11*$C$11*J$4&gt;$Q$11,0,$Q$11*$C$11)+IF($R$11*$C$11*I$4&gt;$R$11,0,$R$11*$C$11)+IF($S$11*$C$11*H$4&gt;$S$11,0,$S$11*$C$11)+IF($T$11*$C$11*G$4&gt;$T$11,0,$T$11*$C$11)+IF($U$11*$C$11*F$4&gt;$U$11,0,$U$11*$C$11)))</f>
        <v>0.27</v>
      </c>
      <c r="W69" s="126">
        <f>IF(V40&gt;V11,0,IF(AND(V40=V11,V69=0),0,IF($E$11*$C$11*W$4&gt;$E$11,0,$E$11*$C$11)+IF($F$11*$C$11*V$4&gt;$F$11,0,$F$11*$C$11)+IF($G$11*$C$11*U$4&gt;$G$11,0,$G$11*$C$11)+IF($H$11*$C$11*T$4&gt;$H$11,0,$H$11*$C$11)+IF($I$11*$C$11*S$4&gt;$I$11,0,$I$11*$C$11)+IF($J$11*$C$11*R$4&gt;$J$11,0,$J$11*$C$11)+IF($K$11*$C$11*Q$4&gt;$K$11,0,$K$11*$C$11)+IF($L$11*$C$11*P$4&gt;$L$11,0,$L$11*$C$11)+IF($M$11*$C$11*O$4&gt;$M$11,0,$M$11*$C$11)+IF($N$11*$C$11*N$4&gt;$N$11,0,$N$11*$C$11)+IF($O$11*$C$11*M$4&gt;$O$11,0,$O$11*$C$11)+IF($P$11*$C$11*L$4&gt;$P$11,0,$P$11*$C$11)+IF($Q$11*$C$11*K$4&gt;$Q$11,0,$Q$11*$C$11)+IF($R$11*$C$11*J$4&gt;$R$11,0,$R$11*$C$11)+IF($S$11*$C$11*I$4&gt;$S$11,0,$S$11*$C$11)+IF($T$11*$C$11*H$4&gt;$T$11,0,$T$11*$C$11)+IF($U$11*$C$11*G$4&gt;$U$11,0,$U$11*$C$11)+IF($V$11*$C$11*F$4&gt;$V$11,0,$V$11*$C$11)))</f>
        <v>0.27</v>
      </c>
      <c r="X69" s="126">
        <f>IF(W40&gt;W11,0,IF(AND(W40=W11,W69=0),0,IF($E$11*$C$11*X$4&gt;$E$11,0,$E$11*$C$11)+IF($F$11*$C$11*W$4&gt;$F$11,0,$F$11*$C$11)+IF($G$11*$C$11*V$4&gt;$G$11,0,$G$11*$C$11)+IF($H$11*$C$11*U$4&gt;$H$11,0,$H$11*$C$11)+IF($I$11*$C$11*T$4&gt;$I$11,0,$I$11*$C$11)+IF($J$11*$C$11*S$4&gt;$J$11,0,$J$11*$C$11)+IF($K$11*$C$11*R$4&gt;$K$11,0,$K$11*$C$11)+IF($L$11*$C$11*Q$4&gt;$L$11,0,$L$11*$C$11)+IF($M$11*$C$11*P$4&gt;$M$11,0,$M$11*$C$11)+IF($N$11*$C$11*O$4&gt;$N$11,0,$N$11*$C$11)+IF($O$11*$C$11*N$4&gt;$O$11,0,$O$11*$C$11)+IF($P$11*$C$11*M$4&gt;$P$11,0,$P$11*$C$11)+IF($Q$11*$C$11*L$4&gt;$Q$11,0,$Q$11*$C$11)+IF($R$11*$C$11*K$4&gt;$R$11,0,$R$11*$C$11)+IF($S$11*$C$11*J$4&gt;$S$11,0,$S$11*$C$11)+IF($T$11*$C$11*I$4&gt;$T$11,0,$T$11*$C$11)+IF($U$11*$C$11*H$4&gt;$U$11,0,$U$11*$C$11)+IF($V$11*$C$11*G$4&gt;$V$11,0,$V$11*$C$11)+IF($W$11*$C$11*F$4&gt;$W$11,0,$W$11*$C$11)))</f>
        <v>0.27</v>
      </c>
      <c r="Y69" s="126">
        <f>IF(X40&gt;X11,0,IF(AND(X40=X11,X69=0),0,IF($E$11*$C$11*Y$4&gt;$E$11,0,$E$11*$C$11)+IF($F$11*$C$11*X$4&gt;$F$11,0,$F$11*$C$11)+IF($G$11*$C$11*W$4&gt;$G$11,0,$G$11*$C$11)+IF($H$11*$C$11*V$4&gt;$H$11,0,$H$11*$C$11)+IF($I$11*$C$11*U$4&gt;$I$11,0,$I$11*$C$11)+IF($J$11*$C$11*T$4&gt;$J$11,0,$J$11*$C$11)+IF($K$11*$C$11*S$4&gt;$K$11,0,$K$11*$C$11)+IF($L$11*$C$11*R$4&gt;$L$11,0,$L$11*$C$11)+IF($M$11*$C$11*Q$4&gt;$M$11,0,$M$11*$C$11)+IF($N$11*$C$11*P$4&gt;$N$11,0,$N$11*$C$11)+IF($O$11*$C$11*O$4&gt;$O$11,0,$O$11*$C$11)+IF($P$11*$C$11*N$4&gt;$P$11,0,$P$11*$C$11)+IF($Q$11*$C$11*M$4&gt;$Q$11,0,$Q$11*$C$11)+IF($R$11*$C$11*L$4&gt;$R$11,0,$R$11*$C$11)+IF($S$11*$C$11*K$4&gt;$S$11,0,$S$11*$C$11)+IF($T$11*$C$11*J$4&gt;$T$11,0,$T$11*$C$11)+IF($U$11*$C$11*I$4&gt;$U$11,0,$U$11*$C$11)+IF($V$11*$C$11*H$4&gt;$V$11,0,$V$11*$C$11)+IF($W$11*$C$11*G$4&gt;$W$11,0,$W$11*$C$11)+IF($X$11*$C$11*F$4&gt;$X$11,0,$X$11*$C$11)))</f>
        <v>0.27</v>
      </c>
      <c r="Z69" s="126">
        <f>IF(Y40&gt;Y11,0,IF(AND(Y40=Y11,Y69=0),0,IF($E$11*$C$11*Z$4&gt;$E$11,0,$E$11*$C$11)+IF($F$11*$C$11*Y$4&gt;$F$11,0,$F$11*$C$11)+IF($G$11*$C$11*X$4&gt;$G$11,0,$G$11*$C$11)+IF($H$11*$C$11*W$4&gt;$H$11,0,$H$11*$C$11)+IF($I$11*$C$11*V$4&gt;$I$11,0,$I$11*$C$11)+IF($J$11*$C$11*U$4&gt;$J$11,0,$J$11*$C$11)+IF($K$11*$C$11*T$4&gt;$K$11,0,$K$11*$C$11)+IF($L$11*$C$11*S$4&gt;$L$11,0,$L$11*$C$11)+IF($M$11*$C$11*R$4&gt;$M$11,0,$M$11*$C$11)+IF($N$11*$C$11*Q$4&gt;$N$11,0,$N$11*$C$11)+IF($O$11*$C$11*P$4&gt;$O$11,0,$O$11*$C$11)+IF($P$11*$C$11*O$4&gt;$P$11,0,$P$11*$C$11)+IF($Q$11*$C$11*N$4&gt;$Q$11,0,$Q$11*$C$11)+IF($R$11*$C$11*M$4&gt;$R$11,0,$R$11*$C$11)+IF($S$11*$C$11*L$4&gt;$S$11,0,$S$11*$C$11)+IF($T$11*$C$11*K$4&gt;$T$11,0,$T$11*$C$11)+IF($U$11*$C$11*J$4&gt;$U$11,0,$U$11*$C$11)+IF($V$11*$C$11*I$4&gt;$V$11,0,$V$11*$C$11)+IF($W$11*$C$11*H$4&gt;$W$11,0,$W$11*$C$11)+IF($X$11*$C$11*G$4&gt;$X$11,0,$X$11*$C$11)+IF($Y$11*$C$11*F$4&gt;$Y$11,0,$Y$11*$C$11)))</f>
        <v>0.27</v>
      </c>
      <c r="AA69" s="126">
        <f>IF(Z40&gt;Z11,0,IF(AND(Z40=Z11,Z69=0),0,IF($E$11*$C$11*AA$4&gt;$E$11,0,$E$11*$C$11)+IF($F$11*$C$11*Z$4&gt;$F$11,0,$F$11*$C$11)+IF($G$11*$C$11*Y$4&gt;$G$11,0,$G$11*$C$11)+IF($H$11*$C$11*X$4&gt;$H$11,0,$H$11*$C$11)+IF($I$11*$C$11*W$4&gt;$I$11,0,$I$11*$C$11)+IF($J$11*$C$11*V$4&gt;$J$11,0,$J$11*$C$11)+IF($K$11*$C$11*U$4&gt;$K$11,0,$K$11*$C$11)+IF($L$11*$C$11*T$4&gt;$L$11,0,$L$11*$C$11)+IF($M$11*$C$11*S$4&gt;$M$11,0,$M$11*$C$11)+IF($N$11*$C$11*R$4&gt;$N$11,0,$N$11*$C$11)+IF($O$11*$C$11*Q$4&gt;$O$11,0,$O$11*$C$11)+IF($P$11*$C$11*P$4&gt;$P$11,0,$P$11*$C$11)+IF($Q$11*$C$11*O$4&gt;$Q$11,0,$Q$11*$C$11)+IF($R$11*$C$11*N$4&gt;$R$11,0,$R$11*$C$11)+IF($S$11*$C$11*M$4&gt;$S$11,0,$S$11*$C$11)+IF($T$11*$C$11*L$4&gt;$T$11,0,$T$11*$C$11)+IF($U$11*$C$11*K$4&gt;$U$11,0,$U$11*$C$11)+IF($V$11*$C$11*J$4&gt;$V$11,0,$V$11*$C$11)+IF($W$11*$C$11*I$4&gt;$W$11,0,$W$11*$C$11)+IF($X$11*$C$11*H$4&gt;$X$11,0,$X$11*$C$11)+IF($Y$11*$C$11*G$4&gt;$Y$11,0,$Y$11*$C$11)+IF($Z$11*$C$11*F$4&gt;$Z$11,0,$Z$11*$C$11)))</f>
        <v>0.27</v>
      </c>
      <c r="AB69" s="126">
        <f>IF(AA40&gt;AA11,0,IF(AND(AA40=AA11,AA69=0),0,IF($E$11*$C$11*AB$4&gt;$E$11,0,$E$11*$C$11)+IF($F$11*$C$11*AA$4&gt;$F$11,0,$F$11*$C$11)+IF($G$11*$C$11*Z$4&gt;$G$11,0,$G$11*$C$11)+IF($H$11*$C$11*Y$4&gt;$H$11,0,$H$11*$C$11)+IF($I$11*$C$11*X$4&gt;$I$11,0,$I$11*$C$11)+IF($J$11*$C$11*W$4&gt;$J$11,0,$J$11*$C$11)+IF($K$11*$C$11*V$4&gt;$K$11,0,$K$11*$C$11)+IF($L$11*$C$11*U$4&gt;$L$11,0,$L$11*$C$11)+IF($M$11*$C$11*T$4&gt;$M$11,0,$M$11*$C$11)+IF($N$11*$C$11*S$4&gt;$N$11,0,$N$11*$C$11)+IF($O$11*$C$11*R$4&gt;$O$11,0,$O$11*$C$11)+IF($P$11*$C$11*Q$4&gt;$P$11,0,$P$11*$C$11)+IF($Q$11*$C$11*P$4&gt;$Q$11,0,$Q$11*$C$11)+IF($R$11*$C$11*O$4&gt;$R$11,0,$R$11*$C$11)+IF($S$11*$C$11*N$4&gt;$S$11,0,$S$11*$C$11)+IF($T$11*$C$11*M$4&gt;$T$11,0,$T$11*$C$11)+IF($U$11*$C$11*L$4&gt;$U$11,0,$U$11*$C$11)+IF($V$11*$C$11*K$4&gt;$V$11,0,$V$11*$C$11)+IF($W$11*$C$11*J$4&gt;$W$11,0,$W$11*$C$11)+IF($X$11*$C$11*I$4&gt;$X$11,0,$X$11*$C$11)+IF($Y$11*$C$11*H$4&gt;$Y$11,0,$Y$11*$C$11)+IF($Z$11*$C$11*G$4&gt;$Z$11,0,$Z$11*$C$11)+IF($AA$11*$C$11*F$4&gt;$AA$11,0,$AA$11*$C$11)))</f>
        <v>0.27</v>
      </c>
      <c r="AC69" s="126">
        <f>IF(AB40&gt;AB11,0,IF(AND(AB40=AB11,AB69=0),0,IF($E$11*$C$11*AC$4&gt;$E$11,0,$E$11*$C$11)+IF($F$11*$C$11*AB$4&gt;$F$11,0,$F$11*$C$11)+IF($G$11*$C$11*AA$4&gt;$G$11,0,$G$11*$C$11)+IF($H$11*$C$11*Z$4&gt;$H$11,0,$H$11*$C$11)+IF($I$11*$C$11*Y$4&gt;$I$11,0,$I$11*$C$11)+IF($J$11*$C$11*X$4&gt;$J$11,0,$J$11*$C$11)+IF($K$11*$C$11*W$4&gt;$K$11,0,$K$11*$C$11)+IF($L$11*$C$11*V$4&gt;$L$11,0,$L$11*$C$11)+IF($M$11*$C$11*U$4&gt;$M$11,0,$M$11*$C$11)+IF($N$11*$C$11*T$4&gt;$N$11,0,$N$11*$C$11)+IF($O$11*$C$11*S$4&gt;$O$11,0,$O$11*$C$11)+IF($P$11*$C$11*R$4&gt;$P$11,0,$P$11*$C$11)+IF($Q$11*$C$11*Q$4&gt;$Q$11,0,$Q$11*$C$11)+IF($R$11*$C$11*P$4&gt;$R$11,0,$R$11*$C$11)+IF($S$11*$C$11*O$4&gt;$S$11,0,$S$11*$C$11)+IF($T$11*$C$11*N$4&gt;$T$11,0,$T$11*$C$11)+IF($U$11*$C$11*M$4&gt;$U$11,0,$U$11*$C$11)+IF($V$11*$C$11*L$4&gt;$V$11,0,$V$11*$C$11)+IF($W$11*$C$11*K$4&gt;$W$11,0,$W$11*$C$11)+IF($X$11*$C$11*J$4&gt;$X$11,0,$X$11*$C$11)+IF($Y$11*$C$11*I$4&gt;$Y$11,0,$Y$11*$C$11)+IF($Z$11*$C$11*H$4&gt;$Z$11,0,$Z$11*$C$11)+IF($AA$11*$C$11*G$4&gt;$AA$11,0,$AA$11*$C$11)+IF($AB$11*$C$11*F$4&gt;$AB$11,0,$AB$11*$C$11)))</f>
        <v>0.27</v>
      </c>
      <c r="AD69" s="126">
        <f>IF(AC40&gt;AC11,0,IF(AND(AC40=AC11,AC69=0),0,IF($E$11*$C$11*AD$4&gt;$E$11,0,$E$11*$C$11)+IF($F$11*$C$11*AC$4&gt;$F$11,0,$F$11*$C$11)+IF($G$11*$C$11*AB$4&gt;$G$11,0,$G$11*$C$11)+IF($H$11*$C$11*AA$4&gt;$H$11,0,$H$11*$C$11)+IF($I$11*$C$11*Z$4&gt;$I$11,0,$I$11*$C$11)+IF($J$11*$C$11*Y$4&gt;$J$11,0,$J$11*$C$11)+IF($K$11*$C$11*X$4&gt;$K$11,0,$K$11*$C$11)+IF($L$11*$C$11*W$4&gt;$L$11,0,$L$11*$C$11)+IF($M$11*$C$11*V$4&gt;$M$11,0,$M$11*$C$11)+IF($N$11*$C$11*U$4&gt;$N$11,0,$N$11*$C$11)+IF($O$11*$C$11*T$4&gt;$O$11,0,$O$11*$C$11)+IF($P$11*$C$11*S$4&gt;$P$11,0,$P$11*$C$11)+IF($Q$11*$C$11*R$4&gt;$Q$11,0,$Q$11*$C$11)+IF($R$11*$C$11*Q$4&gt;$R$11,0,$R$11*$C$11)+IF($S$11*$C$11*P$4&gt;$S$11,0,$S$11*$C$11)+IF($T$11*$C$11*O$4&gt;$T$11,0,$T$11*$C$11)+IF($U$11*$C$11*N$4&gt;$U$11,0,$U$11*$C$11)+IF($V$11*$C$11*M$4&gt;$V$11,0,$V$11*$C$11)+IF($W$11*$C$11*L$4&gt;$W$11,0,$W$11*$C$11)+IF($X$11*$C$11*K$4&gt;$X$11,0,$X$11*$C$11)+IF($Y$11*$C$11*J$4&gt;$Y$11,0,$Y$11*$C$11)+IF($Z$11*$C$11*I$4&gt;$Z$11,0,$Z$11*$C$11)+IF($AA$11*$C$11*H$4&gt;$AA$11,0,$AA$11*$C$11)+IF($AB$11*$C$11*G$4&gt;$AB$11,0,$AB$11*$C$11)+IF($AC$11*$C$11*F$4&gt;$AC$11,0,$AC$11*$C$11)))</f>
        <v>0.27</v>
      </c>
      <c r="AE69" s="126">
        <f>IF(AD40&gt;AD11,0,IF(AND(AD40=AD11,AD69=0),0,IF($E$11*$C$11*AE$4&gt;$E$11,0,$E$11*$C$11)+IF($F$11*$C$11*AD$4&gt;$F$11,0,$F$11*$C$11)+IF($G$11*$C$11*AC$4&gt;$G$11,0,$G$11*$C$11)+IF($H$11*$C$11*AB$4&gt;$H$11,0,$H$11*$C$11)+IF($I$11*$C$11*AA$4&gt;$I$11,0,$I$11*$C$11)+IF($J$11*$C$11*Z$4&gt;$J$11,0,$J$11*$C$11)+IF($K$11*$C$11*Y$4&gt;$K$11,0,$K$11*$C$11)+IF($L$11*$C$11*X$4&gt;$L$11,0,$L$11*$C$11)+IF($M$11*$C$11*W$4&gt;$M$11,0,$M$11*$C$11)+IF($N$11*$C$11*V$4&gt;$N$11,0,$N$11*$C$11)+IF($O$11*$C$11*U$4&gt;$O$11,0,$O$11*$C$11)+IF($P$11*$C$11*T$4&gt;$P$11,0,$P$11*$C$11)+IF($Q$11*$C$11*S$4&gt;$Q$11,0,$Q$11*$C$11)+IF($R$11*$C$11*R$4&gt;$R$11,0,$R$11*$C$11)+IF($S$11*$C$11*Q$4&gt;$S$11,0,$S$11*$C$11)+IF($T$11*$C$11*P$4&gt;$T$11,0,$T$11*$C$11)+IF($U$11*$C$11*O$4&gt;$U$11,0,$U$11*$C$11)+IF($V$11*$C$11*N$4&gt;$V$11,0,$V$11*$C$11)+IF($W$11*$C$11*M$4&gt;$W$11,0,$W$11*$C$11)+IF($X$11*$C$11*L$4&gt;$X$11,0,$X$11*$C$11)+IF($Y$11*$C$11*K$4&gt;$Y$11,0,$Y$11*$C$11)+IF($Z$11*$C$11*J$4&gt;$Z$11,0,$Z$11*$C$11)+IF($AA$11*$C$11*I$4&gt;$AA$11,0,$AA$11*$C$11)+IF($AB$11*$C$11*H$4&gt;$AB$11,0,$AB$11*$C$11)+IF($AC$11*$C$11*G$4&gt;$AC$11,0,$AC$11*$C$11)+IF($AD$11*$C$11*F$4&gt;$AD$11,0,$AD$11*$C$11)))</f>
        <v>0.27</v>
      </c>
      <c r="AF69" s="126">
        <f>IF(AE40&gt;AE11,0,IF(AND(AE40=AE11,AE69=0),0,IF($E$11*$C$11*AF$4&gt;$E$11,0,$E$11*$C$11)+IF($F$11*$C$11*AE$4&gt;$F$11,0,$F$11*$C$11)+IF($G$11*$C$11*AD$4&gt;$G$11,0,$G$11*$C$11)+IF($H$11*$C$11*AC$4&gt;$H$11,0,$H$11*$C$11)+IF($I$11*$C$11*AB$4&gt;$I$11,0,$I$11*$C$11)+IF($J$11*$C$11*AA$4&gt;$J$11,0,$J$11*$C$11)+IF($K$11*$C$11*Z$4&gt;$K$11,0,$K$11*$C$11)+IF($L$11*$C$11*Y$4&gt;$L$11,0,$L$11*$C$11)+IF($M$11*$C$11*X$4&gt;$M$11,0,$M$11*$C$11)+IF($N$11*$C$11*W$4&gt;$N$11,0,$N$11*$C$11)+IF($O$11*$C$11*V$4&gt;$O$11,0,$O$11*$C$11)+IF($P$11*$C$11*U$4&gt;$P$11,0,$P$11*$C$11)+IF($Q$11*$C$11*T$4&gt;$Q$11,0,$Q$11*$C$11)+IF($R$11*$C$11*S$4&gt;$R$11,0,$R$11*$C$11)+IF($S$11*$C$11*R$4&gt;$S$11,0,$S$11*$C$11)+IF($T$11*$C$11*Q$4&gt;$T$11,0,$T$11*$C$11)+IF($U$11*$C$11*P$4&gt;$U$11,0,$U$11*$C$11)+IF($V$11*$C$11*O$4&gt;$V$11,0,$V$11*$C$11)+IF($W$11*$C$11*N$4&gt;$W$11,0,$W$11*$C$11)+IF($X$11*$C$11*M$4&gt;$X$11,0,$X$11*$C$11)+IF($Y$11*$C$11*L$4&gt;$Y$11,0,$Y$11*$C$11)+IF($Z$11*$C$11*K$4&gt;$Z$11,0,$Z$11*$C$11)+IF($AA$11*$C$11*J$4&gt;$AA$11,0,$AA$11*$C$11)+IF($AB$11*$C$11*I$4&gt;$AB$11,0,$AB$11*$C$11)+IF($AC$11*$C$11*H$4&gt;$AC$11,0,$AC$11*$C$11)+IF($AD$11*$C$11*G$4&gt;$AD$11,0,$AD$11*$C$11)+IF($AE$11*$C$11*F$4&gt;$AE$11,0,$AE$11*$C$11)))</f>
        <v>0.27</v>
      </c>
      <c r="AG69" s="126">
        <f>IF(AF40&gt;AF11,0,IF(AND(AF40=AF11,AF69=0),0,IF($E$11*$C$11*AG$4&gt;$E$11,0,$E$11*$C$11)+IF($F$11*$C$11*AF$4&gt;$F$11,0,$F$11*$C$11)+IF($G$11*$C$11*AE$4&gt;$G$11,0,$G$11*$C$11)+IF($H$11*$C$11*AD$4&gt;$H$11,0,$H$11*$C$11)+IF($I$11*$C$11*AC$4&gt;$I$11,0,$I$11*$C$11)+IF($J$11*$C$11*AB$4&gt;$J$11,0,$J$11*$C$11)+IF($K$11*$C$11*AA$4&gt;$K$11,0,$K$11*$C$11)+IF($L$11*$C$11*Z$4&gt;$L$11,0,$L$11*$C$11)+IF($M$11*$C$11*Y$4&gt;$M$11,0,$M$11*$C$11)+IF($N$11*$C$11*X$4&gt;$N$11,0,$N$11*$C$11)+IF($O$11*$C$11*W$4&gt;$O$11,0,$O$11*$C$11)+IF($P$11*$C$11*V$4&gt;$P$11,0,$P$11*$C$11)+IF($Q$11*$C$11*U$4&gt;$Q$11,0,$Q$11*$C$11)+IF($R$11*$C$11*T$4&gt;$R$11,0,$R$11*$C$11)+IF($S$11*$C$11*S$4&gt;$S$11,0,$S$11*$C$11)+IF($T$11*$C$11*R$4&gt;$T$11,0,$T$11*$C$11)+IF($U$11*$C$11*Q$4&gt;$U$11,0,$U$11*$C$11)+IF($V$11*$C$11*P$4&gt;$V$11,0,$V$11*$C$11)+IF($W$11*$C$11*O$4&gt;$W$11,0,$W$11*$C$11)+IF($X$11*$C$11*N$4&gt;$X$11,0,$X$11*$C$11)+IF($Y$11*$C$11*M$4&gt;$Y$11,0,$Y$11*$C$11)+IF($Z$11*$C$11*L$4&gt;$Z$11,0,$Z$11*$C$11)+IF($AA$11*$C$11*K$4&gt;$AA$11,0,$AA$11*$C$11)+IF($AB$11*$C$11*J$4&gt;$AB$11,0,$AB$11*$C$11)+IF($AC$11*$C$11*I$4&gt;$AC$11,0,$AC$11*$C$11)+IF($AD$11*$C$11*H$4&gt;$AD$11,0,$AD$11*$C$11)+IF($AE$11*$C$11*G$4&gt;$AE$11,0,$AE$11*$C$11)+IF($AF$11*$C$11*F$4&gt;$AF$11,0,$AF$11*$C$11)))</f>
        <v>0.27</v>
      </c>
      <c r="AH69" s="126">
        <f>IF(AG40&gt;AG11,0,IF(AND(AG40=AG11,AG69=0),0,IF($E$11*$C$11*AH$4&gt;$E$11,0,$E$11*$C$11)+IF($F$11*$C$11*AG$4&gt;$F$11,0,$F$11*$C$11)+IF($G$11*$C$11*AF$4&gt;$G$11,0,$G$11*$C$11)+IF($H$11*$C$11*AE$4&gt;$H$11,0,$H$11*$C$11)+IF($I$11*$C$11*AD$4&gt;$I$11,0,$I$11*$C$11)+IF($J$11*$C$11*AC$4&gt;$J$11,0,$J$11*$C$11)+IF($K$11*$C$11*AB$4&gt;$K$11,0,$K$11*$C$11)+IF($L$11*$C$11*AA$4&gt;$L$11,0,$L$11*$C$11)+IF($M$11*$C$11*Z$4&gt;$M$11,0,$M$11*$C$11)+IF($N$11*$C$11*Y$4&gt;$N$11,0,$N$11*$C$11)+IF($O$11*$C$11*X$4&gt;$O$11,0,$O$11*$C$11)+IF($P$11*$C$11*W$4&gt;$P$11,0,$P$11*$C$11)+IF($Q$11*$C$11*V$4&gt;$Q$11,0,$Q$11*$C$11)+IF($R$11*$C$11*U$4&gt;$R$11,0,$R$11*$C$11)+IF($S$11*$C$11*T$4&gt;$S$11,0,$S$11*$C$11)+IF($T$11*$C$11*S$4&gt;$T$11,0,$T$11*$C$11)+IF($U$11*$C$11*R$4&gt;$U$11,0,$U$11*$C$11)+IF($V$11*$C$11*Q$4&gt;$V$11,0,$V$11*$C$11)+IF($W$11*$C$11*P$4&gt;$W$11,0,$W$11*$C$11)+IF($X$11*$C$11*O$4&gt;$X$11,0,$X$11*$C$11)+IF($Y$11*$C$11*N$4&gt;$Y$11,0,$Y$11*$C$11)+IF($Z$11*$C$11*M$4&gt;$Z$11,0,$Z$11*$C$11)+IF($AA$11*$C$11*L$4&gt;$AA$11,0,$AA$11*$C$11)+IF($AB$11*$C$11*K$4&gt;$AB$11,0,$AB$11*$C$11)+IF($AC$11*$C$11*J$4&gt;$AC$11,0,$AC$11*$C$11)+IF($AD$11*$C$11*I$4&gt;$AD$11,0,$AD$11*$C$11)+IF($AE$11*$C$11*H$4&gt;$AE$11,0,$AE$11*$C$11)+IF($AF$11*$C$11*G$4&gt;$AF$11,0,$AF$11*$C$11)+IF($AG$11*$C$11*F$4&gt;$AG$11,0,$AG$11*$C$11)))</f>
        <v>0.27</v>
      </c>
      <c r="AI69" s="126">
        <f>IF(AH40&gt;AH11,0,IF(AND(AH40=AH11,AH69=0),0,IF($E$11*$C$11*AI$4&gt;$E$11,0,$E$11*$C$11)+IF($F$11*$C$11*AH$4&gt;$F$11,0,$F$11*$C$11)+IF($G$11*$C$11*AG$4&gt;$G$11,0,$G$11*$C$11)+IF($H$11*$C$11*AF$4&gt;$H$11,0,$H$11*$C$11)+IF($I$11*$C$11*AE$4&gt;$I$11,0,$I$11*$C$11)+IF($J$11*$C$11*AD$4&gt;$J$11,0,$J$11*$C$11)+IF($K$11*$C$11*AC$4&gt;$K$11,0,$K$11*$C$11)+IF($L$11*$C$11*AB$4&gt;$L$11,0,$L$11*$C$11)+IF($M$11*$C$11*AA$4&gt;$M$11,0,$M$11*$C$11)+IF($N$11*$C$11*Z$4&gt;$N$11,0,$N$11*$C$11)+IF($O$11*$C$11*Y$4&gt;$O$11,0,$O$11*$C$11)+IF($P$11*$C$11*X$4&gt;$P$11,0,$P$11*$C$11)+IF($Q$11*$C$11*W$4&gt;$Q$11,0,$Q$11*$C$11)+IF($R$11*$C$11*V$4&gt;$R$11,0,$R$11*$C$11)+IF($S$11*$C$11*U$4&gt;$S$11,0,$S$11*$C$11)+IF($T$11*$C$11*T$4&gt;$T$11,0,$T$11*$C$11)+IF($U$11*$C$11*S$4&gt;$U$11,0,$U$11*$C$11)+IF($V$11*$C$11*R$4&gt;$V$11,0,$V$11*$C$11)+IF($W$11*$C$11*Q$4&gt;$W$11,0,$W$11*$C$11)+IF($X$11*$C$11*P$4&gt;$X$11,0,$X$11*$C$11)+IF($Y$11*$C$11*O$4&gt;$Y$11,0,$Y$11*$C$11)+IF($Z$11*$C$11*N$4&gt;$Z$11,0,$Z$11*$C$11)+IF($AA$11*$C$11*M$4&gt;$AA$11,0,$AA$11*$C$11)+IF($AB$11*$C$11*L$4&gt;$AB$11,0,$AB$11*$C$11)+IF($AC$11*$C$11*K$4&gt;$AC$11,0,$AC$11*$C$11)+IF($AD$11*$C$11*J$4&gt;$AD$11,0,$AD$11*$C$11)+IF($AE$11*$C$11*I$4&gt;$AE$11,0,$AE$11*$C$11)+IF($AF$11*$C$11*H$4&gt;$AF$11,0,$AF$11*$C$11)+IF($AG$11*$C$11*G$4&gt;$AG$11,0,$AG$11*$C$11)+IF($AH$11*$C$11*F$4&gt;$AH$11,0,$AH$11*$C$11)))</f>
        <v>0.27</v>
      </c>
    </row>
    <row r="70" spans="2:35" x14ac:dyDescent="0.3">
      <c r="B70" s="6" t="str">
        <f t="shared" si="14"/>
        <v>Engineering cost</v>
      </c>
      <c r="C70" s="303"/>
      <c r="D70" s="151">
        <f t="shared" si="15"/>
        <v>8.0999999999999943</v>
      </c>
      <c r="E70" s="126">
        <v>0</v>
      </c>
      <c r="F70" s="126">
        <f>IF(E41&gt;E12,0,IF(AND(E41=E12,E70=0),0,IF($E$12*$C$12*F$4&gt;$E$12,0,$E$12*$C$12)))</f>
        <v>0.27</v>
      </c>
      <c r="G70" s="126">
        <f>IF(F41&gt;F12,0,IF(AND(F41=F12,F70=0),0,IF($E$12*$C$12*G$4&gt;$E$12,0,$E$12*$C$12)+IF($F$12*$C$12*F$4&gt;$F$12,0,$F$12*$C$12)))</f>
        <v>0.27</v>
      </c>
      <c r="H70" s="126">
        <f>IF(G41&gt;G12,0,IF(AND(G41=G12,G70=0),0,IF($E$12*$C$12*H$4&gt;$E$12,0,$E$12*$C$12)+IF($F$12*$C$12*G$4&gt;$F$12,0,$F$12*$C$12)+IF($G$12*$C$12*F$4&gt;$G$12,0,$G$12*$C$12)))</f>
        <v>0.27</v>
      </c>
      <c r="I70" s="126">
        <f>IF(H41&gt;H12,0,IF(AND(H41=H12,H70=0),0,IF($E$12*$C$12*I$4&gt;$E$12,0,$E$12*$C$12)+IF($F$12*$C$12*H$4&gt;$F$12,0,$F$12*$C$12)+IF($G$12*$C$12*G$4&gt;$G$12,0,$G$12*$C$12)+IF($H$12*$C$12*F$4&gt;$H$12,0,$H$12*$C$12)))</f>
        <v>0.27</v>
      </c>
      <c r="J70" s="126">
        <f>IF(I41&gt;I12,0,IF(AND(I41=I12,I70=0),0,IF($E$12*$C$12*J$4&gt;$E$12,0,$E$12*$C$12)+IF($F$12*$C$12*I$4&gt;$F$12,0,$F$12*$C$12)+IF($G$12*$C$12*H$4&gt;$G$12,0,$G$12*$C$12)+IF($H$12*$C$12*G$4&gt;$H$12,0,$H$12*$C$12)+IF($I$12*$C$12*F$4&gt;$I$12,0,$I$12*$C$12)))</f>
        <v>0.27</v>
      </c>
      <c r="K70" s="126">
        <f>IF(J41&gt;J12,0,IF(AND(J41=J12,J70=0),0,IF($E$12*$C$12*K$4&gt;$E$12,0,$E$12*$C$12)+IF($F$12*$C$12*J$4&gt;$F$12,0,$F$12*$C$12)+IF($G$12*$C$12*I$4&gt;$G$12,0,$G$12*$C$12)+IF($H$12*$C$12*H$4&gt;$H$12,0,$H$12*$C$12)+IF($I$12*$C$12*G$4&gt;$I$12,0,$I$12*$C$12)+IF($J$12*$C$12*F$4&gt;$J$12,0,$J$12*$C$12)))</f>
        <v>0.27</v>
      </c>
      <c r="L70" s="126">
        <f>IF(K41&gt;K12,0,IF(AND(K41=K12,K70=0),0,IF($E$12*$C$12*L$4&gt;$E$12,0,$E$12*$C$12)+IF($F$12*$C$12*K$4&gt;$F$12,0,$F$12*$C$12)+IF($G$12*$C$12*J$4&gt;$G$12,0,$G$12*$C$12)+IF($H$12*$C$12*I$4&gt;$H$12,0,$H$12*$C$12)+IF($I$12*$C$12*H$4&gt;$I$12,0,$I$12*$C$12)+IF($J$12*$C$12*G$4&gt;$J$12,0,$J$12*$C$12)+IF($K$12*$C$12*F$4&gt;$K$12,0,$K$12*$C$12)))</f>
        <v>0.27</v>
      </c>
      <c r="M70" s="126">
        <f>IF(L41&gt;L12,0,IF(AND(L41=L12,L70=0),0,IF($E$12*$C$12*M$4&gt;$E$12,0,$E$12*$C$12)+IF($F$12*$C$12*L$4&gt;$F$12,0,$F$12*$C$12)+IF($G$12*$C$12*K$4&gt;$G$12,0,$G$12*$C$12)+IF($H$12*$C$12*J$4&gt;$H$12,0,$H$12*$C$12)+IF($I$12*$C$12*I$4&gt;$I$12,0,$I$12*$C$12)+IF($J$12*$C$12*H$4&gt;$J$12,0,$J$12*$C$12)+IF($K$12*$C$12*G$4&gt;$K$12,0,$K$12*$C$12)+IF($L$12*$C$12*F$4&gt;$L$12,0,$L$12*$C$12)))</f>
        <v>0.27</v>
      </c>
      <c r="N70" s="126">
        <f>IF(M41&gt;M12,0,IF(AND(M41=M12,M70=0),0,IF($E$12*$C$12*N$4&gt;$E$12,0,$E$12*$C$12)+IF($F$12*$C$12*M$4&gt;$F$12,0,$F$12*$C$12)+IF($G$12*$C$12*L$4&gt;$G$12,0,$G$12*$C$12)+IF($H$12*$C$12*K$4&gt;$H$12,0,$H$12*$C$12)+IF($I$12*$C$12*J$4&gt;$I$12,0,$I$12*$C$12)+IF($J$12*$C$12*I$4&gt;$J$12,0,$J$12*$C$12)+IF($K$12*$C$12*H$4&gt;$K$12,0,$K$12*$C$12)+IF($L$12*$C$12*G$4&gt;$L$12,0,$L$12*$C$12)+IF($M$12*$C$12*F$4&gt;$M$12,0,$M$12*$C$12)))</f>
        <v>0.27</v>
      </c>
      <c r="O70" s="126">
        <f>IF(N41&gt;N12,0,IF(AND(N41=N12,N70=0),0,IF($E$12*$C$12*O$4&gt;$E$12,0,$E$12*$C$12)+IF($F$12*$C$12*N$4&gt;$F$12,0,$F$12*$C$12)+IF($G$12*$C$12*M$4&gt;$G$12,0,$G$12*$C$12)+IF($H$12*$C$12*L$4&gt;$H$12,0,$H$12*$C$12)+IF($I$12*$C$12*K$4&gt;$I$12,0,$I$12*$C$12)+IF($J$12*$C$12*J$4&gt;$J$12,0,$J$12*$C$12)+IF($K$12*$C$12*I$4&gt;$K$12,0,$K$12*$C$12)+IF($L$12*$C$12*H$4&gt;$L$12,0,$L$12*$C$12)+IF($M$12*$C$12*G$4&gt;$M$12,0,$M$12*$C$12)+IF($N$12*$C$12*F$4&gt;$N$12,0,$N$12*$C$12)))</f>
        <v>0.27</v>
      </c>
      <c r="P70" s="126">
        <f>IF(O41&gt;O12,0,IF(AND(O41=O12,O70=0),0,IF($E$12*$C$12*P$4&gt;$E$12,0,$E$12*$C$12)+IF($F$12*$C$12*O$4&gt;$F$12,0,$F$12*$C$12)+IF($G$12*$C$12*N$4&gt;$G$12,0,$G$12*$C$12)+IF($H$12*$C$12*M$4&gt;$H$12,0,$H$12*$C$12)+IF($I$12*$C$12*L$4&gt;$I$12,0,$I$12*$C$12)+IF($J$12*$C$12*K$4&gt;$J$12,0,$J$12*$C$12)+IF($K$12*$C$12*J$4&gt;$K$12,0,$K$12*$C$12)+IF($L$12*$C$12*I$4&gt;$L$12,0,$L$12*$C$12)+IF($M$12*$C$12*H$4&gt;$M$12,0,$M$12*$C$12)+IF($N$12*$C$12*G$4&gt;$N$12,0,$N$12*$C$12)+IF($O$12*$C$12*F$4&gt;$O$12,0,$O$12*$C$12)))</f>
        <v>0.27</v>
      </c>
      <c r="Q70" s="126">
        <f>IF(P41&gt;P12,0,IF(AND(P41=P12,P70=0),0,IF($E$12*$C$12*Q$4&gt;$E$12,0,$E$12*$C$12)+IF($F$12*$C$12*P$4&gt;$F$12,0,$F$12*$C$12)+IF($G$12*$C$12*O$4&gt;$G$12,0,$G$12*$C$12)+IF($H$12*$C$12*N$4&gt;$H$12,0,$H$12*$C$12)+IF($I$12*$C$12*M$4&gt;$I$12,0,$I$12*$C$12)+IF($J$12*$C$12*L$4&gt;$J$12,0,$J$12*$C$12)+IF($K$12*$C$12*K$4&gt;$K$12,0,$K$12*$C$12)+IF($L$12*$C$12*J$4&gt;$L$12,0,$L$12*$C$12)+IF($M$12*$C$12*I$4&gt;$M$12,0,$M$12*$C$12)+IF($N$12*$C$12*H$4&gt;$N$12,0,$N$12*$C$12)+IF($O$12*$C$12*G$4&gt;$O$12,0,$O$12*$C$12)+IF($P$12*$C$12*F$4&gt;$P$12,0,$P$12*$C$12)))</f>
        <v>0.27</v>
      </c>
      <c r="R70" s="126">
        <f>IF(Q41&gt;Q12,0,IF(AND(Q41=Q12,Q70=0),0,IF($E$12*$C$12*R$4&gt;$E$12,0,$E$12*$C$12)+IF($F$12*$C$12*Q$4&gt;$F$12,0,$F$12*$C$12)+IF($G$12*$C$12*P$4&gt;$G$12,0,$G$12*$C$12)+IF($H$12*$C$12*O$4&gt;$H$12,0,$H$12*$C$12)+IF($I$12*$C$12*N$4&gt;$I$12,0,$I$12*$C$12)+IF($J$12*$C$12*M$4&gt;$J$12,0,$J$12*$C$12)+IF($K$12*$C$12*L$4&gt;$K$12,0,$K$12*$C$12)+IF($L$12*$C$12*K$4&gt;$L$12,0,$L$12*$C$12)+IF($M$12*$C$12*J$4&gt;$M$12,0,$M$12*$C$12)+IF($N$12*$C$12*I$4&gt;$N$12,0,$N$12*$C$12)+IF($O$12*$C$12*H$4&gt;$O$12,0,$O$12*$C$12)+IF($P$12*$C$12*G$4&gt;$P$12,0,$P$12*$C$12)+IF($Q$12*$C$12*F$4&gt;$Q$12,0,$Q$12*$C$12)))</f>
        <v>0.27</v>
      </c>
      <c r="S70" s="126">
        <f>IF(R41&gt;R12,0,IF(AND(R41=R12,R70=0),0,IF($E$12*$C$12*S$4&gt;$E$12,0,$E$12*$C$12)+IF($F$12*$C$12*R$4&gt;$F$12,0,$F$12*$C$12)+IF($G$12*$C$12*Q$4&gt;$G$12,0,$G$12*$C$12)+IF($H$12*$C$12*P$4&gt;$H$12,0,$H$12*$C$12)+IF($I$12*$C$12*O$4&gt;$I$12,0,$I$12*$C$12)+IF($J$12*$C$12*N$4&gt;$J$12,0,$J$12*$C$12)+IF($K$12*$C$12*M$4&gt;$K$12,0,$K$12*$C$12)+IF($L$12*$C$12*L$4&gt;$L$12,0,$L$12*$C$12)+IF($M$12*$C$12*K$4&gt;$M$12,0,$M$12*$C$12)+IF($N$12*$C$12*J$4&gt;$N$12,0,$N$12*$C$12)+IF($O$12*$C$12*I$4&gt;$O$12,0,$O$12*$C$12)+IF($P$12*$C$12*H$4&gt;$P$12,0,$P$12*$C$12)+IF($Q$12*$C$12*G$4&gt;$Q$12,0,$Q$12*$C$12)+IF($R$12*$C$12*F$4&gt;$R$12,0,$R$12*$C$12)))</f>
        <v>0.27</v>
      </c>
      <c r="T70" s="126">
        <f>IF(S41&gt;S12,0,IF(AND(S41=S12,S70=0),0,IF($E$12*$C$12*T$4&gt;$E$12,0,$E$12*$C$12)+IF($F$12*$C$12*S$4&gt;$F$12,0,$F$12*$C$12)+IF($G$12*$C$12*R$4&gt;$G$12,0,$G$12*$C$12)+IF($H$12*$C$12*Q$4&gt;$H$12,0,$H$12*$C$12)+IF($I$12*$C$12*P$4&gt;$I$12,0,$I$12*$C$12)+IF($J$12*$C$12*O$4&gt;$J$12,0,$J$12*$C$12)+IF($K$12*$C$12*N$4&gt;$K$12,0,$K$12*$C$12)+IF($L$12*$C$12*M$4&gt;$L$12,0,$L$12*$C$12)+IF($M$12*$C$12*L$4&gt;$M$12,0,$M$12*$C$12)+IF($N$12*$C$12*K$4&gt;$N$12,0,$N$12*$C$12)+IF($O$12*$C$12*J$4&gt;$O$12,0,$O$12*$C$12)+IF($P$12*$C$12*I$4&gt;$P$12,0,$P$12*$C$12)+IF($Q$12*$C$12*H$4&gt;$Q$12,0,$Q$12*$C$12)+IF($R$12*$C$12*G$4&gt;$R$12,0,$R$12*$C$12)+IF($S$12*$C$12*F$4&gt;$S$12,0,$S$12*$C$12)))</f>
        <v>0.27</v>
      </c>
      <c r="U70" s="126">
        <f>IF(T41&gt;T12,0,IF(AND(T41=T12,T70=0),0,IF($E$12*$C$12*U$4&gt;$E$12,0,$E$12*$C$12)+IF($F$12*$C$12*T$4&gt;$F$12,0,$F$12*$C$12)+IF($G$12*$C$12*S$4&gt;$G$12,0,$G$12*$C$12)+IF($H$12*$C$12*R$4&gt;$H$12,0,$H$12*$C$12)+IF($I$12*$C$12*Q$4&gt;$I$12,0,$I$12*$C$12)+IF($J$12*$C$12*P$4&gt;$J$12,0,$J$12*$C$12)+IF($K$12*$C$12*O$4&gt;$K$12,0,$K$12*$C$12)+IF($L$12*$C$12*N$4&gt;$L$12,0,$L$12*$C$12)+IF($M$12*$C$12*M$4&gt;$M$12,0,$M$12*$C$12)+IF($N$12*$C$12*L$4&gt;$N$12,0,$N$12*$C$12)+IF($O$12*$C$12*K$4&gt;$O$12,0,$O$12*$C$12)+IF($P$12*$C$12*J$4&gt;$P$12,0,$P$12*$C$12)+IF($Q$12*$C$12*I$4&gt;$Q$12,0,$Q$12*$C$12)+IF($R$12*$C$12*H$4&gt;$R$12,0,$R$12*$C$12)+IF($S$12*$C$12*G$4&gt;$S$12,0,$S$12*$C$12)+IF($T$12*$C$12*F$4&gt;$T$12,0,$T$12*$C$12)))</f>
        <v>0.27</v>
      </c>
      <c r="V70" s="126">
        <f>IF(U41&gt;U12,0,IF(AND(U41=U12,U70=0),0,IF($E$12*$C$12*V$4&gt;$E$12,0,$E$12*$C$12)+IF($F$12*$C$12*U$4&gt;$F$12,0,$F$12*$C$12)+IF($G$12*$C$12*T$4&gt;$G$12,0,$G$12*$C$12)+IF($H$12*$C$12*S$4&gt;$H$12,0,$H$12*$C$12)+IF($I$12*$C$12*R$4&gt;$I$12,0,$I$12*$C$12)+IF($J$12*$C$12*Q$4&gt;$J$12,0,$J$12*$C$12)+IF($K$12*$C$12*P$4&gt;$K$12,0,$K$12*$C$12)+IF($L$12*$C$12*O$4&gt;$L$12,0,$L$12*$C$12)+IF($M$12*$C$12*N$4&gt;$M$12,0,$M$12*$C$12)+IF($N$12*$C$12*M$4&gt;$N$12,0,$N$12*$C$12)+IF($O$12*$C$12*L$4&gt;$O$12,0,$O$12*$C$12)+IF($P$12*$C$12*K$4&gt;$P$12,0,$P$12*$C$12)+IF($Q$12*$C$12*J$4&gt;$Q$12,0,$Q$12*$C$12)+IF($R$12*$C$12*I$4&gt;$R$12,0,$R$12*$C$12)+IF($S$12*$C$12*H$4&gt;$S$12,0,$S$12*$C$12)+IF($T$12*$C$12*G$4&gt;$T$12,0,$T$12*$C$12)+IF($U$12*$C$12*F$4&gt;$U$12,0,$U$12*$C$12)))</f>
        <v>0.27</v>
      </c>
      <c r="W70" s="126">
        <f>IF(V41&gt;V12,0,IF(AND(V41=V12,V70=0),0,IF($E$12*$C$12*W$4&gt;$E$12,0,$E$12*$C$12)+IF($F$12*$C$12*V$4&gt;$F$12,0,$F$12*$C$12)+IF($G$12*$C$12*U$4&gt;$G$12,0,$G$12*$C$12)+IF($H$12*$C$12*T$4&gt;$H$12,0,$H$12*$C$12)+IF($I$12*$C$12*S$4&gt;$I$12,0,$I$12*$C$12)+IF($J$12*$C$12*R$4&gt;$J$12,0,$J$12*$C$12)+IF($K$12*$C$12*Q$4&gt;$K$12,0,$K$12*$C$12)+IF($L$12*$C$12*P$4&gt;$L$12,0,$L$12*$C$12)+IF($M$12*$C$12*O$4&gt;$M$12,0,$M$12*$C$12)+IF($N$12*$C$12*N$4&gt;$N$12,0,$N$12*$C$12)+IF($O$12*$C$12*M$4&gt;$O$12,0,$O$12*$C$12)+IF($P$12*$C$12*L$4&gt;$P$12,0,$P$12*$C$12)+IF($Q$12*$C$12*K$4&gt;$Q$12,0,$Q$12*$C$12)+IF($R$12*$C$12*J$4&gt;$R$12,0,$R$12*$C$12)+IF($S$12*$C$12*I$4&gt;$S$12,0,$S$12*$C$12)+IF($T$12*$C$12*H$4&gt;$T$12,0,$T$12*$C$12)+IF($U$12*$C$12*G$4&gt;$U$12,0,$U$12*$C$12)+IF($V$12*$C$12*F$4&gt;$V$12,0,$V$12*$C$12)))</f>
        <v>0.27</v>
      </c>
      <c r="X70" s="126">
        <f>IF(W41&gt;W12,0,IF(AND(W41=W12,W70=0),0,IF($E$12*$C$12*X$4&gt;$E$12,0,$E$12*$C$12)+IF($F$12*$C$12*W$4&gt;$F$12,0,$F$12*$C$12)+IF($G$12*$C$12*V$4&gt;$G$12,0,$G$12*$C$12)+IF($H$12*$C$12*U$4&gt;$H$12,0,$H$12*$C$12)+IF($I$12*$C$12*T$4&gt;$I$12,0,$I$12*$C$12)+IF($J$12*$C$12*S$4&gt;$J$12,0,$J$12*$C$12)+IF($K$12*$C$12*R$4&gt;$K$12,0,$K$12*$C$12)+IF($L$12*$C$12*Q$4&gt;$L$12,0,$L$12*$C$12)+IF($M$12*$C$12*P$4&gt;$M$12,0,$M$12*$C$12)+IF($N$12*$C$12*O$4&gt;$N$12,0,$N$12*$C$12)+IF($O$12*$C$12*N$4&gt;$O$12,0,$O$12*$C$12)+IF($P$12*$C$12*M$4&gt;$P$12,0,$P$12*$C$12)+IF($Q$12*$C$12*L$4&gt;$Q$12,0,$Q$12*$C$12)+IF($R$12*$C$12*K$4&gt;$R$12,0,$R$12*$C$12)+IF($S$12*$C$12*J$4&gt;$S$12,0,$S$12*$C$12)+IF($T$12*$C$12*I$4&gt;$T$12,0,$T$12*$C$12)+IF($U$12*$C$12*H$4&gt;$U$12,0,$U$12*$C$12)+IF($V$12*$C$12*G$4&gt;$V$12,0,$V$12*$C$12)+IF($W$12*$C$12*F$4&gt;$W$12,0,$W$12*$C$12)))</f>
        <v>0.27</v>
      </c>
      <c r="Y70" s="126">
        <f>IF(X41&gt;X12,0,IF(AND(X41=X12,X70=0),0,IF($E$12*$C$12*Y$4&gt;$E$12,0,$E$12*$C$12)+IF($F$12*$C$12*X$4&gt;$F$12,0,$F$12*$C$12)+IF($G$12*$C$12*W$4&gt;$G$12,0,$G$12*$C$12)+IF($H$12*$C$12*V$4&gt;$H$12,0,$H$12*$C$12)+IF($I$12*$C$12*U$4&gt;$I$12,0,$I$12*$C$12)+IF($J$12*$C$12*T$4&gt;$J$12,0,$J$12*$C$12)+IF($K$12*$C$12*S$4&gt;$K$12,0,$K$12*$C$12)+IF($L$12*$C$12*R$4&gt;$L$12,0,$L$12*$C$12)+IF($M$12*$C$12*Q$4&gt;$M$12,0,$M$12*$C$12)+IF($N$12*$C$12*P$4&gt;$N$12,0,$N$12*$C$12)+IF($O$12*$C$12*O$4&gt;$O$12,0,$O$12*$C$12)+IF($P$12*$C$12*N$4&gt;$P$12,0,$P$12*$C$12)+IF($Q$12*$C$12*M$4&gt;$Q$12,0,$Q$12*$C$12)+IF($R$12*$C$12*L$4&gt;$R$12,0,$R$12*$C$12)+IF($S$12*$C$12*K$4&gt;$S$12,0,$S$12*$C$12)+IF($T$12*$C$12*J$4&gt;$T$12,0,$T$12*$C$12)+IF($U$12*$C$12*I$4&gt;$U$12,0,$U$12*$C$12)+IF($V$12*$C$12*H$4&gt;$V$12,0,$V$12*$C$12)+IF($W$12*$C$12*G$4&gt;$W$12,0,$W$12*$C$12)+IF($X$12*$C$12*F$4&gt;$X$12,0,$X$12*$C$12)))</f>
        <v>0.27</v>
      </c>
      <c r="Z70" s="126">
        <f>IF(Y41&gt;Y12,0,IF(AND(Y41=Y12,Y70=0),0,IF($E$12*$C$12*Z$4&gt;$E$12,0,$E$12*$C$12)+IF($F$12*$C$12*Y$4&gt;$F$12,0,$F$12*$C$12)+IF($G$12*$C$12*X$4&gt;$G$12,0,$G$12*$C$12)+IF($H$12*$C$12*W$4&gt;$H$12,0,$H$12*$C$12)+IF($I$12*$C$12*V$4&gt;$I$12,0,$I$12*$C$12)+IF($J$12*$C$12*U$4&gt;$J$12,0,$J$12*$C$12)+IF($K$12*$C$12*T$4&gt;$K$12,0,$K$12*$C$12)+IF($L$12*$C$12*S$4&gt;$L$12,0,$L$12*$C$12)+IF($M$12*$C$12*R$4&gt;$M$12,0,$M$12*$C$12)+IF($N$12*$C$12*Q$4&gt;$N$12,0,$N$12*$C$12)+IF($O$12*$C$12*P$4&gt;$O$12,0,$O$12*$C$12)+IF($P$12*$C$12*O$4&gt;$P$12,0,$P$12*$C$12)+IF($Q$12*$C$12*N$4&gt;$Q$12,0,$Q$12*$C$12)+IF($R$12*$C$12*M$4&gt;$R$12,0,$R$12*$C$12)+IF($S$12*$C$12*L$4&gt;$S$12,0,$S$12*$C$12)+IF($T$12*$C$12*K$4&gt;$T$12,0,$T$12*$C$12)+IF($U$12*$C$12*J$4&gt;$U$12,0,$U$12*$C$12)+IF($V$12*$C$12*I$4&gt;$V$12,0,$V$12*$C$12)+IF($W$12*$C$12*H$4&gt;$W$12,0,$W$12*$C$12)+IF($X$12*$C$12*G$4&gt;$X$12,0,$X$12*$C$12)+IF($Y$12*$C$12*F$4&gt;$Y$12,0,$Y$12*$C$12)))</f>
        <v>0.27</v>
      </c>
      <c r="AA70" s="126">
        <f>IF(Z41&gt;Z12,0,IF(AND(Z41=Z12,Z70=0),0,IF($E$12*$C$12*AA$4&gt;$E$12,0,$E$12*$C$12)+IF($F$12*$C$12*Z$4&gt;$F$12,0,$F$12*$C$12)+IF($G$12*$C$12*Y$4&gt;$G$12,0,$G$12*$C$12)+IF($H$12*$C$12*X$4&gt;$H$12,0,$H$12*$C$12)+IF($I$12*$C$12*W$4&gt;$I$12,0,$I$12*$C$12)+IF($J$12*$C$12*V$4&gt;$J$12,0,$J$12*$C$12)+IF($K$12*$C$12*U$4&gt;$K$12,0,$K$12*$C$12)+IF($L$12*$C$12*T$4&gt;$L$12,0,$L$12*$C$12)+IF($M$12*$C$12*S$4&gt;$M$12,0,$M$12*$C$12)+IF($N$12*$C$12*R$4&gt;$N$12,0,$N$12*$C$12)+IF($O$12*$C$12*Q$4&gt;$O$12,0,$O$12*$C$12)+IF($P$12*$C$12*P$4&gt;$P$12,0,$P$12*$C$12)+IF($Q$12*$C$12*O$4&gt;$Q$12,0,$Q$12*$C$12)+IF($R$12*$C$12*N$4&gt;$R$12,0,$R$12*$C$12)+IF($S$12*$C$12*M$4&gt;$S$12,0,$S$12*$C$12)+IF($T$12*$C$12*L$4&gt;$T$12,0,$T$12*$C$12)+IF($U$12*$C$12*K$4&gt;$U$12,0,$U$12*$C$12)+IF($V$12*$C$12*J$4&gt;$V$12,0,$V$12*$C$12)+IF($W$12*$C$12*I$4&gt;$W$12,0,$W$12*$C$12)+IF($X$12*$C$12*H$4&gt;$X$12,0,$X$12*$C$12)+IF($Y$12*$C$12*G$4&gt;$Y$12,0,$Y$12*$C$12)+IF($Z$12*$C$12*F$4&gt;$Z$12,0,$Z$12*$C$12)))</f>
        <v>0.27</v>
      </c>
      <c r="AB70" s="126">
        <f>IF(AA41&gt;AA12,0,IF(AND(AA41=AA12,AA70=0),0,IF($E$12*$C$12*AB$4&gt;$E$12,0,$E$12*$C$12)+IF($F$12*$C$12*AA$4&gt;$F$12,0,$F$12*$C$12)+IF($G$12*$C$12*Z$4&gt;$G$12,0,$G$12*$C$12)+IF($H$12*$C$12*Y$4&gt;$H$12,0,$H$12*$C$12)+IF($I$12*$C$12*X$4&gt;$I$12,0,$I$12*$C$12)+IF($J$12*$C$12*W$4&gt;$J$12,0,$J$12*$C$12)+IF($K$12*$C$12*V$4&gt;$K$12,0,$K$12*$C$12)+IF($L$12*$C$12*U$4&gt;$L$12,0,$L$12*$C$12)+IF($M$12*$C$12*T$4&gt;$M$12,0,$M$12*$C$12)+IF($N$12*$C$12*S$4&gt;$N$12,0,$N$12*$C$12)+IF($O$12*$C$12*R$4&gt;$O$12,0,$O$12*$C$12)+IF($P$12*$C$12*Q$4&gt;$P$12,0,$P$12*$C$12)+IF($Q$12*$C$12*P$4&gt;$Q$12,0,$Q$12*$C$12)+IF($R$12*$C$12*O$4&gt;$R$12,0,$R$12*$C$12)+IF($S$12*$C$12*N$4&gt;$S$12,0,$S$12*$C$12)+IF($T$12*$C$12*M$4&gt;$T$12,0,$T$12*$C$12)+IF($U$12*$C$12*L$4&gt;$U$12,0,$U$12*$C$12)+IF($V$12*$C$12*K$4&gt;$V$12,0,$V$12*$C$12)+IF($W$12*$C$12*J$4&gt;$W$12,0,$W$12*$C$12)+IF($X$12*$C$12*I$4&gt;$X$12,0,$X$12*$C$12)+IF($Y$12*$C$12*H$4&gt;$Y$12,0,$Y$12*$C$12)+IF($Z$12*$C$12*G$4&gt;$Z$12,0,$Z$12*$C$12)+IF($AA$12*$C$12*F$4&gt;$AA$12,0,$AA$12*$C$12)))</f>
        <v>0.27</v>
      </c>
      <c r="AC70" s="126">
        <f>IF(AB41&gt;AB12,0,IF(AND(AB41=AB12,AB70=0),0,IF($E$12*$C$12*AC$4&gt;$E$12,0,$E$12*$C$12)+IF($F$12*$C$12*AB$4&gt;$F$12,0,$F$12*$C$12)+IF($G$12*$C$12*AA$4&gt;$G$12,0,$G$12*$C$12)+IF($H$12*$C$12*Z$4&gt;$H$12,0,$H$12*$C$12)+IF($I$12*$C$12*Y$4&gt;$I$12,0,$I$12*$C$12)+IF($J$12*$C$12*X$4&gt;$J$12,0,$J$12*$C$12)+IF($K$12*$C$12*W$4&gt;$K$12,0,$K$12*$C$12)+IF($L$12*$C$12*V$4&gt;$L$12,0,$L$12*$C$12)+IF($M$12*$C$12*U$4&gt;$M$12,0,$M$12*$C$12)+IF($N$12*$C$12*T$4&gt;$N$12,0,$N$12*$C$12)+IF($O$12*$C$12*S$4&gt;$O$12,0,$O$12*$C$12)+IF($P$12*$C$12*R$4&gt;$P$12,0,$P$12*$C$12)+IF($Q$12*$C$12*Q$4&gt;$Q$12,0,$Q$12*$C$12)+IF($R$12*$C$12*P$4&gt;$R$12,0,$R$12*$C$12)+IF($S$12*$C$12*O$4&gt;$S$12,0,$S$12*$C$12)+IF($T$12*$C$12*N$4&gt;$T$12,0,$T$12*$C$12)+IF($U$12*$C$12*M$4&gt;$U$12,0,$U$12*$C$12)+IF($V$12*$C$12*L$4&gt;$V$12,0,$V$12*$C$12)+IF($W$12*$C$12*K$4&gt;$W$12,0,$W$12*$C$12)+IF($X$12*$C$12*J$4&gt;$X$12,0,$X$12*$C$12)+IF($Y$12*$C$12*I$4&gt;$Y$12,0,$Y$12*$C$12)+IF($Z$12*$C$12*H$4&gt;$Z$12,0,$Z$12*$C$12)+IF($AA$12*$C$12*G$4&gt;$AA$12,0,$AA$12*$C$12)+IF($AB$12*$C$12*F$4&gt;$AB$12,0,$AB$12*$C$12)))</f>
        <v>0.27</v>
      </c>
      <c r="AD70" s="126">
        <f>IF(AC41&gt;AC12,0,IF(AND(AC41=AC12,AC70=0),0,IF($E$12*$C$12*AD$4&gt;$E$12,0,$E$12*$C$12)+IF($F$12*$C$12*AC$4&gt;$F$12,0,$F$12*$C$12)+IF($G$12*$C$12*AB$4&gt;$G$12,0,$G$12*$C$12)+IF($H$12*$C$12*AA$4&gt;$H$12,0,$H$12*$C$12)+IF($I$12*$C$12*Z$4&gt;$I$12,0,$I$12*$C$12)+IF($J$12*$C$12*Y$4&gt;$J$12,0,$J$12*$C$12)+IF($K$12*$C$12*X$4&gt;$K$12,0,$K$12*$C$12)+IF($L$12*$C$12*W$4&gt;$L$12,0,$L$12*$C$12)+IF($M$12*$C$12*V$4&gt;$M$12,0,$M$12*$C$12)+IF($N$12*$C$12*U$4&gt;$N$12,0,$N$12*$C$12)+IF($O$12*$C$12*T$4&gt;$O$12,0,$O$12*$C$12)+IF($P$12*$C$12*S$4&gt;$P$12,0,$P$12*$C$12)+IF($Q$12*$C$12*R$4&gt;$Q$12,0,$Q$12*$C$12)+IF($R$12*$C$12*Q$4&gt;$R$12,0,$R$12*$C$12)+IF($S$12*$C$12*P$4&gt;$S$12,0,$S$12*$C$12)+IF($T$12*$C$12*O$4&gt;$T$12,0,$T$12*$C$12)+IF($U$12*$C$12*N$4&gt;$U$12,0,$U$12*$C$12)+IF($V$12*$C$12*M$4&gt;$V$12,0,$V$12*$C$12)+IF($W$12*$C$12*L$4&gt;$W$12,0,$W$12*$C$12)+IF($X$12*$C$12*K$4&gt;$X$12,0,$X$12*$C$12)+IF($Y$12*$C$12*J$4&gt;$Y$12,0,$Y$12*$C$12)+IF($Z$12*$C$12*I$4&gt;$Z$12,0,$Z$12*$C$12)+IF($AA$12*$C$12*H$4&gt;$AA$12,0,$AA$12*$C$12)+IF($AB$12*$C$12*G$4&gt;$AB$12,0,$AB$12*$C$12)+IF($AC$12*$C$12*F$4&gt;$AC$12,0,$AC$12*$C$12)))</f>
        <v>0.27</v>
      </c>
      <c r="AE70" s="126">
        <f>IF(AD41&gt;AD12,0,IF(AND(AD41=AD12,AD70=0),0,IF($E$12*$C$12*AE$4&gt;$E$12,0,$E$12*$C$12)+IF($F$12*$C$12*AD$4&gt;$F$12,0,$F$12*$C$12)+IF($G$12*$C$12*AC$4&gt;$G$12,0,$G$12*$C$12)+IF($H$12*$C$12*AB$4&gt;$H$12,0,$H$12*$C$12)+IF($I$12*$C$12*AA$4&gt;$I$12,0,$I$12*$C$12)+IF($J$12*$C$12*Z$4&gt;$J$12,0,$J$12*$C$12)+IF($K$12*$C$12*Y$4&gt;$K$12,0,$K$12*$C$12)+IF($L$12*$C$12*X$4&gt;$L$12,0,$L$12*$C$12)+IF($M$12*$C$12*W$4&gt;$M$12,0,$M$12*$C$12)+IF($N$12*$C$12*V$4&gt;$N$12,0,$N$12*$C$12)+IF($O$12*$C$12*U$4&gt;$O$12,0,$O$12*$C$12)+IF($P$12*$C$12*T$4&gt;$P$12,0,$P$12*$C$12)+IF($Q$12*$C$12*S$4&gt;$Q$12,0,$Q$12*$C$12)+IF($R$12*$C$12*R$4&gt;$R$12,0,$R$12*$C$12)+IF($S$12*$C$12*Q$4&gt;$S$12,0,$S$12*$C$12)+IF($T$12*$C$12*P$4&gt;$T$12,0,$T$12*$C$12)+IF($U$12*$C$12*O$4&gt;$U$12,0,$U$12*$C$12)+IF($V$12*$C$12*N$4&gt;$V$12,0,$V$12*$C$12)+IF($W$12*$C$12*M$4&gt;$W$12,0,$W$12*$C$12)+IF($X$12*$C$12*L$4&gt;$X$12,0,$X$12*$C$12)+IF($Y$12*$C$12*K$4&gt;$Y$12,0,$Y$12*$C$12)+IF($Z$12*$C$12*J$4&gt;$Z$12,0,$Z$12*$C$12)+IF($AA$12*$C$12*I$4&gt;$AA$12,0,$AA$12*$C$12)+IF($AB$12*$C$12*H$4&gt;$AB$12,0,$AB$12*$C$12)+IF($AC$12*$C$12*G$4&gt;$AC$12,0,$AC$12*$C$12)+IF($AD$12*$C$12*F$4&gt;$AD$12,0,$AD$12*$C$12)))</f>
        <v>0.27</v>
      </c>
      <c r="AF70" s="126">
        <f>IF(AE41&gt;AE12,0,IF(AND(AE41=AE12,AE70=0),0,IF($E$12*$C$12*AF$4&gt;$E$12,0,$E$12*$C$12)+IF($F$12*$C$12*AE$4&gt;$F$12,0,$F$12*$C$12)+IF($G$12*$C$12*AD$4&gt;$G$12,0,$G$12*$C$12)+IF($H$12*$C$12*AC$4&gt;$H$12,0,$H$12*$C$12)+IF($I$12*$C$12*AB$4&gt;$I$12,0,$I$12*$C$12)+IF($J$12*$C$12*AA$4&gt;$J$12,0,$J$12*$C$12)+IF($K$12*$C$12*Z$4&gt;$K$12,0,$K$12*$C$12)+IF($L$12*$C$12*Y$4&gt;$L$12,0,$L$12*$C$12)+IF($M$12*$C$12*X$4&gt;$M$12,0,$M$12*$C$12)+IF($N$12*$C$12*W$4&gt;$N$12,0,$N$12*$C$12)+IF($O$12*$C$12*V$4&gt;$O$12,0,$O$12*$C$12)+IF($P$12*$C$12*U$4&gt;$P$12,0,$P$12*$C$12)+IF($Q$12*$C$12*T$4&gt;$Q$12,0,$Q$12*$C$12)+IF($R$12*$C$12*S$4&gt;$R$12,0,$R$12*$C$12)+IF($S$12*$C$12*R$4&gt;$S$12,0,$S$12*$C$12)+IF($T$12*$C$12*Q$4&gt;$T$12,0,$T$12*$C$12)+IF($U$12*$C$12*P$4&gt;$U$12,0,$U$12*$C$12)+IF($V$12*$C$12*O$4&gt;$V$12,0,$V$12*$C$12)+IF($W$12*$C$12*N$4&gt;$W$12,0,$W$12*$C$12)+IF($X$12*$C$12*M$4&gt;$X$12,0,$X$12*$C$12)+IF($Y$12*$C$12*L$4&gt;$Y$12,0,$Y$12*$C$12)+IF($Z$12*$C$12*K$4&gt;$Z$12,0,$Z$12*$C$12)+IF($AA$12*$C$12*J$4&gt;$AA$12,0,$AA$12*$C$12)+IF($AB$12*$C$12*I$4&gt;$AB$12,0,$AB$12*$C$12)+IF($AC$12*$C$12*H$4&gt;$AC$12,0,$AC$12*$C$12)+IF($AD$12*$C$12*G$4&gt;$AD$12,0,$AD$12*$C$12)+IF($AE$12*$C$12*F$4&gt;$AE$12,0,$AE$12*$C$12)))</f>
        <v>0.27</v>
      </c>
      <c r="AG70" s="126">
        <f>IF(AF41&gt;AF12,0,IF(AND(AF41=AF12,AF70=0),0,IF($E$12*$C$12*AG$4&gt;$E$12,0,$E$12*$C$12)+IF($F$12*$C$12*AF$4&gt;$F$12,0,$F$12*$C$12)+IF($G$12*$C$12*AE$4&gt;$G$12,0,$G$12*$C$12)+IF($H$12*$C$12*AD$4&gt;$H$12,0,$H$12*$C$12)+IF($I$12*$C$12*AC$4&gt;$I$12,0,$I$12*$C$12)+IF($J$12*$C$12*AB$4&gt;$J$12,0,$J$12*$C$12)+IF($K$12*$C$12*AA$4&gt;$K$12,0,$K$12*$C$12)+IF($L$12*$C$12*Z$4&gt;$L$12,0,$L$12*$C$12)+IF($M$12*$C$12*Y$4&gt;$M$12,0,$M$12*$C$12)+IF($N$12*$C$12*X$4&gt;$N$12,0,$N$12*$C$12)+IF($O$12*$C$12*W$4&gt;$O$12,0,$O$12*$C$12)+IF($P$12*$C$12*V$4&gt;$P$12,0,$P$12*$C$12)+IF($Q$12*$C$12*U$4&gt;$Q$12,0,$Q$12*$C$12)+IF($R$12*$C$12*T$4&gt;$R$12,0,$R$12*$C$12)+IF($S$12*$C$12*S$4&gt;$S$12,0,$S$12*$C$12)+IF($T$12*$C$12*R$4&gt;$T$12,0,$T$12*$C$12)+IF($U$12*$C$12*Q$4&gt;$U$12,0,$U$12*$C$12)+IF($V$12*$C$12*P$4&gt;$V$12,0,$V$12*$C$12)+IF($W$12*$C$12*O$4&gt;$W$12,0,$W$12*$C$12)+IF($X$12*$C$12*N$4&gt;$X$12,0,$X$12*$C$12)+IF($Y$12*$C$12*M$4&gt;$Y$12,0,$Y$12*$C$12)+IF($Z$12*$C$12*L$4&gt;$Z$12,0,$Z$12*$C$12)+IF($AA$12*$C$12*K$4&gt;$AA$12,0,$AA$12*$C$12)+IF($AB$12*$C$12*J$4&gt;$AB$12,0,$AB$12*$C$12)+IF($AC$12*$C$12*I$4&gt;$AC$12,0,$AC$12*$C$12)+IF($AD$12*$C$12*H$4&gt;$AD$12,0,$AD$12*$C$12)+IF($AE$12*$C$12*G$4&gt;$AE$12,0,$AE$12*$C$12)+IF($AF$12*$C$12*F$4&gt;$AF$12,0,$AF$12*$C$12)))</f>
        <v>0.27</v>
      </c>
      <c r="AH70" s="126">
        <f>IF(AG41&gt;AG12,0,IF(AND(AG41=AG12,AG70=0),0,IF($E$12*$C$12*AH$4&gt;$E$12,0,$E$12*$C$12)+IF($F$12*$C$12*AG$4&gt;$F$12,0,$F$12*$C$12)+IF($G$12*$C$12*AF$4&gt;$G$12,0,$G$12*$C$12)+IF($H$12*$C$12*AE$4&gt;$H$12,0,$H$12*$C$12)+IF($I$12*$C$12*AD$4&gt;$I$12,0,$I$12*$C$12)+IF($J$12*$C$12*AC$4&gt;$J$12,0,$J$12*$C$12)+IF($K$12*$C$12*AB$4&gt;$K$12,0,$K$12*$C$12)+IF($L$12*$C$12*AA$4&gt;$L$12,0,$L$12*$C$12)+IF($M$12*$C$12*Z$4&gt;$M$12,0,$M$12*$C$12)+IF($N$12*$C$12*Y$4&gt;$N$12,0,$N$12*$C$12)+IF($O$12*$C$12*X$4&gt;$O$12,0,$O$12*$C$12)+IF($P$12*$C$12*W$4&gt;$P$12,0,$P$12*$C$12)+IF($Q$12*$C$12*V$4&gt;$Q$12,0,$Q$12*$C$12)+IF($R$12*$C$12*U$4&gt;$R$12,0,$R$12*$C$12)+IF($S$12*$C$12*T$4&gt;$S$12,0,$S$12*$C$12)+IF($T$12*$C$12*S$4&gt;$T$12,0,$T$12*$C$12)+IF($U$12*$C$12*R$4&gt;$U$12,0,$U$12*$C$12)+IF($V$12*$C$12*Q$4&gt;$V$12,0,$V$12*$C$12)+IF($W$12*$C$12*P$4&gt;$W$12,0,$W$12*$C$12)+IF($X$12*$C$12*O$4&gt;$X$12,0,$X$12*$C$12)+IF($Y$12*$C$12*N$4&gt;$Y$12,0,$Y$12*$C$12)+IF($Z$12*$C$12*M$4&gt;$Z$12,0,$Z$12*$C$12)+IF($AA$12*$C$12*L$4&gt;$AA$12,0,$AA$12*$C$12)+IF($AB$12*$C$12*K$4&gt;$AB$12,0,$AB$12*$C$12)+IF($AC$12*$C$12*J$4&gt;$AC$12,0,$AC$12*$C$12)+IF($AD$12*$C$12*I$4&gt;$AD$12,0,$AD$12*$C$12)+IF($AE$12*$C$12*H$4&gt;$AE$12,0,$AE$12*$C$12)+IF($AF$12*$C$12*G$4&gt;$AF$12,0,$AF$12*$C$12)+IF($AG$12*$C$12*F$4&gt;$AG$12,0,$AG$12*$C$12)))</f>
        <v>0.27</v>
      </c>
      <c r="AI70" s="126">
        <f>IF(AH41&gt;AH12,0,IF(AND(AH41=AH12,AH70=0),0,IF($E$12*$C$12*AI$4&gt;$E$12,0,$E$12*$C$12)+IF($F$12*$C$12*AH$4&gt;$F$12,0,$F$12*$C$12)+IF($G$12*$C$12*AG$4&gt;$G$12,0,$G$12*$C$12)+IF($H$12*$C$12*AF$4&gt;$H$12,0,$H$12*$C$12)+IF($I$12*$C$12*AE$4&gt;$I$12,0,$I$12*$C$12)+IF($J$12*$C$12*AD$4&gt;$J$12,0,$J$12*$C$12)+IF($K$12*$C$12*AC$4&gt;$K$12,0,$K$12*$C$12)+IF($L$12*$C$12*AB$4&gt;$L$12,0,$L$12*$C$12)+IF($M$12*$C$12*AA$4&gt;$M$12,0,$M$12*$C$12)+IF($N$12*$C$12*Z$4&gt;$N$12,0,$N$12*$C$12)+IF($O$12*$C$12*Y$4&gt;$O$12,0,$O$12*$C$12)+IF($P$12*$C$12*X$4&gt;$P$12,0,$P$12*$C$12)+IF($Q$12*$C$12*W$4&gt;$Q$12,0,$Q$12*$C$12)+IF($R$12*$C$12*V$4&gt;$R$12,0,$R$12*$C$12)+IF($S$12*$C$12*U$4&gt;$S$12,0,$S$12*$C$12)+IF($T$12*$C$12*T$4&gt;$T$12,0,$T$12*$C$12)+IF($U$12*$C$12*S$4&gt;$U$12,0,$U$12*$C$12)+IF($V$12*$C$12*R$4&gt;$V$12,0,$V$12*$C$12)+IF($W$12*$C$12*Q$4&gt;$W$12,0,$W$12*$C$12)+IF($X$12*$C$12*P$4&gt;$X$12,0,$X$12*$C$12)+IF($Y$12*$C$12*O$4&gt;$Y$12,0,$Y$12*$C$12)+IF($Z$12*$C$12*N$4&gt;$Z$12,0,$Z$12*$C$12)+IF($AA$12*$C$12*M$4&gt;$AA$12,0,$AA$12*$C$12)+IF($AB$12*$C$12*L$4&gt;$AB$12,0,$AB$12*$C$12)+IF($AC$12*$C$12*K$4&gt;$AC$12,0,$AC$12*$C$12)+IF($AD$12*$C$12*J$4&gt;$AD$12,0,$AD$12*$C$12)+IF($AE$12*$C$12*I$4&gt;$AE$12,0,$AE$12*$C$12)+IF($AF$12*$C$12*H$4&gt;$AF$12,0,$AF$12*$C$12)+IF($AG$12*$C$12*G$4&gt;$AG$12,0,$AG$12*$C$12)+IF($AH$12*$C$12*F$4&gt;$AH$12,0,$AH$12*$C$12)))</f>
        <v>0.27</v>
      </c>
    </row>
    <row r="71" spans="2:35" x14ac:dyDescent="0.3">
      <c r="B71" s="6" t="str">
        <f t="shared" si="14"/>
        <v>Fees for permits</v>
      </c>
      <c r="C71" s="303"/>
      <c r="D71" s="151">
        <f t="shared" si="15"/>
        <v>8.0999999999999943</v>
      </c>
      <c r="E71" s="126">
        <v>0</v>
      </c>
      <c r="F71" s="126">
        <f>IF(E42&gt;E13,0,IF(AND(E42=E13,E71=0),0,IF($E$13*$C$13*F$4&gt;$E$13,0,$E$13*$C$13)))</f>
        <v>0.27</v>
      </c>
      <c r="G71" s="126">
        <f>IF(F42&gt;F13,0,IF(AND(F42=F13,F71=0),0,IF($E$13*$C$13*G$4&gt;$E$13,0,$E$13*$C$13)+IF($F$13*$C$13*F$4&gt;$F$13,0,$F$13*$C$13)))</f>
        <v>0.27</v>
      </c>
      <c r="H71" s="126">
        <f>IF(G42&gt;G13,0,IF(AND(G42=G13,G71=0),0,IF($E$13*$C$13*H$4&gt;$E$13,0,$E$13*$C$13)+IF($F$13*$C$13*G$4&gt;$F$13,0,$F$13*$C$13)+IF($G$13*$C$13*F$4&gt;$G$13,0,$G$13*$C$13)))</f>
        <v>0.27</v>
      </c>
      <c r="I71" s="126">
        <f>IF(H42&gt;H13,0,IF(AND(H42=H13,H71=0),0,IF($E$13*$C$13*I$4&gt;$E$13,0,$E$13*$C$13)+IF($F$13*$C$13*H$4&gt;$F$13,0,$F$13*$C$13)+IF($G$13*$C$13*G$4&gt;$G$13,0,$G$13*$C$13)+IF($H$13*$C$13*F$4&gt;$H$13,0,$H$13*$C$13)))</f>
        <v>0.27</v>
      </c>
      <c r="J71" s="126">
        <f>IF(I42&gt;I13,0,IF(AND(I42=I13,I71=0),0,IF($E$13*$C$13*J$4&gt;$E$13,0,$E$13*$C$13)+IF($F$13*$C$13*I$4&gt;$F$13,0,$F$13*$C$13)+IF($G$13*$C$13*H$4&gt;$G$13,0,$G$13*$C$13)+IF($H$13*$C$13*G$4&gt;$H$13,0,$H$13*$C$13)+IF($I$13*$C$13*F$4&gt;$I$13,0,$I$13*$C$13)))</f>
        <v>0.27</v>
      </c>
      <c r="K71" s="126">
        <f>IF(J42&gt;J13,0,IF(AND(J42=J13,J71=0),0,IF($E$13*$C$13*K$4&gt;$E$13,0,$E$13*$C$13)+IF($F$13*$C$13*J$4&gt;$F$13,0,$F$13*$C$13)+IF($G$13*$C$13*I$4&gt;$G$13,0,$G$13*$C$13)+IF($H$13*$C$13*H$4&gt;$H$13,0,$H$13*$C$13)+IF($I$13*$C$13*G$4&gt;$I$13,0,$I$13*$C$13)+IF($J$13*$C$13*F$4&gt;$J$13,0,$J$13*$C$13)))</f>
        <v>0.27</v>
      </c>
      <c r="L71" s="126">
        <f>IF(K42&gt;K13,0,IF(AND(K42=K13,K71=0),0,IF($E$13*$C$13*L$4&gt;$E$13,0,$E$13*$C$13)+IF($F$13*$C$13*K$4&gt;$F$13,0,$F$13*$C$13)+IF($G$13*$C$13*J$4&gt;$G$13,0,$G$13*$C$13)+IF($H$13*$C$13*I$4&gt;$H$13,0,$H$13*$C$13)+IF($I$13*$C$13*H$4&gt;$I$13,0,$I$13*$C$13)+IF($J$13*$C$13*G$4&gt;$J$13,0,$J$13*$C$13)+IF($K$13*$C$13*F$4&gt;$K$13,0,$K$13*$C$13)))</f>
        <v>0.27</v>
      </c>
      <c r="M71" s="126">
        <f>IF(L42&gt;L13,0,IF(AND(L42=L13,L71=0),0,IF($E$13*$C$13*M$4&gt;$E$13,0,$E$13*$C$13)+IF($F$13*$C$13*L$4&gt;$F$13,0,$F$13*$C$13)+IF($G$13*$C$13*K$4&gt;$G$13,0,$G$13*$C$13)+IF($H$13*$C$13*J$4&gt;$H$13,0,$H$13*$C$13)+IF($I$13*$C$13*I$4&gt;$I$13,0,$I$13*$C$13)+IF($J$13*$C$13*H$4&gt;$J$13,0,$J$13*$C$13)+IF($K$13*$C$13*G$4&gt;$K$13,0,$K$13*$C$13)+IF($L$13*$C$13*F$4&gt;$L$13,0,$L$13*$C$13)))</f>
        <v>0.27</v>
      </c>
      <c r="N71" s="126">
        <f>IF(M42&gt;M13,0,IF(AND(M42=M13,M71=0),0,IF($E$13*$C$13*N$4&gt;$E$13,0,$E$13*$C$13)+IF($F$13*$C$13*M$4&gt;$F$13,0,$F$13*$C$13)+IF($G$13*$C$13*L$4&gt;$G$13,0,$G$13*$C$13)+IF($H$13*$C$13*K$4&gt;$H$13,0,$H$13*$C$13)+IF($I$13*$C$13*J$4&gt;$I$13,0,$I$13*$C$13)+IF($J$13*$C$13*I$4&gt;$J$13,0,$J$13*$C$13)+IF($K$13*$C$13*H$4&gt;$K$13,0,$K$13*$C$13)+IF($L$13*$C$13*G$4&gt;$L$13,0,$L$13*$C$13)+IF($M$13*$C$13*F$4&gt;$M$13,0,$M$13*$C$13)))</f>
        <v>0.27</v>
      </c>
      <c r="O71" s="126">
        <f>IF(N42&gt;N13,0,IF(AND(N42=N13,N71=0),0,IF($E$13*$C$13*O$4&gt;$E$13,0,$E$13*$C$13)+IF($F$13*$C$13*N$4&gt;$F$13,0,$F$13*$C$13)+IF($G$13*$C$13*M$4&gt;$G$13,0,$G$13*$C$13)+IF($H$13*$C$13*L$4&gt;$H$13,0,$H$13*$C$13)+IF($I$13*$C$13*K$4&gt;$I$13,0,$I$13*$C$13)+IF($J$13*$C$13*J$4&gt;$J$13,0,$J$13*$C$13)+IF($K$13*$C$13*I$4&gt;$K$13,0,$K$13*$C$13)+IF($L$13*$C$13*H$4&gt;$L$13,0,$L$13*$C$13)+IF($M$13*$C$13*G$4&gt;$M$13,0,$M$13*$C$13)+IF($N$13*$C$13*F$4&gt;$N$13,0,$N$13*$C$13)))</f>
        <v>0.27</v>
      </c>
      <c r="P71" s="126">
        <f>IF(O42&gt;O13,0,IF(AND(O42=O13,O71=0),0,IF($E$13*$C$13*P$4&gt;$E$13,0,$E$13*$C$13)+IF($F$13*$C$13*O$4&gt;$F$13,0,$F$13*$C$13)+IF($G$13*$C$13*N$4&gt;$G$13,0,$G$13*$C$13)+IF($H$13*$C$13*M$4&gt;$H$13,0,$H$13*$C$13)+IF($I$13*$C$13*L$4&gt;$I$13,0,$I$13*$C$13)+IF($J$13*$C$13*K$4&gt;$J$13,0,$J$13*$C$13)+IF($K$13*$C$13*J$4&gt;$K$13,0,$K$13*$C$13)+IF($L$13*$C$13*I$4&gt;$L$13,0,$L$13*$C$13)+IF($M$13*$C$13*H$4&gt;$M$13,0,$M$13*$C$13)+IF($N$13*$C$13*G$4&gt;$N$13,0,$N$13*$C$13)+IF($O$13*$C$13*F$4&gt;$O$13,0,$O$13*$C$13)))</f>
        <v>0.27</v>
      </c>
      <c r="Q71" s="126">
        <f>IF(P42&gt;P13,0,IF(AND(P42=P13,P71=0),0,IF($E$13*$C$13*Q$4&gt;$E$13,0,$E$13*$C$13)+IF($F$13*$C$13*P$4&gt;$F$13,0,$F$13*$C$13)+IF($G$13*$C$13*O$4&gt;$G$13,0,$G$13*$C$13)+IF($H$13*$C$13*N$4&gt;$H$13,0,$H$13*$C$13)+IF($I$13*$C$13*M$4&gt;$I$13,0,$I$13*$C$13)+IF($J$13*$C$13*L$4&gt;$J$13,0,$J$13*$C$13)+IF($K$13*$C$13*K$4&gt;$K$13,0,$K$13*$C$13)+IF($L$13*$C$13*J$4&gt;$L$13,0,$L$13*$C$13)+IF($M$13*$C$13*I$4&gt;$M$13,0,$M$13*$C$13)+IF($N$13*$C$13*H$4&gt;$N$13,0,$N$13*$C$13)+IF($O$13*$C$13*G$4&gt;$O$13,0,$O$13*$C$13)+IF($P$13*$C$13*F$4&gt;$P$13,0,$P$13*$C$13)))</f>
        <v>0.27</v>
      </c>
      <c r="R71" s="126">
        <f>IF(Q42&gt;Q13,0,IF(AND(Q42=Q13,Q71=0),0,IF($E$13*$C$13*R$4&gt;$E$13,0,$E$13*$C$13)+IF($F$13*$C$13*Q$4&gt;$F$13,0,$F$13*$C$13)+IF($G$13*$C$13*P$4&gt;$G$13,0,$G$13*$C$13)+IF($H$13*$C$13*O$4&gt;$H$13,0,$H$13*$C$13)+IF($I$13*$C$13*N$4&gt;$I$13,0,$I$13*$C$13)+IF($J$13*$C$13*M$4&gt;$J$13,0,$J$13*$C$13)+IF($K$13*$C$13*L$4&gt;$K$13,0,$K$13*$C$13)+IF($L$13*$C$13*K$4&gt;$L$13,0,$L$13*$C$13)+IF($M$13*$C$13*J$4&gt;$M$13,0,$M$13*$C$13)+IF($N$13*$C$13*I$4&gt;$N$13,0,$N$13*$C$13)+IF($O$13*$C$13*H$4&gt;$O$13,0,$O$13*$C$13)+IF($P$13*$C$13*G$4&gt;$P$13,0,$P$13*$C$13)+IF($Q$13*$C$13*F$4&gt;$Q$13,0,$Q$13*$C$13)))</f>
        <v>0.27</v>
      </c>
      <c r="S71" s="126">
        <f>IF(R42&gt;R13,0,IF(AND(R42=R13,R71=0),0,IF($E$13*$C$13*S$4&gt;$E$13,0,$E$13*$C$13)+IF($F$13*$C$13*R$4&gt;$F$13,0,$F$13*$C$13)+IF($G$13*$C$13*Q$4&gt;$G$13,0,$G$13*$C$13)+IF($H$13*$C$13*P$4&gt;$H$13,0,$H$13*$C$13)+IF($I$13*$C$13*O$4&gt;$I$13,0,$I$13*$C$13)+IF($J$13*$C$13*N$4&gt;$J$13,0,$J$13*$C$13)+IF($K$13*$C$13*M$4&gt;$K$13,0,$K$13*$C$13)+IF($L$13*$C$13*L$4&gt;$L$13,0,$L$13*$C$13)+IF($M$13*$C$13*K$4&gt;$M$13,0,$M$13*$C$13)+IF($N$13*$C$13*J$4&gt;$N$13,0,$N$13*$C$13)+IF($O$13*$C$13*I$4&gt;$O$13,0,$O$13*$C$13)+IF($P$13*$C$13*H$4&gt;$P$13,0,$P$13*$C$13)+IF($Q$13*$C$13*G$4&gt;$Q$13,0,$Q$13*$C$13)+IF($R$13*$C$13*F$4&gt;$R$13,0,$R$13*$C$13)))</f>
        <v>0.27</v>
      </c>
      <c r="T71" s="126">
        <f>IF(S42&gt;S13,0,IF(AND(S42=S13,S71=0),0,IF($E$13*$C$13*T$4&gt;$E$13,0,$E$13*$C$13)+IF($F$13*$C$13*S$4&gt;$F$13,0,$F$13*$C$13)+IF($G$13*$C$13*R$4&gt;$G$13,0,$G$13*$C$13)+IF($H$13*$C$13*Q$4&gt;$H$13,0,$H$13*$C$13)+IF($I$13*$C$13*P$4&gt;$I$13,0,$I$13*$C$13)+IF($J$13*$C$13*O$4&gt;$J$13,0,$J$13*$C$13)+IF($K$13*$C$13*N$4&gt;$K$13,0,$K$13*$C$13)+IF($L$13*$C$13*M$4&gt;$L$13,0,$L$13*$C$13)+IF($M$13*$C$13*L$4&gt;$M$13,0,$M$13*$C$13)+IF($N$13*$C$13*K$4&gt;$N$13,0,$N$13*$C$13)+IF($O$13*$C$13*J$4&gt;$O$13,0,$O$13*$C$13)+IF($P$13*$C$13*I$4&gt;$P$13,0,$P$13*$C$13)+IF($Q$13*$C$13*H$4&gt;$Q$13,0,$Q$13*$C$13)+IF($R$13*$C$13*G$4&gt;$R$13,0,$R$13*$C$13)+IF($S$13*$C$13*F$4&gt;$S$13,0,$S$13*$C$13)))</f>
        <v>0.27</v>
      </c>
      <c r="U71" s="126">
        <f>IF(T42&gt;T13,0,IF(AND(T42=T13,T71=0),0,IF($E$13*$C$13*U$4&gt;$E$13,0,$E$13*$C$13)+IF($F$13*$C$13*T$4&gt;$F$13,0,$F$13*$C$13)+IF($G$13*$C$13*S$4&gt;$G$13,0,$G$13*$C$13)+IF($H$13*$C$13*R$4&gt;$H$13,0,$H$13*$C$13)+IF($I$13*$C$13*Q$4&gt;$I$13,0,$I$13*$C$13)+IF($J$13*$C$13*P$4&gt;$J$13,0,$J$13*$C$13)+IF($K$13*$C$13*O$4&gt;$K$13,0,$K$13*$C$13)+IF($L$13*$C$13*N$4&gt;$L$13,0,$L$13*$C$13)+IF($M$13*$C$13*M$4&gt;$M$13,0,$M$13*$C$13)+IF($N$13*$C$13*L$4&gt;$N$13,0,$N$13*$C$13)+IF($O$13*$C$13*K$4&gt;$O$13,0,$O$13*$C$13)+IF($P$13*$C$13*J$4&gt;$P$13,0,$P$13*$C$13)+IF($Q$13*$C$13*I$4&gt;$Q$13,0,$Q$13*$C$13)+IF($R$13*$C$13*H$4&gt;$R$13,0,$R$13*$C$13)+IF($S$13*$C$13*G$4&gt;$S$13,0,$S$13*$C$13)+IF($T$13*$C$13*F$4&gt;$T$13,0,$T$13*$C$13)))</f>
        <v>0.27</v>
      </c>
      <c r="V71" s="126">
        <f>IF(U42&gt;U13,0,IF(AND(U42=U13,U71=0),0,IF($E$13*$C$13*V$4&gt;$E$13,0,$E$13*$C$13)+IF($F$13*$C$13*U$4&gt;$F$13,0,$F$13*$C$13)+IF($G$13*$C$13*T$4&gt;$G$13,0,$G$13*$C$13)+IF($H$13*$C$13*S$4&gt;$H$13,0,$H$13*$C$13)+IF($I$13*$C$13*R$4&gt;$I$13,0,$I$13*$C$13)+IF($J$13*$C$13*Q$4&gt;$J$13,0,$J$13*$C$13)+IF($K$13*$C$13*P$4&gt;$K$13,0,$K$13*$C$13)+IF($L$13*$C$13*O$4&gt;$L$13,0,$L$13*$C$13)+IF($M$13*$C$13*N$4&gt;$M$13,0,$M$13*$C$13)+IF($N$13*$C$13*M$4&gt;$N$13,0,$N$13*$C$13)+IF($O$13*$C$13*L$4&gt;$O$13,0,$O$13*$C$13)+IF($P$13*$C$13*K$4&gt;$P$13,0,$P$13*$C$13)+IF($Q$13*$C$13*J$4&gt;$Q$13,0,$Q$13*$C$13)+IF($R$13*$C$13*I$4&gt;$R$13,0,$R$13*$C$13)+IF($S$13*$C$13*H$4&gt;$S$13,0,$S$13*$C$13)+IF($T$13*$C$13*G$4&gt;$T$13,0,$T$13*$C$13)+IF($U$13*$C$13*F$4&gt;$U$13,0,$U$13*$C$13)))</f>
        <v>0.27</v>
      </c>
      <c r="W71" s="126">
        <f>IF(V42&gt;V13,0,IF(AND(V42=V13,V71=0),0,IF($E$13*$C$13*W$4&gt;$E$13,0,$E$13*$C$13)+IF($F$13*$C$13*V$4&gt;$F$13,0,$F$13*$C$13)+IF($G$13*$C$13*U$4&gt;$G$13,0,$G$13*$C$13)+IF($H$13*$C$13*T$4&gt;$H$13,0,$H$13*$C$13)+IF($I$13*$C$13*S$4&gt;$I$13,0,$I$13*$C$13)+IF($J$13*$C$13*R$4&gt;$J$13,0,$J$13*$C$13)+IF($K$13*$C$13*Q$4&gt;$K$13,0,$K$13*$C$13)+IF($L$13*$C$13*P$4&gt;$L$13,0,$L$13*$C$13)+IF($M$13*$C$13*O$4&gt;$M$13,0,$M$13*$C$13)+IF($N$13*$C$13*N$4&gt;$N$13,0,$N$13*$C$13)+IF($O$13*$C$13*M$4&gt;$O$13,0,$O$13*$C$13)+IF($P$13*$C$13*L$4&gt;$P$13,0,$P$13*$C$13)+IF($Q$13*$C$13*K$4&gt;$Q$13,0,$Q$13*$C$13)+IF($R$13*$C$13*J$4&gt;$R$13,0,$R$13*$C$13)+IF($S$13*$C$13*I$4&gt;$S$13,0,$S$13*$C$13)+IF($T$13*$C$13*H$4&gt;$T$13,0,$T$13*$C$13)+IF($U$13*$C$13*G$4&gt;$U$13,0,$U$13*$C$13)+IF($V$13*$C$13*F$4&gt;$V$13,0,$V$13*$C$13)))</f>
        <v>0.27</v>
      </c>
      <c r="X71" s="126">
        <f>IF(W42&gt;W13,0,IF(AND(W42=W13,W71=0),0,IF($E$13*$C$13*X$4&gt;$E$13,0,$E$13*$C$13)+IF($F$13*$C$13*W$4&gt;$F$13,0,$F$13*$C$13)+IF($G$13*$C$13*V$4&gt;$G$13,0,$G$13*$C$13)+IF($H$13*$C$13*U$4&gt;$H$13,0,$H$13*$C$13)+IF($I$13*$C$13*T$4&gt;$I$13,0,$I$13*$C$13)+IF($J$13*$C$13*S$4&gt;$J$13,0,$J$13*$C$13)+IF($K$13*$C$13*R$4&gt;$K$13,0,$K$13*$C$13)+IF($L$13*$C$13*Q$4&gt;$L$13,0,$L$13*$C$13)+IF($M$13*$C$13*P$4&gt;$M$13,0,$M$13*$C$13)+IF($N$13*$C$13*O$4&gt;$N$13,0,$N$13*$C$13)+IF($O$13*$C$13*N$4&gt;$O$13,0,$O$13*$C$13)+IF($P$13*$C$13*M$4&gt;$P$13,0,$P$13*$C$13)+IF($Q$13*$C$13*L$4&gt;$Q$13,0,$Q$13*$C$13)+IF($R$13*$C$13*K$4&gt;$R$13,0,$R$13*$C$13)+IF($S$13*$C$13*J$4&gt;$S$13,0,$S$13*$C$13)+IF($T$13*$C$13*I$4&gt;$T$13,0,$T$13*$C$13)+IF($U$13*$C$13*H$4&gt;$U$13,0,$U$13*$C$13)+IF($V$13*$C$13*G$4&gt;$V$13,0,$V$13*$C$13)+IF($W$13*$C$13*F$4&gt;$W$13,0,$W$13*$C$13)))</f>
        <v>0.27</v>
      </c>
      <c r="Y71" s="126">
        <f>IF(X42&gt;X13,0,IF(AND(X42=X13,X71=0),0,IF($E$13*$C$13*Y$4&gt;$E$13,0,$E$13*$C$13)+IF($F$13*$C$13*X$4&gt;$F$13,0,$F$13*$C$13)+IF($G$13*$C$13*W$4&gt;$G$13,0,$G$13*$C$13)+IF($H$13*$C$13*V$4&gt;$H$13,0,$H$13*$C$13)+IF($I$13*$C$13*U$4&gt;$I$13,0,$I$13*$C$13)+IF($J$13*$C$13*T$4&gt;$J$13,0,$J$13*$C$13)+IF($K$13*$C$13*S$4&gt;$K$13,0,$K$13*$C$13)+IF($L$13*$C$13*R$4&gt;$L$13,0,$L$13*$C$13)+IF($M$13*$C$13*Q$4&gt;$M$13,0,$M$13*$C$13)+IF($N$13*$C$13*P$4&gt;$N$13,0,$N$13*$C$13)+IF($O$13*$C$13*O$4&gt;$O$13,0,$O$13*$C$13)+IF($P$13*$C$13*N$4&gt;$P$13,0,$P$13*$C$13)+IF($Q$13*$C$13*M$4&gt;$Q$13,0,$Q$13*$C$13)+IF($R$13*$C$13*L$4&gt;$R$13,0,$R$13*$C$13)+IF($S$13*$C$13*K$4&gt;$S$13,0,$S$13*$C$13)+IF($T$13*$C$13*J$4&gt;$T$13,0,$T$13*$C$13)+IF($U$13*$C$13*I$4&gt;$U$13,0,$U$13*$C$13)+IF($V$13*$C$13*H$4&gt;$V$13,0,$V$13*$C$13)+IF($W$13*$C$13*G$4&gt;$W$13,0,$W$13*$C$13)+IF($X$13*$C$13*F$4&gt;$X$13,0,$X$13*$C$13)))</f>
        <v>0.27</v>
      </c>
      <c r="Z71" s="126">
        <f>IF(Y42&gt;Y13,0,IF(AND(Y42=Y13,Y71=0),0,IF($E$13*$C$13*Z$4&gt;$E$13,0,$E$13*$C$13)+IF($F$13*$C$13*Y$4&gt;$F$13,0,$F$13*$C$13)+IF($G$13*$C$13*X$4&gt;$G$13,0,$G$13*$C$13)+IF($H$13*$C$13*W$4&gt;$H$13,0,$H$13*$C$13)+IF($I$13*$C$13*V$4&gt;$I$13,0,$I$13*$C$13)+IF($J$13*$C$13*U$4&gt;$J$13,0,$J$13*$C$13)+IF($K$13*$C$13*T$4&gt;$K$13,0,$K$13*$C$13)+IF($L$13*$C$13*S$4&gt;$L$13,0,$L$13*$C$13)+IF($M$13*$C$13*R$4&gt;$M$13,0,$M$13*$C$13)+IF($N$13*$C$13*Q$4&gt;$N$13,0,$N$13*$C$13)+IF($O$13*$C$13*P$4&gt;$O$13,0,$O$13*$C$13)+IF($P$13*$C$13*O$4&gt;$P$13,0,$P$13*$C$13)+IF($Q$13*$C$13*N$4&gt;$Q$13,0,$Q$13*$C$13)+IF($R$13*$C$13*M$4&gt;$R$13,0,$R$13*$C$13)+IF($S$13*$C$13*L$4&gt;$S$13,0,$S$13*$C$13)+IF($T$13*$C$13*K$4&gt;$T$13,0,$T$13*$C$13)+IF($U$13*$C$13*J$4&gt;$U$13,0,$U$13*$C$13)+IF($V$13*$C$13*I$4&gt;$V$13,0,$V$13*$C$13)+IF($W$13*$C$13*H$4&gt;$W$13,0,$W$13*$C$13)+IF($X$13*$C$13*G$4&gt;$X$13,0,$X$13*$C$13)+IF($Y$13*$C$13*F$4&gt;$Y$13,0,$Y$13*$C$13)))</f>
        <v>0.27</v>
      </c>
      <c r="AA71" s="126">
        <f>IF(Z42&gt;Z13,0,IF(AND(Z42=Z13,Z71=0),0,IF($E$13*$C$13*AA$4&gt;$E$13,0,$E$13*$C$13)+IF($F$13*$C$13*Z$4&gt;$F$13,0,$F$13*$C$13)+IF($G$13*$C$13*Y$4&gt;$G$13,0,$G$13*$C$13)+IF($H$13*$C$13*X$4&gt;$H$13,0,$H$13*$C$13)+IF($I$13*$C$13*W$4&gt;$I$13,0,$I$13*$C$13)+IF($J$13*$C$13*V$4&gt;$J$13,0,$J$13*$C$13)+IF($K$13*$C$13*U$4&gt;$K$13,0,$K$13*$C$13)+IF($L$13*$C$13*T$4&gt;$L$13,0,$L$13*$C$13)+IF($M$13*$C$13*S$4&gt;$M$13,0,$M$13*$C$13)+IF($N$13*$C$13*R$4&gt;$N$13,0,$N$13*$C$13)+IF($O$13*$C$13*Q$4&gt;$O$13,0,$O$13*$C$13)+IF($P$13*$C$13*P$4&gt;$P$13,0,$P$13*$C$13)+IF($Q$13*$C$13*O$4&gt;$Q$13,0,$Q$13*$C$13)+IF($R$13*$C$13*N$4&gt;$R$13,0,$R$13*$C$13)+IF($S$13*$C$13*M$4&gt;$S$13,0,$S$13*$C$13)+IF($T$13*$C$13*L$4&gt;$T$13,0,$T$13*$C$13)+IF($U$13*$C$13*K$4&gt;$U$13,0,$U$13*$C$13)+IF($V$13*$C$13*J$4&gt;$V$13,0,$V$13*$C$13)+IF($W$13*$C$13*I$4&gt;$W$13,0,$W$13*$C$13)+IF($X$13*$C$13*H$4&gt;$X$13,0,$X$13*$C$13)+IF($Y$13*$C$13*G$4&gt;$Y$13,0,$Y$13*$C$13)+IF($Z$13*$C$13*F$4&gt;$Z$13,0,$Z$13*$C$13)))</f>
        <v>0.27</v>
      </c>
      <c r="AB71" s="126">
        <f>IF(AA42&gt;AA13,0,IF(AND(AA42=AA13,AA71=0),0,IF($E$13*$C$13*AB$4&gt;$E$13,0,$E$13*$C$13)+IF($F$13*$C$13*AA$4&gt;$F$13,0,$F$13*$C$13)+IF($G$13*$C$13*Z$4&gt;$G$13,0,$G$13*$C$13)+IF($H$13*$C$13*Y$4&gt;$H$13,0,$H$13*$C$13)+IF($I$13*$C$13*X$4&gt;$I$13,0,$I$13*$C$13)+IF($J$13*$C$13*W$4&gt;$J$13,0,$J$13*$C$13)+IF($K$13*$C$13*V$4&gt;$K$13,0,$K$13*$C$13)+IF($L$13*$C$13*U$4&gt;$L$13,0,$L$13*$C$13)+IF($M$13*$C$13*T$4&gt;$M$13,0,$M$13*$C$13)+IF($N$13*$C$13*S$4&gt;$N$13,0,$N$13*$C$13)+IF($O$13*$C$13*R$4&gt;$O$13,0,$O$13*$C$13)+IF($P$13*$C$13*Q$4&gt;$P$13,0,$P$13*$C$13)+IF($Q$13*$C$13*P$4&gt;$Q$13,0,$Q$13*$C$13)+IF($R$13*$C$13*O$4&gt;$R$13,0,$R$13*$C$13)+IF($S$13*$C$13*N$4&gt;$S$13,0,$S$13*$C$13)+IF($T$13*$C$13*M$4&gt;$T$13,0,$T$13*$C$13)+IF($U$13*$C$13*L$4&gt;$U$13,0,$U$13*$C$13)+IF($V$13*$C$13*K$4&gt;$V$13,0,$V$13*$C$13)+IF($W$13*$C$13*J$4&gt;$W$13,0,$W$13*$C$13)+IF($X$13*$C$13*I$4&gt;$X$13,0,$X$13*$C$13)+IF($Y$13*$C$13*H$4&gt;$Y$13,0,$Y$13*$C$13)+IF($Z$13*$C$13*G$4&gt;$Z$13,0,$Z$13*$C$13)+IF($AA$13*$C$13*F$4&gt;$AA$13,0,$AA$13*$C$13)))</f>
        <v>0.27</v>
      </c>
      <c r="AC71" s="126">
        <f>IF(AB42&gt;AB13,0,IF(AND(AB42=AB13,AB71=0),0,IF($E$13*$C$13*AC$4&gt;$E$13,0,$E$13*$C$13)+IF($F$13*$C$13*AB$4&gt;$F$13,0,$F$13*$C$13)+IF($G$13*$C$13*AA$4&gt;$G$13,0,$G$13*$C$13)+IF($H$13*$C$13*Z$4&gt;$H$13,0,$H$13*$C$13)+IF($I$13*$C$13*Y$4&gt;$I$13,0,$I$13*$C$13)+IF($J$13*$C$13*X$4&gt;$J$13,0,$J$13*$C$13)+IF($K$13*$C$13*W$4&gt;$K$13,0,$K$13*$C$13)+IF($L$13*$C$13*V$4&gt;$L$13,0,$L$13*$C$13)+IF($M$13*$C$13*U$4&gt;$M$13,0,$M$13*$C$13)+IF($N$13*$C$13*T$4&gt;$N$13,0,$N$13*$C$13)+IF($O$13*$C$13*S$4&gt;$O$13,0,$O$13*$C$13)+IF($P$13*$C$13*R$4&gt;$P$13,0,$P$13*$C$13)+IF($Q$13*$C$13*Q$4&gt;$Q$13,0,$Q$13*$C$13)+IF($R$13*$C$13*P$4&gt;$R$13,0,$R$13*$C$13)+IF($S$13*$C$13*O$4&gt;$S$13,0,$S$13*$C$13)+IF($T$13*$C$13*N$4&gt;$T$13,0,$T$13*$C$13)+IF($U$13*$C$13*M$4&gt;$U$13,0,$U$13*$C$13)+IF($V$13*$C$13*L$4&gt;$V$13,0,$V$13*$C$13)+IF($W$13*$C$13*K$4&gt;$W$13,0,$W$13*$C$13)+IF($X$13*$C$13*J$4&gt;$X$13,0,$X$13*$C$13)+IF($Y$13*$C$13*I$4&gt;$Y$13,0,$Y$13*$C$13)+IF($Z$13*$C$13*H$4&gt;$Z$13,0,$Z$13*$C$13)+IF($AA$13*$C$13*G$4&gt;$AA$13,0,$AA$13*$C$13)+IF($AB$13*$C$13*F$4&gt;$AB$13,0,$AB$13*$C$13)))</f>
        <v>0.27</v>
      </c>
      <c r="AD71" s="126">
        <f>IF(AC42&gt;AC13,0,IF(AND(AC42=AC13,AC71=0),0,IF($E$13*$C$13*AD$4&gt;$E$13,0,$E$13*$C$13)+IF($F$13*$C$13*AC$4&gt;$F$13,0,$F$13*$C$13)+IF($G$13*$C$13*AB$4&gt;$G$13,0,$G$13*$C$13)+IF($H$13*$C$13*AA$4&gt;$H$13,0,$H$13*$C$13)+IF($I$13*$C$13*Z$4&gt;$I$13,0,$I$13*$C$13)+IF($J$13*$C$13*Y$4&gt;$J$13,0,$J$13*$C$13)+IF($K$13*$C$13*X$4&gt;$K$13,0,$K$13*$C$13)+IF($L$13*$C$13*W$4&gt;$L$13,0,$L$13*$C$13)+IF($M$13*$C$13*V$4&gt;$M$13,0,$M$13*$C$13)+IF($N$13*$C$13*U$4&gt;$N$13,0,$N$13*$C$13)+IF($O$13*$C$13*T$4&gt;$O$13,0,$O$13*$C$13)+IF($P$13*$C$13*S$4&gt;$P$13,0,$P$13*$C$13)+IF($Q$13*$C$13*R$4&gt;$Q$13,0,$Q$13*$C$13)+IF($R$13*$C$13*Q$4&gt;$R$13,0,$R$13*$C$13)+IF($S$13*$C$13*P$4&gt;$S$13,0,$S$13*$C$13)+IF($T$13*$C$13*O$4&gt;$T$13,0,$T$13*$C$13)+IF($U$13*$C$13*N$4&gt;$U$13,0,$U$13*$C$13)+IF($V$13*$C$13*M$4&gt;$V$13,0,$V$13*$C$13)+IF($W$13*$C$13*L$4&gt;$W$13,0,$W$13*$C$13)+IF($X$13*$C$13*K$4&gt;$X$13,0,$X$13*$C$13)+IF($Y$13*$C$13*J$4&gt;$Y$13,0,$Y$13*$C$13)+IF($Z$13*$C$13*I$4&gt;$Z$13,0,$Z$13*$C$13)+IF($AA$13*$C$13*H$4&gt;$AA$13,0,$AA$13*$C$13)+IF($AB$13*$C$13*G$4&gt;$AB$13,0,$AB$13*$C$13)+IF($AC$13*$C$13*F$4&gt;$AC$13,0,$AC$13*$C$13)))</f>
        <v>0.27</v>
      </c>
      <c r="AE71" s="126">
        <f>IF(AD42&gt;AD13,0,IF(AND(AD42=AD13,AD71=0),0,IF($E$13*$C$13*AE$4&gt;$E$13,0,$E$13*$C$13)+IF($F$13*$C$13*AD$4&gt;$F$13,0,$F$13*$C$13)+IF($G$13*$C$13*AC$4&gt;$G$13,0,$G$13*$C$13)+IF($H$13*$C$13*AB$4&gt;$H$13,0,$H$13*$C$13)+IF($I$13*$C$13*AA$4&gt;$I$13,0,$I$13*$C$13)+IF($J$13*$C$13*Z$4&gt;$J$13,0,$J$13*$C$13)+IF($K$13*$C$13*Y$4&gt;$K$13,0,$K$13*$C$13)+IF($L$13*$C$13*X$4&gt;$L$13,0,$L$13*$C$13)+IF($M$13*$C$13*W$4&gt;$M$13,0,$M$13*$C$13)+IF($N$13*$C$13*V$4&gt;$N$13,0,$N$13*$C$13)+IF($O$13*$C$13*U$4&gt;$O$13,0,$O$13*$C$13)+IF($P$13*$C$13*T$4&gt;$P$13,0,$P$13*$C$13)+IF($Q$13*$C$13*S$4&gt;$Q$13,0,$Q$13*$C$13)+IF($R$13*$C$13*R$4&gt;$R$13,0,$R$13*$C$13)+IF($S$13*$C$13*Q$4&gt;$S$13,0,$S$13*$C$13)+IF($T$13*$C$13*P$4&gt;$T$13,0,$T$13*$C$13)+IF($U$13*$C$13*O$4&gt;$U$13,0,$U$13*$C$13)+IF($V$13*$C$13*N$4&gt;$V$13,0,$V$13*$C$13)+IF($W$13*$C$13*M$4&gt;$W$13,0,$W$13*$C$13)+IF($X$13*$C$13*L$4&gt;$X$13,0,$X$13*$C$13)+IF($Y$13*$C$13*K$4&gt;$Y$13,0,$Y$13*$C$13)+IF($Z$13*$C$13*J$4&gt;$Z$13,0,$Z$13*$C$13)+IF($AA$13*$C$13*I$4&gt;$AA$13,0,$AA$13*$C$13)+IF($AB$13*$C$13*H$4&gt;$AB$13,0,$AB$13*$C$13)+IF($AC$13*$C$13*G$4&gt;$AC$13,0,$AC$13*$C$13)+IF($AD$13*$C$13*F$4&gt;$AD$13,0,$AD$13*$C$13)))</f>
        <v>0.27</v>
      </c>
      <c r="AF71" s="126">
        <f>IF(AE42&gt;AE13,0,IF(AND(AE42=AE13,AE71=0),0,IF($E$13*$C$13*AF$4&gt;$E$13,0,$E$13*$C$13)+IF($F$13*$C$13*AE$4&gt;$F$13,0,$F$13*$C$13)+IF($G$13*$C$13*AD$4&gt;$G$13,0,$G$13*$C$13)+IF($H$13*$C$13*AC$4&gt;$H$13,0,$H$13*$C$13)+IF($I$13*$C$13*AB$4&gt;$I$13,0,$I$13*$C$13)+IF($J$13*$C$13*AA$4&gt;$J$13,0,$J$13*$C$13)+IF($K$13*$C$13*Z$4&gt;$K$13,0,$K$13*$C$13)+IF($L$13*$C$13*Y$4&gt;$L$13,0,$L$13*$C$13)+IF($M$13*$C$13*X$4&gt;$M$13,0,$M$13*$C$13)+IF($N$13*$C$13*W$4&gt;$N$13,0,$N$13*$C$13)+IF($O$13*$C$13*V$4&gt;$O$13,0,$O$13*$C$13)+IF($P$13*$C$13*U$4&gt;$P$13,0,$P$13*$C$13)+IF($Q$13*$C$13*T$4&gt;$Q$13,0,$Q$13*$C$13)+IF($R$13*$C$13*S$4&gt;$R$13,0,$R$13*$C$13)+IF($S$13*$C$13*R$4&gt;$S$13,0,$S$13*$C$13)+IF($T$13*$C$13*Q$4&gt;$T$13,0,$T$13*$C$13)+IF($U$13*$C$13*P$4&gt;$U$13,0,$U$13*$C$13)+IF($V$13*$C$13*O$4&gt;$V$13,0,$V$13*$C$13)+IF($W$13*$C$13*N$4&gt;$W$13,0,$W$13*$C$13)+IF($X$13*$C$13*M$4&gt;$X$13,0,$X$13*$C$13)+IF($Y$13*$C$13*L$4&gt;$Y$13,0,$Y$13*$C$13)+IF($Z$13*$C$13*K$4&gt;$Z$13,0,$Z$13*$C$13)+IF($AA$13*$C$13*J$4&gt;$AA$13,0,$AA$13*$C$13)+IF($AB$13*$C$13*I$4&gt;$AB$13,0,$AB$13*$C$13)+IF($AC$13*$C$13*H$4&gt;$AC$13,0,$AC$13*$C$13)+IF($AD$13*$C$13*G$4&gt;$AD$13,0,$AD$13*$C$13)+IF($AE$13*$C$13*F$4&gt;$AE$13,0,$AE$13*$C$13)))</f>
        <v>0.27</v>
      </c>
      <c r="AG71" s="126">
        <f>IF(AF42&gt;AF13,0,IF(AND(AF42=AF13,AF71=0),0,IF($E$13*$C$13*AG$4&gt;$E$13,0,$E$13*$C$13)+IF($F$13*$C$13*AF$4&gt;$F$13,0,$F$13*$C$13)+IF($G$13*$C$13*AE$4&gt;$G$13,0,$G$13*$C$13)+IF($H$13*$C$13*AD$4&gt;$H$13,0,$H$13*$C$13)+IF($I$13*$C$13*AC$4&gt;$I$13,0,$I$13*$C$13)+IF($J$13*$C$13*AB$4&gt;$J$13,0,$J$13*$C$13)+IF($K$13*$C$13*AA$4&gt;$K$13,0,$K$13*$C$13)+IF($L$13*$C$13*Z$4&gt;$L$13,0,$L$13*$C$13)+IF($M$13*$C$13*Y$4&gt;$M$13,0,$M$13*$C$13)+IF($N$13*$C$13*X$4&gt;$N$13,0,$N$13*$C$13)+IF($O$13*$C$13*W$4&gt;$O$13,0,$O$13*$C$13)+IF($P$13*$C$13*V$4&gt;$P$13,0,$P$13*$C$13)+IF($Q$13*$C$13*U$4&gt;$Q$13,0,$Q$13*$C$13)+IF($R$13*$C$13*T$4&gt;$R$13,0,$R$13*$C$13)+IF($S$13*$C$13*S$4&gt;$S$13,0,$S$13*$C$13)+IF($T$13*$C$13*R$4&gt;$T$13,0,$T$13*$C$13)+IF($U$13*$C$13*Q$4&gt;$U$13,0,$U$13*$C$13)+IF($V$13*$C$13*P$4&gt;$V$13,0,$V$13*$C$13)+IF($W$13*$C$13*O$4&gt;$W$13,0,$W$13*$C$13)+IF($X$13*$C$13*N$4&gt;$X$13,0,$X$13*$C$13)+IF($Y$13*$C$13*M$4&gt;$Y$13,0,$Y$13*$C$13)+IF($Z$13*$C$13*L$4&gt;$Z$13,0,$Z$13*$C$13)+IF($AA$13*$C$13*K$4&gt;$AA$13,0,$AA$13*$C$13)+IF($AB$13*$C$13*J$4&gt;$AB$13,0,$AB$13*$C$13)+IF($AC$13*$C$13*I$4&gt;$AC$13,0,$AC$13*$C$13)+IF($AD$13*$C$13*H$4&gt;$AD$13,0,$AD$13*$C$13)+IF($AE$13*$C$13*G$4&gt;$AE$13,0,$AE$13*$C$13)+IF($AF$13*$C$13*F$4&gt;$AF$13,0,$AF$13*$C$13)))</f>
        <v>0.27</v>
      </c>
      <c r="AH71" s="126">
        <f>IF(AG42&gt;AG13,0,IF(AND(AG42=AG13,AG71=0),0,IF($E$13*$C$13*AH$4&gt;$E$13,0,$E$13*$C$13)+IF($F$13*$C$13*AG$4&gt;$F$13,0,$F$13*$C$13)+IF($G$13*$C$13*AF$4&gt;$G$13,0,$G$13*$C$13)+IF($H$13*$C$13*AE$4&gt;$H$13,0,$H$13*$C$13)+IF($I$13*$C$13*AD$4&gt;$I$13,0,$I$13*$C$13)+IF($J$13*$C$13*AC$4&gt;$J$13,0,$J$13*$C$13)+IF($K$13*$C$13*AB$4&gt;$K$13,0,$K$13*$C$13)+IF($L$13*$C$13*AA$4&gt;$L$13,0,$L$13*$C$13)+IF($M$13*$C$13*Z$4&gt;$M$13,0,$M$13*$C$13)+IF($N$13*$C$13*Y$4&gt;$N$13,0,$N$13*$C$13)+IF($O$13*$C$13*X$4&gt;$O$13,0,$O$13*$C$13)+IF($P$13*$C$13*W$4&gt;$P$13,0,$P$13*$C$13)+IF($Q$13*$C$13*V$4&gt;$Q$13,0,$Q$13*$C$13)+IF($R$13*$C$13*U$4&gt;$R$13,0,$R$13*$C$13)+IF($S$13*$C$13*T$4&gt;$S$13,0,$S$13*$C$13)+IF($T$13*$C$13*S$4&gt;$T$13,0,$T$13*$C$13)+IF($U$13*$C$13*R$4&gt;$U$13,0,$U$13*$C$13)+IF($V$13*$C$13*Q$4&gt;$V$13,0,$V$13*$C$13)+IF($W$13*$C$13*P$4&gt;$W$13,0,$W$13*$C$13)+IF($X$13*$C$13*O$4&gt;$X$13,0,$X$13*$C$13)+IF($Y$13*$C$13*N$4&gt;$Y$13,0,$Y$13*$C$13)+IF($Z$13*$C$13*M$4&gt;$Z$13,0,$Z$13*$C$13)+IF($AA$13*$C$13*L$4&gt;$AA$13,0,$AA$13*$C$13)+IF($AB$13*$C$13*K$4&gt;$AB$13,0,$AB$13*$C$13)+IF($AC$13*$C$13*J$4&gt;$AC$13,0,$AC$13*$C$13)+IF($AD$13*$C$13*I$4&gt;$AD$13,0,$AD$13*$C$13)+IF($AE$13*$C$13*H$4&gt;$AE$13,0,$AE$13*$C$13)+IF($AF$13*$C$13*G$4&gt;$AF$13,0,$AF$13*$C$13)+IF($AG$13*$C$13*F$4&gt;$AG$13,0,$AG$13*$C$13)))</f>
        <v>0.27</v>
      </c>
      <c r="AI71" s="126">
        <f>IF(AH42&gt;AH13,0,IF(AND(AH42=AH13,AH71=0),0,IF($E$13*$C$13*AI$4&gt;$E$13,0,$E$13*$C$13)+IF($F$13*$C$13*AH$4&gt;$F$13,0,$F$13*$C$13)+IF($G$13*$C$13*AG$4&gt;$G$13,0,$G$13*$C$13)+IF($H$13*$C$13*AF$4&gt;$H$13,0,$H$13*$C$13)+IF($I$13*$C$13*AE$4&gt;$I$13,0,$I$13*$C$13)+IF($J$13*$C$13*AD$4&gt;$J$13,0,$J$13*$C$13)+IF($K$13*$C$13*AC$4&gt;$K$13,0,$K$13*$C$13)+IF($L$13*$C$13*AB$4&gt;$L$13,0,$L$13*$C$13)+IF($M$13*$C$13*AA$4&gt;$M$13,0,$M$13*$C$13)+IF($N$13*$C$13*Z$4&gt;$N$13,0,$N$13*$C$13)+IF($O$13*$C$13*Y$4&gt;$O$13,0,$O$13*$C$13)+IF($P$13*$C$13*X$4&gt;$P$13,0,$P$13*$C$13)+IF($Q$13*$C$13*W$4&gt;$Q$13,0,$Q$13*$C$13)+IF($R$13*$C$13*V$4&gt;$R$13,0,$R$13*$C$13)+IF($S$13*$C$13*U$4&gt;$S$13,0,$S$13*$C$13)+IF($T$13*$C$13*T$4&gt;$T$13,0,$T$13*$C$13)+IF($U$13*$C$13*S$4&gt;$U$13,0,$U$13*$C$13)+IF($V$13*$C$13*R$4&gt;$V$13,0,$V$13*$C$13)+IF($W$13*$C$13*Q$4&gt;$W$13,0,$W$13*$C$13)+IF($X$13*$C$13*P$4&gt;$X$13,0,$X$13*$C$13)+IF($Y$13*$C$13*O$4&gt;$Y$13,0,$Y$13*$C$13)+IF($Z$13*$C$13*N$4&gt;$Z$13,0,$Z$13*$C$13)+IF($AA$13*$C$13*M$4&gt;$AA$13,0,$AA$13*$C$13)+IF($AB$13*$C$13*L$4&gt;$AB$13,0,$AB$13*$C$13)+IF($AC$13*$C$13*K$4&gt;$AC$13,0,$AC$13*$C$13)+IF($AD$13*$C$13*J$4&gt;$AD$13,0,$AD$13*$C$13)+IF($AE$13*$C$13*I$4&gt;$AE$13,0,$AE$13*$C$13)+IF($AF$13*$C$13*H$4&gt;$AF$13,0,$AF$13*$C$13)+IF($AG$13*$C$13*G$4&gt;$AG$13,0,$AG$13*$C$13)+IF($AH$13*$C$13*F$4&gt;$AH$13,0,$AH$13*$C$13)))</f>
        <v>0.27</v>
      </c>
    </row>
    <row r="72" spans="2:35" ht="28.8" x14ac:dyDescent="0.3">
      <c r="B72" s="6" t="str">
        <f t="shared" si="14"/>
        <v>Environmental and Social Impact Assessments</v>
      </c>
      <c r="C72" s="303"/>
      <c r="D72" s="151">
        <f t="shared" si="15"/>
        <v>8.0999999999999943</v>
      </c>
      <c r="E72" s="126">
        <v>0</v>
      </c>
      <c r="F72" s="126">
        <f>IF(E43&gt;E14,0,IF(AND(E43=E14,E72=0),0,IF($E$14*$C$14*F$4&gt;$E$14,0,$E$14*$C$14)))</f>
        <v>0.27</v>
      </c>
      <c r="G72" s="126">
        <f>IF(F43&gt;F14,0,IF(AND(F43=F14,F72=0),0,IF($E$14*$C$14*G$4&gt;$E$14,0,$E$14*$C$14)+IF($F$14*$C$14*F$4&gt;$F$14,0,$F$14*$C$14)))</f>
        <v>0.27</v>
      </c>
      <c r="H72" s="126">
        <f>IF(G43&gt;G14,0,IF(AND(G43=G14,G72=0),0,IF($E$14*$C$14*H$4&gt;$E$14,0,$E$14*$C$14)+IF($F$14*$C$14*G$4&gt;$F$14,0,$F$14*$C$14)+IF($G$14*$C$14*F$4&gt;$G$14,0,$G$14*$C$14)))</f>
        <v>0.27</v>
      </c>
      <c r="I72" s="126">
        <f>IF(H43&gt;H14,0,IF(AND(H43=H14,H72=0),0,IF($E$14*$C$14*I$4&gt;$E$14,0,$E$14*$C$14)+IF($F$14*$C$14*H$4&gt;$F$14,0,$F$14*$C$14)+IF($G$14*$C$14*G$4&gt;$G$14,0,$G$14*$C$14)+IF($H$14*$C$14*F$4&gt;$H$14,0,$H$14*$C$14)))</f>
        <v>0.27</v>
      </c>
      <c r="J72" s="126">
        <f>IF(I43&gt;I14,0,IF(AND(I43=I14,I72=0),0,IF($E$14*$C$14*J$4&gt;$E$14,0,$E$14*$C$14)+IF($F$14*$C$14*I$4&gt;$F$14,0,$F$14*$C$14)+IF($G$14*$C$14*H$4&gt;$G$14,0,$G$14*$C$14)+IF($H$14*$C$14*G$4&gt;$H$14,0,$H$14*$C$14)+IF($I$14*$C$14*F$4&gt;$I$14,0,$I$14*$C$14)))</f>
        <v>0.27</v>
      </c>
      <c r="K72" s="126">
        <f>IF(J43&gt;J14,0,IF(AND(J43=J14,J72=0),0,IF($E$14*$C$14*K$4&gt;$E$14,0,$E$14*$C$14)+IF($F$14*$C$14*J$4&gt;$F$14,0,$F$14*$C$14)+IF($G$14*$C$14*I$4&gt;$G$14,0,$G$14*$C$14)+IF($H$14*$C$14*H$4&gt;$H$14,0,$H$14*$C$14)+IF($I$14*$C$14*G$4&gt;$I$14,0,$I$14*$C$14)+IF($J$14*$C$14*F$4&gt;$J$14,0,$J$14*$C$14)))</f>
        <v>0.27</v>
      </c>
      <c r="L72" s="126">
        <f>IF(K43&gt;K14,0,IF(AND(K43=K14,K72=0),0,IF($E$14*$C$14*L$4&gt;$E$14,0,$E$14*$C$14)+IF($F$14*$C$14*K$4&gt;$F$14,0,$F$14*$C$14)+IF($G$14*$C$14*J$4&gt;$G$14,0,$G$14*$C$14)+IF($H$14*$C$14*I$4&gt;$H$14,0,$H$14*$C$14)+IF($I$14*$C$14*H$4&gt;$I$14,0,$I$14*$C$14)+IF($J$14*$C$14*G$4&gt;$J$14,0,$J$14*$C$14)+IF($K$14*$C$14*F$4&gt;$K$14,0,$K$14*$C$14)))</f>
        <v>0.27</v>
      </c>
      <c r="M72" s="126">
        <f>IF(L43&gt;L14,0,IF(AND(L43=L14,L72=0),0,IF($E$14*$C$14*M$4&gt;$E$14,0,$E$14*$C$14)+IF($F$14*$C$14*L$4&gt;$F$14,0,$F$14*$C$14)+IF($G$14*$C$14*K$4&gt;$G$14,0,$G$14*$C$14)+IF($H$14*$C$14*J$4&gt;$H$14,0,$H$14*$C$14)+IF($I$14*$C$14*I$4&gt;$I$14,0,$I$14*$C$14)+IF($J$14*$C$14*H$4&gt;$J$14,0,$J$14*$C$14)+IF($K$14*$C$14*G$4&gt;$K$14,0,$K$14*$C$14)+IF($L$14*$C$14*F$4&gt;$L$14,0,$L$14*$C$14)))</f>
        <v>0.27</v>
      </c>
      <c r="N72" s="126">
        <f>IF(M43&gt;M14,0,IF(AND(M43=M14,M72=0),0,IF($E$14*$C$14*N$4&gt;$E$14,0,$E$14*$C$14)+IF($F$14*$C$14*M$4&gt;$F$14,0,$F$14*$C$14)+IF($G$14*$C$14*L$4&gt;$G$14,0,$G$14*$C$14)+IF($H$14*$C$14*K$4&gt;$H$14,0,$H$14*$C$14)+IF($I$14*$C$14*J$4&gt;$I$14,0,$I$14*$C$14)+IF($J$14*$C$14*I$4&gt;$J$14,0,$J$14*$C$14)+IF($K$14*$C$14*H$4&gt;$K$14,0,$K$14*$C$14)+IF($L$14*$C$14*G$4&gt;$L$14,0,$L$14*$C$14)+IF($M$14*$C$14*F$4&gt;$M$14,0,$M$14*$C$14)))</f>
        <v>0.27</v>
      </c>
      <c r="O72" s="126">
        <f>IF(N43&gt;N14,0,IF(AND(N43=N14,N72=0),0,IF($E$14*$C$14*O$4&gt;$E$14,0,$E$14*$C$14)+IF($F$14*$C$14*N$4&gt;$F$14,0,$F$14*$C$14)+IF($G$14*$C$14*M$4&gt;$G$14,0,$G$14*$C$14)+IF($H$14*$C$14*L$4&gt;$H$14,0,$H$14*$C$14)+IF($I$14*$C$14*K$4&gt;$I$14,0,$I$14*$C$14)+IF($J$14*$C$14*J$4&gt;$J$14,0,$J$14*$C$14)+IF($K$14*$C$14*I$4&gt;$K$14,0,$K$14*$C$14)+IF($L$14*$C$14*H$4&gt;$L$14,0,$L$14*$C$14)+IF($M$14*$C$14*G$4&gt;$M$14,0,$M$14*$C$14)+IF($N$14*$C$14*F$4&gt;$N$14,0,$N$14*$C$14)))</f>
        <v>0.27</v>
      </c>
      <c r="P72" s="126">
        <f>IF(O43&gt;O14,0,IF(AND(O43=O14,O72=0),0,IF($E$14*$C$14*P$4&gt;$E$14,0,$E$14*$C$14)+IF($F$14*$C$14*O$4&gt;$F$14,0,$F$14*$C$14)+IF($G$14*$C$14*N$4&gt;$G$14,0,$G$14*$C$14)+IF($H$14*$C$14*M$4&gt;$H$14,0,$H$14*$C$14)+IF($I$14*$C$14*L$4&gt;$I$14,0,$I$14*$C$14)+IF($J$14*$C$14*K$4&gt;$J$14,0,$J$14*$C$14)+IF($K$14*$C$14*J$4&gt;$K$14,0,$K$14*$C$14)+IF($L$14*$C$14*I$4&gt;$L$14,0,$L$14*$C$14)+IF($M$14*$C$14*H$4&gt;$M$14,0,$M$14*$C$14)+IF($N$14*$C$14*G$4&gt;$N$14,0,$N$14*$C$14)+IF($O$14*$C$14*F$4&gt;$O$14,0,$O$14*$C$14)))</f>
        <v>0.27</v>
      </c>
      <c r="Q72" s="126">
        <f>IF(P43&gt;P14,0,IF(AND(P43=P14,P72=0),0,IF($E$14*$C$14*Q$4&gt;$E$14,0,$E$14*$C$14)+IF($F$14*$C$14*P$4&gt;$F$14,0,$F$14*$C$14)+IF($G$14*$C$14*O$4&gt;$G$14,0,$G$14*$C$14)+IF($H$14*$C$14*N$4&gt;$H$14,0,$H$14*$C$14)+IF($I$14*$C$14*M$4&gt;$I$14,0,$I$14*$C$14)+IF($J$14*$C$14*L$4&gt;$J$14,0,$J$14*$C$14)+IF($K$14*$C$14*K$4&gt;$K$14,0,$K$14*$C$14)+IF($L$14*$C$14*J$4&gt;$L$14,0,$L$14*$C$14)+IF($M$14*$C$14*I$4&gt;$M$14,0,$M$14*$C$14)+IF($N$14*$C$14*H$4&gt;$N$14,0,$N$14*$C$14)+IF($O$14*$C$14*G$4&gt;$O$14,0,$O$14*$C$14)+IF($P$14*$C$14*F$4&gt;$P$14,0,$P$14*$C$14)))</f>
        <v>0.27</v>
      </c>
      <c r="R72" s="126">
        <f>IF(Q43&gt;Q14,0,IF(AND(Q43=Q14,Q72=0),0,IF($E$14*$C$14*R$4&gt;$E$14,0,$E$14*$C$14)+IF($F$14*$C$14*Q$4&gt;$F$14,0,$F$14*$C$14)+IF($G$14*$C$14*P$4&gt;$G$14,0,$G$14*$C$14)+IF($H$14*$C$14*O$4&gt;$H$14,0,$H$14*$C$14)+IF($I$14*$C$14*N$4&gt;$I$14,0,$I$14*$C$14)+IF($J$14*$C$14*M$4&gt;$J$14,0,$J$14*$C$14)+IF($K$14*$C$14*L$4&gt;$K$14,0,$K$14*$C$14)+IF($L$14*$C$14*K$4&gt;$L$14,0,$L$14*$C$14)+IF($M$14*$C$14*J$4&gt;$M$14,0,$M$14*$C$14)+IF($N$14*$C$14*I$4&gt;$N$14,0,$N$14*$C$14)+IF($O$14*$C$14*H$4&gt;$O$14,0,$O$14*$C$14)+IF($P$14*$C$14*G$4&gt;$P$14,0,$P$14*$C$14)+IF($Q$14*$C$14*F$4&gt;$Q$14,0,$Q$14*$C$14)))</f>
        <v>0.27</v>
      </c>
      <c r="S72" s="126">
        <f>IF(R43&gt;R14,0,IF(AND(R43=R14,R72=0),0,IF($E$14*$C$14*S$4&gt;$E$14,0,$E$14*$C$14)+IF($F$14*$C$14*R$4&gt;$F$14,0,$F$14*$C$14)+IF($G$14*$C$14*Q$4&gt;$G$14,0,$G$14*$C$14)+IF($H$14*$C$14*P$4&gt;$H$14,0,$H$14*$C$14)+IF($I$14*$C$14*O$4&gt;$I$14,0,$I$14*$C$14)+IF($J$14*$C$14*N$4&gt;$J$14,0,$J$14*$C$14)+IF($K$14*$C$14*M$4&gt;$K$14,0,$K$14*$C$14)+IF($L$14*$C$14*L$4&gt;$L$14,0,$L$14*$C$14)+IF($M$14*$C$14*K$4&gt;$M$14,0,$M$14*$C$14)+IF($N$14*$C$14*J$4&gt;$N$14,0,$N$14*$C$14)+IF($O$14*$C$14*I$4&gt;$O$14,0,$O$14*$C$14)+IF($P$14*$C$14*H$4&gt;$P$14,0,$P$14*$C$14)+IF($Q$14*$C$14*G$4&gt;$Q$14,0,$Q$14*$C$14)+IF($R$14*$C$14*F$4&gt;$R$14,0,$R$14*$C$14)))</f>
        <v>0.27</v>
      </c>
      <c r="T72" s="126">
        <f>IF(S43&gt;S14,0,IF(AND(S43=S14,S72=0),0,IF($E$14*$C$14*T$4&gt;$E$14,0,$E$14*$C$14)+IF($F$14*$C$14*S$4&gt;$F$14,0,$F$14*$C$14)+IF($G$14*$C$14*R$4&gt;$G$14,0,$G$14*$C$14)+IF($H$14*$C$14*Q$4&gt;$H$14,0,$H$14*$C$14)+IF($I$14*$C$14*P$4&gt;$I$14,0,$I$14*$C$14)+IF($J$14*$C$14*O$4&gt;$J$14,0,$J$14*$C$14)+IF($K$14*$C$14*N$4&gt;$K$14,0,$K$14*$C$14)+IF($L$14*$C$14*M$4&gt;$L$14,0,$L$14*$C$14)+IF($M$14*$C$14*L$4&gt;$M$14,0,$M$14*$C$14)+IF($N$14*$C$14*K$4&gt;$N$14,0,$N$14*$C$14)+IF($O$14*$C$14*J$4&gt;$O$14,0,$O$14*$C$14)+IF($P$14*$C$14*I$4&gt;$P$14,0,$P$14*$C$14)+IF($Q$14*$C$14*H$4&gt;$Q$14,0,$Q$14*$C$14)+IF($R$14*$C$14*G$4&gt;$R$14,0,$R$14*$C$14)+IF($S$14*$C$14*F$4&gt;$S$14,0,$S$14*$C$14)))</f>
        <v>0.27</v>
      </c>
      <c r="U72" s="126">
        <f>IF(T43&gt;T14,0,IF(AND(T43=T14,T72=0),0,IF($E$14*$C$14*U$4&gt;$E$14,0,$E$14*$C$14)+IF($F$14*$C$14*T$4&gt;$F$14,0,$F$14*$C$14)+IF($G$14*$C$14*S$4&gt;$G$14,0,$G$14*$C$14)+IF($H$14*$C$14*R$4&gt;$H$14,0,$H$14*$C$14)+IF($I$14*$C$14*Q$4&gt;$I$14,0,$I$14*$C$14)+IF($J$14*$C$14*P$4&gt;$J$14,0,$J$14*$C$14)+IF($K$14*$C$14*O$4&gt;$K$14,0,$K$14*$C$14)+IF($L$14*$C$14*N$4&gt;$L$14,0,$L$14*$C$14)+IF($M$14*$C$14*M$4&gt;$M$14,0,$M$14*$C$14)+IF($N$14*$C$14*L$4&gt;$N$14,0,$N$14*$C$14)+IF($O$14*$C$14*K$4&gt;$O$14,0,$O$14*$C$14)+IF($P$14*$C$14*J$4&gt;$P$14,0,$P$14*$C$14)+IF($Q$14*$C$14*I$4&gt;$Q$14,0,$Q$14*$C$14)+IF($R$14*$C$14*H$4&gt;$R$14,0,$R$14*$C$14)+IF($S$14*$C$14*G$4&gt;$S$14,0,$S$14*$C$14)+IF($T$14*$C$14*F$4&gt;$T$14,0,$T$14*$C$14)))</f>
        <v>0.27</v>
      </c>
      <c r="V72" s="126">
        <f>IF(U43&gt;U14,0,IF(AND(U43=U14,U72=0),0,IF($E$14*$C$14*V$4&gt;$E$14,0,$E$14*$C$14)+IF($F$14*$C$14*U$4&gt;$F$14,0,$F$14*$C$14)+IF($G$14*$C$14*T$4&gt;$G$14,0,$G$14*$C$14)+IF($H$14*$C$14*S$4&gt;$H$14,0,$H$14*$C$14)+IF($I$14*$C$14*R$4&gt;$I$14,0,$I$14*$C$14)+IF($J$14*$C$14*Q$4&gt;$J$14,0,$J$14*$C$14)+IF($K$14*$C$14*P$4&gt;$K$14,0,$K$14*$C$14)+IF($L$14*$C$14*O$4&gt;$L$14,0,$L$14*$C$14)+IF($M$14*$C$14*N$4&gt;$M$14,0,$M$14*$C$14)+IF($N$14*$C$14*M$4&gt;$N$14,0,$N$14*$C$14)+IF($O$14*$C$14*L$4&gt;$O$14,0,$O$14*$C$14)+IF($P$14*$C$14*K$4&gt;$P$14,0,$P$14*$C$14)+IF($Q$14*$C$14*J$4&gt;$Q$14,0,$Q$14*$C$14)+IF($R$14*$C$14*I$4&gt;$R$14,0,$R$14*$C$14)+IF($S$14*$C$14*H$4&gt;$S$14,0,$S$14*$C$14)+IF($T$14*$C$14*G$4&gt;$T$14,0,$T$14*$C$14)+IF($U$14*$C$14*F$4&gt;$U$14,0,$U$14*$C$14)))</f>
        <v>0.27</v>
      </c>
      <c r="W72" s="126">
        <f>IF(V43&gt;V14,0,IF(AND(V43=V14,V72=0),0,IF($E$14*$C$14*W$4&gt;$E$14,0,$E$14*$C$14)+IF($F$14*$C$14*V$4&gt;$F$14,0,$F$14*$C$14)+IF($G$14*$C$14*U$4&gt;$G$14,0,$G$14*$C$14)+IF($H$14*$C$14*T$4&gt;$H$14,0,$H$14*$C$14)+IF($I$14*$C$14*S$4&gt;$I$14,0,$I$14*$C$14)+IF($J$14*$C$14*R$4&gt;$J$14,0,$J$14*$C$14)+IF($K$14*$C$14*Q$4&gt;$K$14,0,$K$14*$C$14)+IF($L$14*$C$14*P$4&gt;$L$14,0,$L$14*$C$14)+IF($M$14*$C$14*O$4&gt;$M$14,0,$M$14*$C$14)+IF($N$14*$C$14*N$4&gt;$N$14,0,$N$14*$C$14)+IF($O$14*$C$14*M$4&gt;$O$14,0,$O$14*$C$14)+IF($P$14*$C$14*L$4&gt;$P$14,0,$P$14*$C$14)+IF($Q$14*$C$14*K$4&gt;$Q$14,0,$Q$14*$C$14)+IF($R$14*$C$14*J$4&gt;$R$14,0,$R$14*$C$14)+IF($S$14*$C$14*I$4&gt;$S$14,0,$S$14*$C$14)+IF($T$14*$C$14*H$4&gt;$T$14,0,$T$14*$C$14)+IF($U$14*$C$14*G$4&gt;$U$14,0,$U$14*$C$14)+IF($V$14*$C$14*F$4&gt;$V$14,0,$V$14*$C$14)))</f>
        <v>0.27</v>
      </c>
      <c r="X72" s="126">
        <f>IF(W43&gt;W14,0,IF(AND(W43=W14,W72=0),0,IF($E$14*$C$14*X$4&gt;$E$14,0,$E$14*$C$14)+IF($F$14*$C$14*W$4&gt;$F$14,0,$F$14*$C$14)+IF($G$14*$C$14*V$4&gt;$G$14,0,$G$14*$C$14)+IF($H$14*$C$14*U$4&gt;$H$14,0,$H$14*$C$14)+IF($I$14*$C$14*T$4&gt;$I$14,0,$I$14*$C$14)+IF($J$14*$C$14*S$4&gt;$J$14,0,$J$14*$C$14)+IF($K$14*$C$14*R$4&gt;$K$14,0,$K$14*$C$14)+IF($L$14*$C$14*Q$4&gt;$L$14,0,$L$14*$C$14)+IF($M$14*$C$14*P$4&gt;$M$14,0,$M$14*$C$14)+IF($N$14*$C$14*O$4&gt;$N$14,0,$N$14*$C$14)+IF($O$14*$C$14*N$4&gt;$O$14,0,$O$14*$C$14)+IF($P$14*$C$14*M$4&gt;$P$14,0,$P$14*$C$14)+IF($Q$14*$C$14*L$4&gt;$Q$14,0,$Q$14*$C$14)+IF($R$14*$C$14*K$4&gt;$R$14,0,$R$14*$C$14)+IF($S$14*$C$14*J$4&gt;$S$14,0,$S$14*$C$14)+IF($T$14*$C$14*I$4&gt;$T$14,0,$T$14*$C$14)+IF($U$14*$C$14*H$4&gt;$U$14,0,$U$14*$C$14)+IF($V$14*$C$14*G$4&gt;$V$14,0,$V$14*$C$14)+IF($W$14*$C$14*F$4&gt;$W$14,0,$W$14*$C$14)))</f>
        <v>0.27</v>
      </c>
      <c r="Y72" s="126">
        <f>IF(X43&gt;X14,0,IF(AND(X43=X14,X72=0),0,IF($E$14*$C$14*Y$4&gt;$E$14,0,$E$14*$C$14)+IF($F$14*$C$14*X$4&gt;$F$14,0,$F$14*$C$14)+IF($G$14*$C$14*W$4&gt;$G$14,0,$G$14*$C$14)+IF($H$14*$C$14*V$4&gt;$H$14,0,$H$14*$C$14)+IF($I$14*$C$14*U$4&gt;$I$14,0,$I$14*$C$14)+IF($J$14*$C$14*T$4&gt;$J$14,0,$J$14*$C$14)+IF($K$14*$C$14*S$4&gt;$K$14,0,$K$14*$C$14)+IF($L$14*$C$14*R$4&gt;$L$14,0,$L$14*$C$14)+IF($M$14*$C$14*Q$4&gt;$M$14,0,$M$14*$C$14)+IF($N$14*$C$14*P$4&gt;$N$14,0,$N$14*$C$14)+IF($O$14*$C$14*O$4&gt;$O$14,0,$O$14*$C$14)+IF($P$14*$C$14*N$4&gt;$P$14,0,$P$14*$C$14)+IF($Q$14*$C$14*M$4&gt;$Q$14,0,$Q$14*$C$14)+IF($R$14*$C$14*L$4&gt;$R$14,0,$R$14*$C$14)+IF($S$14*$C$14*K$4&gt;$S$14,0,$S$14*$C$14)+IF($T$14*$C$14*J$4&gt;$T$14,0,$T$14*$C$14)+IF($U$14*$C$14*I$4&gt;$U$14,0,$U$14*$C$14)+IF($V$14*$C$14*H$4&gt;$V$14,0,$V$14*$C$14)+IF($W$14*$C$14*G$4&gt;$W$14,0,$W$14*$C$14)+IF($X$14*$C$14*F$4&gt;$X$14,0,$X$14*$C$14)))</f>
        <v>0.27</v>
      </c>
      <c r="Z72" s="126">
        <f>IF(Y43&gt;Y14,0,IF(AND(Y43=Y14,Y72=0),0,IF($E$14*$C$14*Z$4&gt;$E$14,0,$E$14*$C$14)+IF($F$14*$C$14*Y$4&gt;$F$14,0,$F$14*$C$14)+IF($G$14*$C$14*X$4&gt;$G$14,0,$G$14*$C$14)+IF($H$14*$C$14*W$4&gt;$H$14,0,$H$14*$C$14)+IF($I$14*$C$14*V$4&gt;$I$14,0,$I$14*$C$14)+IF($J$14*$C$14*U$4&gt;$J$14,0,$J$14*$C$14)+IF($K$14*$C$14*T$4&gt;$K$14,0,$K$14*$C$14)+IF($L$14*$C$14*S$4&gt;$L$14,0,$L$14*$C$14)+IF($M$14*$C$14*R$4&gt;$M$14,0,$M$14*$C$14)+IF($N$14*$C$14*Q$4&gt;$N$14,0,$N$14*$C$14)+IF($O$14*$C$14*P$4&gt;$O$14,0,$O$14*$C$14)+IF($P$14*$C$14*O$4&gt;$P$14,0,$P$14*$C$14)+IF($Q$14*$C$14*N$4&gt;$Q$14,0,$Q$14*$C$14)+IF($R$14*$C$14*M$4&gt;$R$14,0,$R$14*$C$14)+IF($S$14*$C$14*L$4&gt;$S$14,0,$S$14*$C$14)+IF($T$14*$C$14*K$4&gt;$T$14,0,$T$14*$C$14)+IF($U$14*$C$14*J$4&gt;$U$14,0,$U$14*$C$14)+IF($V$14*$C$14*I$4&gt;$V$14,0,$V$14*$C$14)+IF($W$14*$C$14*H$4&gt;$W$14,0,$W$14*$C$14)+IF($X$14*$C$14*G$4&gt;$X$14,0,$X$14*$C$14)+IF($Y$14*$C$14*F$4&gt;$Y$14,0,$Y$14*$C$14)))</f>
        <v>0.27</v>
      </c>
      <c r="AA72" s="126">
        <f>IF(Z43&gt;Z14,0,IF(AND(Z43=Z14,Z72=0),0,IF($E$14*$C$14*AA$4&gt;$E$14,0,$E$14*$C$14)+IF($F$14*$C$14*Z$4&gt;$F$14,0,$F$14*$C$14)+IF($G$14*$C$14*Y$4&gt;$G$14,0,$G$14*$C$14)+IF($H$14*$C$14*X$4&gt;$H$14,0,$H$14*$C$14)+IF($I$14*$C$14*W$4&gt;$I$14,0,$I$14*$C$14)+IF($J$14*$C$14*V$4&gt;$J$14,0,$J$14*$C$14)+IF($K$14*$C$14*U$4&gt;$K$14,0,$K$14*$C$14)+IF($L$14*$C$14*T$4&gt;$L$14,0,$L$14*$C$14)+IF($M$14*$C$14*S$4&gt;$M$14,0,$M$14*$C$14)+IF($N$14*$C$14*R$4&gt;$N$14,0,$N$14*$C$14)+IF($O$14*$C$14*Q$4&gt;$O$14,0,$O$14*$C$14)+IF($P$14*$C$14*P$4&gt;$P$14,0,$P$14*$C$14)+IF($Q$14*$C$14*O$4&gt;$Q$14,0,$Q$14*$C$14)+IF($R$14*$C$14*N$4&gt;$R$14,0,$R$14*$C$14)+IF($S$14*$C$14*M$4&gt;$S$14,0,$S$14*$C$14)+IF($T$14*$C$14*L$4&gt;$T$14,0,$T$14*$C$14)+IF($U$14*$C$14*K$4&gt;$U$14,0,$U$14*$C$14)+IF($V$14*$C$14*J$4&gt;$V$14,0,$V$14*$C$14)+IF($W$14*$C$14*I$4&gt;$W$14,0,$W$14*$C$14)+IF($X$14*$C$14*H$4&gt;$X$14,0,$X$14*$C$14)+IF($Y$14*$C$14*G$4&gt;$Y$14,0,$Y$14*$C$14)+IF($Z$14*$C$14*F$4&gt;$Z$14,0,$Z$14*$C$14)))</f>
        <v>0.27</v>
      </c>
      <c r="AB72" s="126">
        <f>IF(AA43&gt;AA14,0,IF(AND(AA43=AA14,AA72=0),0,IF($E$14*$C$14*AB$4&gt;$E$14,0,$E$14*$C$14)+IF($F$14*$C$14*AA$4&gt;$F$14,0,$F$14*$C$14)+IF($G$14*$C$14*Z$4&gt;$G$14,0,$G$14*$C$14)+IF($H$14*$C$14*Y$4&gt;$H$14,0,$H$14*$C$14)+IF($I$14*$C$14*X$4&gt;$I$14,0,$I$14*$C$14)+IF($J$14*$C$14*W$4&gt;$J$14,0,$J$14*$C$14)+IF($K$14*$C$14*V$4&gt;$K$14,0,$K$14*$C$14)+IF($L$14*$C$14*U$4&gt;$L$14,0,$L$14*$C$14)+IF($M$14*$C$14*T$4&gt;$M$14,0,$M$14*$C$14)+IF($N$14*$C$14*S$4&gt;$N$14,0,$N$14*$C$14)+IF($O$14*$C$14*R$4&gt;$O$14,0,$O$14*$C$14)+IF($P$14*$C$14*Q$4&gt;$P$14,0,$P$14*$C$14)+IF($Q$14*$C$14*P$4&gt;$Q$14,0,$Q$14*$C$14)+IF($R$14*$C$14*O$4&gt;$R$14,0,$R$14*$C$14)+IF($S$14*$C$14*N$4&gt;$S$14,0,$S$14*$C$14)+IF($T$14*$C$14*M$4&gt;$T$14,0,$T$14*$C$14)+IF($U$14*$C$14*L$4&gt;$U$14,0,$U$14*$C$14)+IF($V$14*$C$14*K$4&gt;$V$14,0,$V$14*$C$14)+IF($W$14*$C$14*J$4&gt;$W$14,0,$W$14*$C$14)+IF($X$14*$C$14*I$4&gt;$X$14,0,$X$14*$C$14)+IF($Y$14*$C$14*H$4&gt;$Y$14,0,$Y$14*$C$14)+IF($Z$14*$C$14*G$4&gt;$Z$14,0,$Z$14*$C$14)+IF($AA$14*$C$14*F$4&gt;$AA$14,0,$AA$14*$C$14)))</f>
        <v>0.27</v>
      </c>
      <c r="AC72" s="126">
        <f>IF(AB43&gt;AB14,0,IF(AND(AB43=AB14,AB72=0),0,IF($E$14*$C$14*AC$4&gt;$E$14,0,$E$14*$C$14)+IF($F$14*$C$14*AB$4&gt;$F$14,0,$F$14*$C$14)+IF($G$14*$C$14*AA$4&gt;$G$14,0,$G$14*$C$14)+IF($H$14*$C$14*Z$4&gt;$H$14,0,$H$14*$C$14)+IF($I$14*$C$14*Y$4&gt;$I$14,0,$I$14*$C$14)+IF($J$14*$C$14*X$4&gt;$J$14,0,$J$14*$C$14)+IF($K$14*$C$14*W$4&gt;$K$14,0,$K$14*$C$14)+IF($L$14*$C$14*V$4&gt;$L$14,0,$L$14*$C$14)+IF($M$14*$C$14*U$4&gt;$M$14,0,$M$14*$C$14)+IF($N$14*$C$14*T$4&gt;$N$14,0,$N$14*$C$14)+IF($O$14*$C$14*S$4&gt;$O$14,0,$O$14*$C$14)+IF($P$14*$C$14*R$4&gt;$P$14,0,$P$14*$C$14)+IF($Q$14*$C$14*Q$4&gt;$Q$14,0,$Q$14*$C$14)+IF($R$14*$C$14*P$4&gt;$R$14,0,$R$14*$C$14)+IF($S$14*$C$14*O$4&gt;$S$14,0,$S$14*$C$14)+IF($T$14*$C$14*N$4&gt;$T$14,0,$T$14*$C$14)+IF($U$14*$C$14*M$4&gt;$U$14,0,$U$14*$C$14)+IF($V$14*$C$14*L$4&gt;$V$14,0,$V$14*$C$14)+IF($W$14*$C$14*K$4&gt;$W$14,0,$W$14*$C$14)+IF($X$14*$C$14*J$4&gt;$X$14,0,$X$14*$C$14)+IF($Y$14*$C$14*I$4&gt;$Y$14,0,$Y$14*$C$14)+IF($Z$14*$C$14*H$4&gt;$Z$14,0,$Z$14*$C$14)+IF($AA$14*$C$14*G$4&gt;$AA$14,0,$AA$14*$C$14)+IF($AB$14*$C$14*F$4&gt;$AB$14,0,$AB$14*$C$14)))</f>
        <v>0.27</v>
      </c>
      <c r="AD72" s="126">
        <f>IF(AC43&gt;AC14,0,IF(AND(AC43=AC14,AC72=0),0,IF($E$14*$C$14*AD$4&gt;$E$14,0,$E$14*$C$14)+IF($F$14*$C$14*AC$4&gt;$F$14,0,$F$14*$C$14)+IF($G$14*$C$14*AB$4&gt;$G$14,0,$G$14*$C$14)+IF($H$14*$C$14*AA$4&gt;$H$14,0,$H$14*$C$14)+IF($I$14*$C$14*Z$4&gt;$I$14,0,$I$14*$C$14)+IF($J$14*$C$14*Y$4&gt;$J$14,0,$J$14*$C$14)+IF($K$14*$C$14*X$4&gt;$K$14,0,$K$14*$C$14)+IF($L$14*$C$14*W$4&gt;$L$14,0,$L$14*$C$14)+IF($M$14*$C$14*V$4&gt;$M$14,0,$M$14*$C$14)+IF($N$14*$C$14*U$4&gt;$N$14,0,$N$14*$C$14)+IF($O$14*$C$14*T$4&gt;$O$14,0,$O$14*$C$14)+IF($P$14*$C$14*S$4&gt;$P$14,0,$P$14*$C$14)+IF($Q$14*$C$14*R$4&gt;$Q$14,0,$Q$14*$C$14)+IF($R$14*$C$14*Q$4&gt;$R$14,0,$R$14*$C$14)+IF($S$14*$C$14*P$4&gt;$S$14,0,$S$14*$C$14)+IF($T$14*$C$14*O$4&gt;$T$14,0,$T$14*$C$14)+IF($U$14*$C$14*N$4&gt;$U$14,0,$U$14*$C$14)+IF($V$14*$C$14*M$4&gt;$V$14,0,$V$14*$C$14)+IF($W$14*$C$14*L$4&gt;$W$14,0,$W$14*$C$14)+IF($X$14*$C$14*K$4&gt;$X$14,0,$X$14*$C$14)+IF($Y$14*$C$14*J$4&gt;$Y$14,0,$Y$14*$C$14)+IF($Z$14*$C$14*I$4&gt;$Z$14,0,$Z$14*$C$14)+IF($AA$14*$C$14*H$4&gt;$AA$14,0,$AA$14*$C$14)+IF($AB$14*$C$14*G$4&gt;$AB$14,0,$AB$14*$C$14)+IF($AC$14*$C$14*F$4&gt;$AC$14,0,$AC$14*$C$14)))</f>
        <v>0.27</v>
      </c>
      <c r="AE72" s="126">
        <f>IF(AD43&gt;AD14,0,IF(AND(AD43=AD14,AD72=0),0,IF($E$14*$C$14*AE$4&gt;$E$14,0,$E$14*$C$14)+IF($F$14*$C$14*AD$4&gt;$F$14,0,$F$14*$C$14)+IF($G$14*$C$14*AC$4&gt;$G$14,0,$G$14*$C$14)+IF($H$14*$C$14*AB$4&gt;$H$14,0,$H$14*$C$14)+IF($I$14*$C$14*AA$4&gt;$I$14,0,$I$14*$C$14)+IF($J$14*$C$14*Z$4&gt;$J$14,0,$J$14*$C$14)+IF($K$14*$C$14*Y$4&gt;$K$14,0,$K$14*$C$14)+IF($L$14*$C$14*X$4&gt;$L$14,0,$L$14*$C$14)+IF($M$14*$C$14*W$4&gt;$M$14,0,$M$14*$C$14)+IF($N$14*$C$14*V$4&gt;$N$14,0,$N$14*$C$14)+IF($O$14*$C$14*U$4&gt;$O$14,0,$O$14*$C$14)+IF($P$14*$C$14*T$4&gt;$P$14,0,$P$14*$C$14)+IF($Q$14*$C$14*S$4&gt;$Q$14,0,$Q$14*$C$14)+IF($R$14*$C$14*R$4&gt;$R$14,0,$R$14*$C$14)+IF($S$14*$C$14*Q$4&gt;$S$14,0,$S$14*$C$14)+IF($T$14*$C$14*P$4&gt;$T$14,0,$T$14*$C$14)+IF($U$14*$C$14*O$4&gt;$U$14,0,$U$14*$C$14)+IF($V$14*$C$14*N$4&gt;$V$14,0,$V$14*$C$14)+IF($W$14*$C$14*M$4&gt;$W$14,0,$W$14*$C$14)+IF($X$14*$C$14*L$4&gt;$X$14,0,$X$14*$C$14)+IF($Y$14*$C$14*K$4&gt;$Y$14,0,$Y$14*$C$14)+IF($Z$14*$C$14*J$4&gt;$Z$14,0,$Z$14*$C$14)+IF($AA$14*$C$14*I$4&gt;$AA$14,0,$AA$14*$C$14)+IF($AB$14*$C$14*H$4&gt;$AB$14,0,$AB$14*$C$14)+IF($AC$14*$C$14*G$4&gt;$AC$14,0,$AC$14*$C$14)+IF($AD$14*$C$14*F$4&gt;$AD$14,0,$AD$14*$C$14)))</f>
        <v>0.27</v>
      </c>
      <c r="AF72" s="126">
        <f>IF(AE43&gt;AE14,0,IF(AND(AE43=AE14,AE72=0),0,IF($E$14*$C$14*AF$4&gt;$E$14,0,$E$14*$C$14)+IF($F$14*$C$14*AE$4&gt;$F$14,0,$F$14*$C$14)+IF($G$14*$C$14*AD$4&gt;$G$14,0,$G$14*$C$14)+IF($H$14*$C$14*AC$4&gt;$H$14,0,$H$14*$C$14)+IF($I$14*$C$14*AB$4&gt;$I$14,0,$I$14*$C$14)+IF($J$14*$C$14*AA$4&gt;$J$14,0,$J$14*$C$14)+IF($K$14*$C$14*Z$4&gt;$K$14,0,$K$14*$C$14)+IF($L$14*$C$14*Y$4&gt;$L$14,0,$L$14*$C$14)+IF($M$14*$C$14*X$4&gt;$M$14,0,$M$14*$C$14)+IF($N$14*$C$14*W$4&gt;$N$14,0,$N$14*$C$14)+IF($O$14*$C$14*V$4&gt;$O$14,0,$O$14*$C$14)+IF($P$14*$C$14*U$4&gt;$P$14,0,$P$14*$C$14)+IF($Q$14*$C$14*T$4&gt;$Q$14,0,$Q$14*$C$14)+IF($R$14*$C$14*S$4&gt;$R$14,0,$R$14*$C$14)+IF($S$14*$C$14*R$4&gt;$S$14,0,$S$14*$C$14)+IF($T$14*$C$14*Q$4&gt;$T$14,0,$T$14*$C$14)+IF($U$14*$C$14*P$4&gt;$U$14,0,$U$14*$C$14)+IF($V$14*$C$14*O$4&gt;$V$14,0,$V$14*$C$14)+IF($W$14*$C$14*N$4&gt;$W$14,0,$W$14*$C$14)+IF($X$14*$C$14*M$4&gt;$X$14,0,$X$14*$C$14)+IF($Y$14*$C$14*L$4&gt;$Y$14,0,$Y$14*$C$14)+IF($Z$14*$C$14*K$4&gt;$Z$14,0,$Z$14*$C$14)+IF($AA$14*$C$14*J$4&gt;$AA$14,0,$AA$14*$C$14)+IF($AB$14*$C$14*I$4&gt;$AB$14,0,$AB$14*$C$14)+IF($AC$14*$C$14*H$4&gt;$AC$14,0,$AC$14*$C$14)+IF($AD$14*$C$14*G$4&gt;$AD$14,0,$AD$14*$C$14)+IF($AE$14*$C$14*F$4&gt;$AE$14,0,$AE$14*$C$14)))</f>
        <v>0.27</v>
      </c>
      <c r="AG72" s="126">
        <f>IF(AF43&gt;AF14,0,IF(AND(AF43=AF14,AF72=0),0,IF($E$14*$C$14*AG$4&gt;$E$14,0,$E$14*$C$14)+IF($F$14*$C$14*AF$4&gt;$F$14,0,$F$14*$C$14)+IF($G$14*$C$14*AE$4&gt;$G$14,0,$G$14*$C$14)+IF($H$14*$C$14*AD$4&gt;$H$14,0,$H$14*$C$14)+IF($I$14*$C$14*AC$4&gt;$I$14,0,$I$14*$C$14)+IF($J$14*$C$14*AB$4&gt;$J$14,0,$J$14*$C$14)+IF($K$14*$C$14*AA$4&gt;$K$14,0,$K$14*$C$14)+IF($L$14*$C$14*Z$4&gt;$L$14,0,$L$14*$C$14)+IF($M$14*$C$14*Y$4&gt;$M$14,0,$M$14*$C$14)+IF($N$14*$C$14*X$4&gt;$N$14,0,$N$14*$C$14)+IF($O$14*$C$14*W$4&gt;$O$14,0,$O$14*$C$14)+IF($P$14*$C$14*V$4&gt;$P$14,0,$P$14*$C$14)+IF($Q$14*$C$14*U$4&gt;$Q$14,0,$Q$14*$C$14)+IF($R$14*$C$14*T$4&gt;$R$14,0,$R$14*$C$14)+IF($S$14*$C$14*S$4&gt;$S$14,0,$S$14*$C$14)+IF($T$14*$C$14*R$4&gt;$T$14,0,$T$14*$C$14)+IF($U$14*$C$14*Q$4&gt;$U$14,0,$U$14*$C$14)+IF($V$14*$C$14*P$4&gt;$V$14,0,$V$14*$C$14)+IF($W$14*$C$14*O$4&gt;$W$14,0,$W$14*$C$14)+IF($X$14*$C$14*N$4&gt;$X$14,0,$X$14*$C$14)+IF($Y$14*$C$14*M$4&gt;$Y$14,0,$Y$14*$C$14)+IF($Z$14*$C$14*L$4&gt;$Z$14,0,$Z$14*$C$14)+IF($AA$14*$C$14*K$4&gt;$AA$14,0,$AA$14*$C$14)+IF($AB$14*$C$14*J$4&gt;$AB$14,0,$AB$14*$C$14)+IF($AC$14*$C$14*I$4&gt;$AC$14,0,$AC$14*$C$14)+IF($AD$14*$C$14*H$4&gt;$AD$14,0,$AD$14*$C$14)+IF($AE$14*$C$14*G$4&gt;$AE$14,0,$AE$14*$C$14)+IF($AF$14*$C$14*F$4&gt;$AF$14,0,$AF$14*$C$14)))</f>
        <v>0.27</v>
      </c>
      <c r="AH72" s="126">
        <f>IF(AG43&gt;AG14,0,IF(AND(AG43=AG14,AG72=0),0,IF($E$14*$C$14*AH$4&gt;$E$14,0,$E$14*$C$14)+IF($F$14*$C$14*AG$4&gt;$F$14,0,$F$14*$C$14)+IF($G$14*$C$14*AF$4&gt;$G$14,0,$G$14*$C$14)+IF($H$14*$C$14*AE$4&gt;$H$14,0,$H$14*$C$14)+IF($I$14*$C$14*AD$4&gt;$I$14,0,$I$14*$C$14)+IF($J$14*$C$14*AC$4&gt;$J$14,0,$J$14*$C$14)+IF($K$14*$C$14*AB$4&gt;$K$14,0,$K$14*$C$14)+IF($L$14*$C$14*AA$4&gt;$L$14,0,$L$14*$C$14)+IF($M$14*$C$14*Z$4&gt;$M$14,0,$M$14*$C$14)+IF($N$14*$C$14*Y$4&gt;$N$14,0,$N$14*$C$14)+IF($O$14*$C$14*X$4&gt;$O$14,0,$O$14*$C$14)+IF($P$14*$C$14*W$4&gt;$P$14,0,$P$14*$C$14)+IF($Q$14*$C$14*V$4&gt;$Q$14,0,$Q$14*$C$14)+IF($R$14*$C$14*U$4&gt;$R$14,0,$R$14*$C$14)+IF($S$14*$C$14*T$4&gt;$S$14,0,$S$14*$C$14)+IF($T$14*$C$14*S$4&gt;$T$14,0,$T$14*$C$14)+IF($U$14*$C$14*R$4&gt;$U$14,0,$U$14*$C$14)+IF($V$14*$C$14*Q$4&gt;$V$14,0,$V$14*$C$14)+IF($W$14*$C$14*P$4&gt;$W$14,0,$W$14*$C$14)+IF($X$14*$C$14*O$4&gt;$X$14,0,$X$14*$C$14)+IF($Y$14*$C$14*N$4&gt;$Y$14,0,$Y$14*$C$14)+IF($Z$14*$C$14*M$4&gt;$Z$14,0,$Z$14*$C$14)+IF($AA$14*$C$14*L$4&gt;$AA$14,0,$AA$14*$C$14)+IF($AB$14*$C$14*K$4&gt;$AB$14,0,$AB$14*$C$14)+IF($AC$14*$C$14*J$4&gt;$AC$14,0,$AC$14*$C$14)+IF($AD$14*$C$14*I$4&gt;$AD$14,0,$AD$14*$C$14)+IF($AE$14*$C$14*H$4&gt;$AE$14,0,$AE$14*$C$14)+IF($AF$14*$C$14*G$4&gt;$AF$14,0,$AF$14*$C$14)+IF($AG$14*$C$14*F$4&gt;$AG$14,0,$AG$14*$C$14)))</f>
        <v>0.27</v>
      </c>
      <c r="AI72" s="126">
        <f>IF(AH43&gt;AH14,0,IF(AND(AH43=AH14,AH72=0),0,IF($E$14*$C$14*AI$4&gt;$E$14,0,$E$14*$C$14)+IF($F$14*$C$14*AH$4&gt;$F$14,0,$F$14*$C$14)+IF($G$14*$C$14*AG$4&gt;$G$14,0,$G$14*$C$14)+IF($H$14*$C$14*AF$4&gt;$H$14,0,$H$14*$C$14)+IF($I$14*$C$14*AE$4&gt;$I$14,0,$I$14*$C$14)+IF($J$14*$C$14*AD$4&gt;$J$14,0,$J$14*$C$14)+IF($K$14*$C$14*AC$4&gt;$K$14,0,$K$14*$C$14)+IF($L$14*$C$14*AB$4&gt;$L$14,0,$L$14*$C$14)+IF($M$14*$C$14*AA$4&gt;$M$14,0,$M$14*$C$14)+IF($N$14*$C$14*Z$4&gt;$N$14,0,$N$14*$C$14)+IF($O$14*$C$14*Y$4&gt;$O$14,0,$O$14*$C$14)+IF($P$14*$C$14*X$4&gt;$P$14,0,$P$14*$C$14)+IF($Q$14*$C$14*W$4&gt;$Q$14,0,$Q$14*$C$14)+IF($R$14*$C$14*V$4&gt;$R$14,0,$R$14*$C$14)+IF($S$14*$C$14*U$4&gt;$S$14,0,$S$14*$C$14)+IF($T$14*$C$14*T$4&gt;$T$14,0,$T$14*$C$14)+IF($U$14*$C$14*S$4&gt;$U$14,0,$U$14*$C$14)+IF($V$14*$C$14*R$4&gt;$V$14,0,$V$14*$C$14)+IF($W$14*$C$14*Q$4&gt;$W$14,0,$W$14*$C$14)+IF($X$14*$C$14*P$4&gt;$X$14,0,$X$14*$C$14)+IF($Y$14*$C$14*O$4&gt;$Y$14,0,$Y$14*$C$14)+IF($Z$14*$C$14*N$4&gt;$Z$14,0,$Z$14*$C$14)+IF($AA$14*$C$14*M$4&gt;$AA$14,0,$AA$14*$C$14)+IF($AB$14*$C$14*L$4&gt;$AB$14,0,$AB$14*$C$14)+IF($AC$14*$C$14*K$4&gt;$AC$14,0,$AC$14*$C$14)+IF($AD$14*$C$14*J$4&gt;$AD$14,0,$AD$14*$C$14)+IF($AE$14*$C$14*I$4&gt;$AE$14,0,$AE$14*$C$14)+IF($AF$14*$C$14*H$4&gt;$AF$14,0,$AF$14*$C$14)+IF($AG$14*$C$14*G$4&gt;$AG$14,0,$AG$14*$C$14)+IF($AH$14*$C$14*F$4&gt;$AH$14,0,$AH$14*$C$14)))</f>
        <v>0.27</v>
      </c>
    </row>
    <row r="73" spans="2:35" ht="28.8" x14ac:dyDescent="0.3">
      <c r="B73" s="6" t="str">
        <f t="shared" si="14"/>
        <v>Distribution line 1-35kV (towers, poles, wires, conductors)</v>
      </c>
      <c r="C73" s="303"/>
      <c r="D73" s="151">
        <f t="shared" si="15"/>
        <v>15</v>
      </c>
      <c r="E73" s="126">
        <v>0</v>
      </c>
      <c r="F73" s="126">
        <f>IF(E44&gt;E15,0,IF(AND(E44=E15,E73=0),0,IF($E$15*$C$15*F$4&gt;$E$15,0,$E$15*$C$15)))</f>
        <v>0.5</v>
      </c>
      <c r="G73" s="126">
        <f>IF(F44&gt;F15,0,IF(AND(F44=F15,F73=0),0,IF($E$15*$C$15*G$4&gt;$E$15,0,$E$15*$C$15)+IF($F$15*$C$15*F$4&gt;$F$15,0,$F$15*$C$15)))</f>
        <v>0.5</v>
      </c>
      <c r="H73" s="126">
        <f>IF(G44&gt;G15,0,IF(AND(G44=G15,G73=0),0,IF($E$15*$C$15*H$4&gt;$E$15,0,$E$15*$C$15)+IF($F$15*$C$15*G$4&gt;$F$15,0,$F$15*$C$15)+IF($G$15*$C$15*F$4&gt;$G$15,0,$G$15*$C$15)))</f>
        <v>0.5</v>
      </c>
      <c r="I73" s="126">
        <f>IF(H44&gt;H15,0,IF(AND(H44=H15,H73=0),0,IF($E$15*$C$15*I$4&gt;$E$15,0,$E$15*$C$15)+IF($F$15*$C$15*H$4&gt;$F$15,0,$F$15*$C$15)+IF($G$15*$C$15*G$4&gt;$G$15,0,$G$15*$C$15)+IF($H$15*$C$15*F$4&gt;$H$15,0,$H$15*$C$15)))</f>
        <v>0.5</v>
      </c>
      <c r="J73" s="126">
        <f>IF(I44&gt;I15,0,IF(AND(I44=I15,I73=0),0,IF($E$15*$C$15*J$4&gt;$E$15,0,$E$15*$C$15)+IF($F$15*$C$15*I$4&gt;$F$15,0,$F$15*$C$15)+IF($G$15*$C$15*H$4&gt;$G$15,0,$G$15*$C$15)+IF($H$15*$C$15*G$4&gt;$H$15,0,$H$15*$C$15)+IF($I$15*$C$15*F$4&gt;$I$15,0,$I$15*$C$15)))</f>
        <v>0.5</v>
      </c>
      <c r="K73" s="126">
        <f>IF(J44&gt;J15,0,IF(AND(J44=J15,J73=0),0,IF($E$15*$C$15*K$4&gt;$E$15,0,$E$15*$C$15)+IF($F$15*$C$15*J$4&gt;$F$15,0,$F$15*$C$15)+IF($G$15*$C$15*I$4&gt;$G$15,0,$G$15*$C$15)+IF($H$15*$C$15*H$4&gt;$H$15,0,$H$15*$C$15)+IF($I$15*$C$15*G$4&gt;$I$15,0,$I$15*$C$15)+IF($J$15*$C$15*F$4&gt;$J$15,0,$J$15*$C$15)))</f>
        <v>0.5</v>
      </c>
      <c r="L73" s="126">
        <f>IF(K44&gt;K15,0,IF(AND(K44=K15,K73=0),0,IF($E$15*$C$15*L$4&gt;$E$15,0,$E$15*$C$15)+IF($F$15*$C$15*K$4&gt;$F$15,0,$F$15*$C$15)+IF($G$15*$C$15*J$4&gt;$G$15,0,$G$15*$C$15)+IF($H$15*$C$15*I$4&gt;$H$15,0,$H$15*$C$15)+IF($I$15*$C$15*H$4&gt;$I$15,0,$I$15*$C$15)+IF($J$15*$C$15*G$4&gt;$J$15,0,$J$15*$C$15)+IF($K$15*$C$15*F$4&gt;$K$15,0,$K$15*$C$15)))</f>
        <v>0.5</v>
      </c>
      <c r="M73" s="126">
        <f>IF(L44&gt;L15,0,IF(AND(L44=L15,L73=0),0,IF($E$15*$C$15*M$4&gt;$E$15,0,$E$15*$C$15)+IF($F$15*$C$15*L$4&gt;$F$15,0,$F$15*$C$15)+IF($G$15*$C$15*K$4&gt;$G$15,0,$G$15*$C$15)+IF($H$15*$C$15*J$4&gt;$H$15,0,$H$15*$C$15)+IF($I$15*$C$15*I$4&gt;$I$15,0,$I$15*$C$15)+IF($J$15*$C$15*H$4&gt;$J$15,0,$J$15*$C$15)+IF($K$15*$C$15*G$4&gt;$K$15,0,$K$15*$C$15)+IF($L$15*$C$15*F$4&gt;$L$15,0,$L$15*$C$15)))</f>
        <v>0.5</v>
      </c>
      <c r="N73" s="126">
        <f>IF(M44&gt;M15,0,IF(AND(M44=M15,M73=0),0,IF($E$15*$C$15*N$4&gt;$E$15,0,$E$15*$C$15)+IF($F$15*$C$15*M$4&gt;$F$15,0,$F$15*$C$15)+IF($G$15*$C$15*L$4&gt;$G$15,0,$G$15*$C$15)+IF($H$15*$C$15*K$4&gt;$H$15,0,$H$15*$C$15)+IF($I$15*$C$15*J$4&gt;$I$15,0,$I$15*$C$15)+IF($J$15*$C$15*I$4&gt;$J$15,0,$J$15*$C$15)+IF($K$15*$C$15*H$4&gt;$K$15,0,$K$15*$C$15)+IF($L$15*$C$15*G$4&gt;$L$15,0,$L$15*$C$15)+IF($M$15*$C$15*F$4&gt;$M$15,0,$M$15*$C$15)))</f>
        <v>0.5</v>
      </c>
      <c r="O73" s="126">
        <f>IF(N44&gt;N15,0,IF(AND(N44=N15,N73=0),0,IF($E$15*$C$15*O$4&gt;$E$15,0,$E$15*$C$15)+IF($F$15*$C$15*N$4&gt;$F$15,0,$F$15*$C$15)+IF($G$15*$C$15*M$4&gt;$G$15,0,$G$15*$C$15)+IF($H$15*$C$15*L$4&gt;$H$15,0,$H$15*$C$15)+IF($I$15*$C$15*K$4&gt;$I$15,0,$I$15*$C$15)+IF($J$15*$C$15*J$4&gt;$J$15,0,$J$15*$C$15)+IF($K$15*$C$15*I$4&gt;$K$15,0,$K$15*$C$15)+IF($L$15*$C$15*H$4&gt;$L$15,0,$L$15*$C$15)+IF($M$15*$C$15*G$4&gt;$M$15,0,$M$15*$C$15)+IF($N$15*$C$15*F$4&gt;$N$15,0,$N$15*$C$15)))</f>
        <v>0.5</v>
      </c>
      <c r="P73" s="126">
        <f>IF(O44&gt;O15,0,IF(AND(O44=O15,O73=0),0,IF($E$15*$C$15*P$4&gt;$E$15,0,$E$15*$C$15)+IF($F$15*$C$15*O$4&gt;$F$15,0,$F$15*$C$15)+IF($G$15*$C$15*N$4&gt;$G$15,0,$G$15*$C$15)+IF($H$15*$C$15*M$4&gt;$H$15,0,$H$15*$C$15)+IF($I$15*$C$15*L$4&gt;$I$15,0,$I$15*$C$15)+IF($J$15*$C$15*K$4&gt;$J$15,0,$J$15*$C$15)+IF($K$15*$C$15*J$4&gt;$K$15,0,$K$15*$C$15)+IF($L$15*$C$15*I$4&gt;$L$15,0,$L$15*$C$15)+IF($M$15*$C$15*H$4&gt;$M$15,0,$M$15*$C$15)+IF($N$15*$C$15*G$4&gt;$N$15,0,$N$15*$C$15)+IF($O$15*$C$15*F$4&gt;$O$15,0,$O$15*$C$15)))</f>
        <v>0.5</v>
      </c>
      <c r="Q73" s="126">
        <f>IF(P44&gt;P15,0,IF(AND(P44=P15,P73=0),0,IF($E$15*$C$15*Q$4&gt;$E$15,0,$E$15*$C$15)+IF($F$15*$C$15*P$4&gt;$F$15,0,$F$15*$C$15)+IF($G$15*$C$15*O$4&gt;$G$15,0,$G$15*$C$15)+IF($H$15*$C$15*N$4&gt;$H$15,0,$H$15*$C$15)+IF($I$15*$C$15*M$4&gt;$I$15,0,$I$15*$C$15)+IF($J$15*$C$15*L$4&gt;$J$15,0,$J$15*$C$15)+IF($K$15*$C$15*K$4&gt;$K$15,0,$K$15*$C$15)+IF($L$15*$C$15*J$4&gt;$L$15,0,$L$15*$C$15)+IF($M$15*$C$15*I$4&gt;$M$15,0,$M$15*$C$15)+IF($N$15*$C$15*H$4&gt;$N$15,0,$N$15*$C$15)+IF($O$15*$C$15*G$4&gt;$O$15,0,$O$15*$C$15)+IF($P$15*$C$15*F$4&gt;$P$15,0,$P$15*$C$15)))</f>
        <v>0.5</v>
      </c>
      <c r="R73" s="126">
        <f>IF(Q44&gt;Q15,0,IF(AND(Q44=Q15,Q73=0),0,IF($E$15*$C$15*R$4&gt;$E$15,0,$E$15*$C$15)+IF($F$15*$C$15*Q$4&gt;$F$15,0,$F$15*$C$15)+IF($G$15*$C$15*P$4&gt;$G$15,0,$G$15*$C$15)+IF($H$15*$C$15*O$4&gt;$H$15,0,$H$15*$C$15)+IF($I$15*$C$15*N$4&gt;$I$15,0,$I$15*$C$15)+IF($J$15*$C$15*M$4&gt;$J$15,0,$J$15*$C$15)+IF($K$15*$C$15*L$4&gt;$K$15,0,$K$15*$C$15)+IF($L$15*$C$15*K$4&gt;$L$15,0,$L$15*$C$15)+IF($M$15*$C$15*J$4&gt;$M$15,0,$M$15*$C$15)+IF($N$15*$C$15*I$4&gt;$N$15,0,$N$15*$C$15)+IF($O$15*$C$15*H$4&gt;$O$15,0,$O$15*$C$15)+IF($P$15*$C$15*G$4&gt;$P$15,0,$P$15*$C$15)+IF($Q$15*$C$15*F$4&gt;$Q$15,0,$Q$15*$C$15)))</f>
        <v>0.5</v>
      </c>
      <c r="S73" s="126">
        <f>IF(R44&gt;R15,0,IF(AND(R44=R15,R73=0),0,IF($E$15*$C$15*S$4&gt;$E$15,0,$E$15*$C$15)+IF($F$15*$C$15*R$4&gt;$F$15,0,$F$15*$C$15)+IF($G$15*$C$15*Q$4&gt;$G$15,0,$G$15*$C$15)+IF($H$15*$C$15*P$4&gt;$H$15,0,$H$15*$C$15)+IF($I$15*$C$15*O$4&gt;$I$15,0,$I$15*$C$15)+IF($J$15*$C$15*N$4&gt;$J$15,0,$J$15*$C$15)+IF($K$15*$C$15*M$4&gt;$K$15,0,$K$15*$C$15)+IF($L$15*$C$15*L$4&gt;$L$15,0,$L$15*$C$15)+IF($M$15*$C$15*K$4&gt;$M$15,0,$M$15*$C$15)+IF($N$15*$C$15*J$4&gt;$N$15,0,$N$15*$C$15)+IF($O$15*$C$15*I$4&gt;$O$15,0,$O$15*$C$15)+IF($P$15*$C$15*H$4&gt;$P$15,0,$P$15*$C$15)+IF($Q$15*$C$15*G$4&gt;$Q$15,0,$Q$15*$C$15)+IF($R$15*$C$15*F$4&gt;$R$15,0,$R$15*$C$15)))</f>
        <v>0.5</v>
      </c>
      <c r="T73" s="126">
        <f>IF(S44&gt;S15,0,IF(AND(S44=S15,S73=0),0,IF($E$15*$C$15*T$4&gt;$E$15,0,$E$15*$C$15)+IF($F$15*$C$15*S$4&gt;$F$15,0,$F$15*$C$15)+IF($G$15*$C$15*R$4&gt;$G$15,0,$G$15*$C$15)+IF($H$15*$C$15*Q$4&gt;$H$15,0,$H$15*$C$15)+IF($I$15*$C$15*P$4&gt;$I$15,0,$I$15*$C$15)+IF($J$15*$C$15*O$4&gt;$J$15,0,$J$15*$C$15)+IF($K$15*$C$15*N$4&gt;$K$15,0,$K$15*$C$15)+IF($L$15*$C$15*M$4&gt;$L$15,0,$L$15*$C$15)+IF($M$15*$C$15*L$4&gt;$M$15,0,$M$15*$C$15)+IF($N$15*$C$15*K$4&gt;$N$15,0,$N$15*$C$15)+IF($O$15*$C$15*J$4&gt;$O$15,0,$O$15*$C$15)+IF($P$15*$C$15*I$4&gt;$P$15,0,$P$15*$C$15)+IF($Q$15*$C$15*H$4&gt;$Q$15,0,$Q$15*$C$15)+IF($R$15*$C$15*G$4&gt;$R$15,0,$R$15*$C$15)+IF($S$15*$C$15*F$4&gt;$S$15,0,$S$15*$C$15)))</f>
        <v>0.5</v>
      </c>
      <c r="U73" s="126">
        <f>IF(T44&gt;T15,0,IF(AND(T44=T15,T73=0),0,IF($E$15*$C$15*U$4&gt;$E$15,0,$E$15*$C$15)+IF($F$15*$C$15*T$4&gt;$F$15,0,$F$15*$C$15)+IF($G$15*$C$15*S$4&gt;$G$15,0,$G$15*$C$15)+IF($H$15*$C$15*R$4&gt;$H$15,0,$H$15*$C$15)+IF($I$15*$C$15*Q$4&gt;$I$15,0,$I$15*$C$15)+IF($J$15*$C$15*P$4&gt;$J$15,0,$J$15*$C$15)+IF($K$15*$C$15*O$4&gt;$K$15,0,$K$15*$C$15)+IF($L$15*$C$15*N$4&gt;$L$15,0,$L$15*$C$15)+IF($M$15*$C$15*M$4&gt;$M$15,0,$M$15*$C$15)+IF($N$15*$C$15*L$4&gt;$N$15,0,$N$15*$C$15)+IF($O$15*$C$15*K$4&gt;$O$15,0,$O$15*$C$15)+IF($P$15*$C$15*J$4&gt;$P$15,0,$P$15*$C$15)+IF($Q$15*$C$15*I$4&gt;$Q$15,0,$Q$15*$C$15)+IF($R$15*$C$15*H$4&gt;$R$15,0,$R$15*$C$15)+IF($S$15*$C$15*G$4&gt;$S$15,0,$S$15*$C$15)+IF($T$15*$C$15*F$4&gt;$T$15,0,$T$15*$C$15)))</f>
        <v>0.5</v>
      </c>
      <c r="V73" s="126">
        <f>IF(U44&gt;U15,0,IF(AND(U44=U15,U73=0),0,IF($E$15*$C$15*V$4&gt;$E$15,0,$E$15*$C$15)+IF($F$15*$C$15*U$4&gt;$F$15,0,$F$15*$C$15)+IF($G$15*$C$15*T$4&gt;$G$15,0,$G$15*$C$15)+IF($H$15*$C$15*S$4&gt;$H$15,0,$H$15*$C$15)+IF($I$15*$C$15*R$4&gt;$I$15,0,$I$15*$C$15)+IF($J$15*$C$15*Q$4&gt;$J$15,0,$J$15*$C$15)+IF($K$15*$C$15*P$4&gt;$K$15,0,$K$15*$C$15)+IF($L$15*$C$15*O$4&gt;$L$15,0,$L$15*$C$15)+IF($M$15*$C$15*N$4&gt;$M$15,0,$M$15*$C$15)+IF($N$15*$C$15*M$4&gt;$N$15,0,$N$15*$C$15)+IF($O$15*$C$15*L$4&gt;$O$15,0,$O$15*$C$15)+IF($P$15*$C$15*K$4&gt;$P$15,0,$P$15*$C$15)+IF($Q$15*$C$15*J$4&gt;$Q$15,0,$Q$15*$C$15)+IF($R$15*$C$15*I$4&gt;$R$15,0,$R$15*$C$15)+IF($S$15*$C$15*H$4&gt;$S$15,0,$S$15*$C$15)+IF($T$15*$C$15*G$4&gt;$T$15,0,$T$15*$C$15)+IF($U$15*$C$15*F$4&gt;$U$15,0,$U$15*$C$15)))</f>
        <v>0.5</v>
      </c>
      <c r="W73" s="126">
        <f>IF(V44&gt;V15,0,IF(AND(V44=V15,V73=0),0,IF($E$15*$C$15*W$4&gt;$E$15,0,$E$15*$C$15)+IF($F$15*$C$15*V$4&gt;$F$15,0,$F$15*$C$15)+IF($G$15*$C$15*U$4&gt;$G$15,0,$G$15*$C$15)+IF($H$15*$C$15*T$4&gt;$H$15,0,$H$15*$C$15)+IF($I$15*$C$15*S$4&gt;$I$15,0,$I$15*$C$15)+IF($J$15*$C$15*R$4&gt;$J$15,0,$J$15*$C$15)+IF($K$15*$C$15*Q$4&gt;$K$15,0,$K$15*$C$15)+IF($L$15*$C$15*P$4&gt;$L$15,0,$L$15*$C$15)+IF($M$15*$C$15*O$4&gt;$M$15,0,$M$15*$C$15)+IF($N$15*$C$15*N$4&gt;$N$15,0,$N$15*$C$15)+IF($O$15*$C$15*M$4&gt;$O$15,0,$O$15*$C$15)+IF($P$15*$C$15*L$4&gt;$P$15,0,$P$15*$C$15)+IF($Q$15*$C$15*K$4&gt;$Q$15,0,$Q$15*$C$15)+IF($R$15*$C$15*J$4&gt;$R$15,0,$R$15*$C$15)+IF($S$15*$C$15*I$4&gt;$S$15,0,$S$15*$C$15)+IF($T$15*$C$15*H$4&gt;$T$15,0,$T$15*$C$15)+IF($U$15*$C$15*G$4&gt;$U$15,0,$U$15*$C$15)+IF($V$15*$C$15*F$4&gt;$V$15,0,$V$15*$C$15)))</f>
        <v>0.5</v>
      </c>
      <c r="X73" s="126">
        <f>IF(W44&gt;W15,0,IF(AND(W44=W15,W73=0),0,IF($E$15*$C$15*X$4&gt;$E$15,0,$E$15*$C$15)+IF($F$15*$C$15*W$4&gt;$F$15,0,$F$15*$C$15)+IF($G$15*$C$15*V$4&gt;$G$15,0,$G$15*$C$15)+IF($H$15*$C$15*U$4&gt;$H$15,0,$H$15*$C$15)+IF($I$15*$C$15*T$4&gt;$I$15,0,$I$15*$C$15)+IF($J$15*$C$15*S$4&gt;$J$15,0,$J$15*$C$15)+IF($K$15*$C$15*R$4&gt;$K$15,0,$K$15*$C$15)+IF($L$15*$C$15*Q$4&gt;$L$15,0,$L$15*$C$15)+IF($M$15*$C$15*P$4&gt;$M$15,0,$M$15*$C$15)+IF($N$15*$C$15*O$4&gt;$N$15,0,$N$15*$C$15)+IF($O$15*$C$15*N$4&gt;$O$15,0,$O$15*$C$15)+IF($P$15*$C$15*M$4&gt;$P$15,0,$P$15*$C$15)+IF($Q$15*$C$15*L$4&gt;$Q$15,0,$Q$15*$C$15)+IF($R$15*$C$15*K$4&gt;$R$15,0,$R$15*$C$15)+IF($S$15*$C$15*J$4&gt;$S$15,0,$S$15*$C$15)+IF($T$15*$C$15*I$4&gt;$T$15,0,$T$15*$C$15)+IF($U$15*$C$15*H$4&gt;$U$15,0,$U$15*$C$15)+IF($V$15*$C$15*G$4&gt;$V$15,0,$V$15*$C$15)+IF($W$15*$C$15*F$4&gt;$W$15,0,$W$15*$C$15)))</f>
        <v>0.5</v>
      </c>
      <c r="Y73" s="126">
        <f>IF(X44&gt;X15,0,IF(AND(X44=X15,X73=0),0,IF($E$15*$C$15*Y$4&gt;$E$15,0,$E$15*$C$15)+IF($F$15*$C$15*X$4&gt;$F$15,0,$F$15*$C$15)+IF($G$15*$C$15*W$4&gt;$G$15,0,$G$15*$C$15)+IF($H$15*$C$15*V$4&gt;$H$15,0,$H$15*$C$15)+IF($I$15*$C$15*U$4&gt;$I$15,0,$I$15*$C$15)+IF($J$15*$C$15*T$4&gt;$J$15,0,$J$15*$C$15)+IF($K$15*$C$15*S$4&gt;$K$15,0,$K$15*$C$15)+IF($L$15*$C$15*R$4&gt;$L$15,0,$L$15*$C$15)+IF($M$15*$C$15*Q$4&gt;$M$15,0,$M$15*$C$15)+IF($N$15*$C$15*P$4&gt;$N$15,0,$N$15*$C$15)+IF($O$15*$C$15*O$4&gt;$O$15,0,$O$15*$C$15)+IF($P$15*$C$15*N$4&gt;$P$15,0,$P$15*$C$15)+IF($Q$15*$C$15*M$4&gt;$Q$15,0,$Q$15*$C$15)+IF($R$15*$C$15*L$4&gt;$R$15,0,$R$15*$C$15)+IF($S$15*$C$15*K$4&gt;$S$15,0,$S$15*$C$15)+IF($T$15*$C$15*J$4&gt;$T$15,0,$T$15*$C$15)+IF($U$15*$C$15*I$4&gt;$U$15,0,$U$15*$C$15)+IF($V$15*$C$15*H$4&gt;$V$15,0,$V$15*$C$15)+IF($W$15*$C$15*G$4&gt;$W$15,0,$W$15*$C$15)+IF($X$15*$C$15*F$4&gt;$X$15,0,$X$15*$C$15)))</f>
        <v>0.5</v>
      </c>
      <c r="Z73" s="126">
        <f>IF(Y44&gt;Y15,0,IF(AND(Y44=Y15,Y73=0),0,IF($E$15*$C$15*Z$4&gt;$E$15,0,$E$15*$C$15)+IF($F$15*$C$15*Y$4&gt;$F$15,0,$F$15*$C$15)+IF($G$15*$C$15*X$4&gt;$G$15,0,$G$15*$C$15)+IF($H$15*$C$15*W$4&gt;$H$15,0,$H$15*$C$15)+IF($I$15*$C$15*V$4&gt;$I$15,0,$I$15*$C$15)+IF($J$15*$C$15*U$4&gt;$J$15,0,$J$15*$C$15)+IF($K$15*$C$15*T$4&gt;$K$15,0,$K$15*$C$15)+IF($L$15*$C$15*S$4&gt;$L$15,0,$L$15*$C$15)+IF($M$15*$C$15*R$4&gt;$M$15,0,$M$15*$C$15)+IF($N$15*$C$15*Q$4&gt;$N$15,0,$N$15*$C$15)+IF($O$15*$C$15*P$4&gt;$O$15,0,$O$15*$C$15)+IF($P$15*$C$15*O$4&gt;$P$15,0,$P$15*$C$15)+IF($Q$15*$C$15*N$4&gt;$Q$15,0,$Q$15*$C$15)+IF($R$15*$C$15*M$4&gt;$R$15,0,$R$15*$C$15)+IF($S$15*$C$15*L$4&gt;$S$15,0,$S$15*$C$15)+IF($T$15*$C$15*K$4&gt;$T$15,0,$T$15*$C$15)+IF($U$15*$C$15*J$4&gt;$U$15,0,$U$15*$C$15)+IF($V$15*$C$15*I$4&gt;$V$15,0,$V$15*$C$15)+IF($W$15*$C$15*H$4&gt;$W$15,0,$W$15*$C$15)+IF($X$15*$C$15*G$4&gt;$X$15,0,$X$15*$C$15)+IF($Y$15*$C$15*F$4&gt;$Y$15,0,$Y$15*$C$15)))</f>
        <v>0.5</v>
      </c>
      <c r="AA73" s="126">
        <f>IF(Z44&gt;Z15,0,IF(AND(Z44=Z15,Z73=0),0,IF($E$15*$C$15*AA$4&gt;$E$15,0,$E$15*$C$15)+IF($F$15*$C$15*Z$4&gt;$F$15,0,$F$15*$C$15)+IF($G$15*$C$15*Y$4&gt;$G$15,0,$G$15*$C$15)+IF($H$15*$C$15*X$4&gt;$H$15,0,$H$15*$C$15)+IF($I$15*$C$15*W$4&gt;$I$15,0,$I$15*$C$15)+IF($J$15*$C$15*V$4&gt;$J$15,0,$J$15*$C$15)+IF($K$15*$C$15*U$4&gt;$K$15,0,$K$15*$C$15)+IF($L$15*$C$15*T$4&gt;$L$15,0,$L$15*$C$15)+IF($M$15*$C$15*S$4&gt;$M$15,0,$M$15*$C$15)+IF($N$15*$C$15*R$4&gt;$N$15,0,$N$15*$C$15)+IF($O$15*$C$15*Q$4&gt;$O$15,0,$O$15*$C$15)+IF($P$15*$C$15*P$4&gt;$P$15,0,$P$15*$C$15)+IF($Q$15*$C$15*O$4&gt;$Q$15,0,$Q$15*$C$15)+IF($R$15*$C$15*N$4&gt;$R$15,0,$R$15*$C$15)+IF($S$15*$C$15*M$4&gt;$S$15,0,$S$15*$C$15)+IF($T$15*$C$15*L$4&gt;$T$15,0,$T$15*$C$15)+IF($U$15*$C$15*K$4&gt;$U$15,0,$U$15*$C$15)+IF($V$15*$C$15*J$4&gt;$V$15,0,$V$15*$C$15)+IF($W$15*$C$15*I$4&gt;$W$15,0,$W$15*$C$15)+IF($X$15*$C$15*H$4&gt;$X$15,0,$X$15*$C$15)+IF($Y$15*$C$15*G$4&gt;$Y$15,0,$Y$15*$C$15)+IF($Z$15*$C$15*F$4&gt;$Z$15,0,$Z$15*$C$15)))</f>
        <v>0.5</v>
      </c>
      <c r="AB73" s="126">
        <f>IF(AA44&gt;AA15,0,IF(AND(AA44=AA15,AA73=0),0,IF($E$15*$C$15*AB$4&gt;$E$15,0,$E$15*$C$15)+IF($F$15*$C$15*AA$4&gt;$F$15,0,$F$15*$C$15)+IF($G$15*$C$15*Z$4&gt;$G$15,0,$G$15*$C$15)+IF($H$15*$C$15*Y$4&gt;$H$15,0,$H$15*$C$15)+IF($I$15*$C$15*X$4&gt;$I$15,0,$I$15*$C$15)+IF($J$15*$C$15*W$4&gt;$J$15,0,$J$15*$C$15)+IF($K$15*$C$15*V$4&gt;$K$15,0,$K$15*$C$15)+IF($L$15*$C$15*U$4&gt;$L$15,0,$L$15*$C$15)+IF($M$15*$C$15*T$4&gt;$M$15,0,$M$15*$C$15)+IF($N$15*$C$15*S$4&gt;$N$15,0,$N$15*$C$15)+IF($O$15*$C$15*R$4&gt;$O$15,0,$O$15*$C$15)+IF($P$15*$C$15*Q$4&gt;$P$15,0,$P$15*$C$15)+IF($Q$15*$C$15*P$4&gt;$Q$15,0,$Q$15*$C$15)+IF($R$15*$C$15*O$4&gt;$R$15,0,$R$15*$C$15)+IF($S$15*$C$15*N$4&gt;$S$15,0,$S$15*$C$15)+IF($T$15*$C$15*M$4&gt;$T$15,0,$T$15*$C$15)+IF($U$15*$C$15*L$4&gt;$U$15,0,$U$15*$C$15)+IF($V$15*$C$15*K$4&gt;$V$15,0,$V$15*$C$15)+IF($W$15*$C$15*J$4&gt;$W$15,0,$W$15*$C$15)+IF($X$15*$C$15*I$4&gt;$X$15,0,$X$15*$C$15)+IF($Y$15*$C$15*H$4&gt;$Y$15,0,$Y$15*$C$15)+IF($Z$15*$C$15*G$4&gt;$Z$15,0,$Z$15*$C$15)+IF($AA$15*$C$15*F$4&gt;$AA$15,0,$AA$15*$C$15)))</f>
        <v>0.5</v>
      </c>
      <c r="AC73" s="126">
        <f>IF(AB44&gt;AB15,0,IF(AND(AB44=AB15,AB73=0),0,IF($E$15*$C$15*AC$4&gt;$E$15,0,$E$15*$C$15)+IF($F$15*$C$15*AB$4&gt;$F$15,0,$F$15*$C$15)+IF($G$15*$C$15*AA$4&gt;$G$15,0,$G$15*$C$15)+IF($H$15*$C$15*Z$4&gt;$H$15,0,$H$15*$C$15)+IF($I$15*$C$15*Y$4&gt;$I$15,0,$I$15*$C$15)+IF($J$15*$C$15*X$4&gt;$J$15,0,$J$15*$C$15)+IF($K$15*$C$15*W$4&gt;$K$15,0,$K$15*$C$15)+IF($L$15*$C$15*V$4&gt;$L$15,0,$L$15*$C$15)+IF($M$15*$C$15*U$4&gt;$M$15,0,$M$15*$C$15)+IF($N$15*$C$15*T$4&gt;$N$15,0,$N$15*$C$15)+IF($O$15*$C$15*S$4&gt;$O$15,0,$O$15*$C$15)+IF($P$15*$C$15*R$4&gt;$P$15,0,$P$15*$C$15)+IF($Q$15*$C$15*Q$4&gt;$Q$15,0,$Q$15*$C$15)+IF($R$15*$C$15*P$4&gt;$R$15,0,$R$15*$C$15)+IF($S$15*$C$15*O$4&gt;$S$15,0,$S$15*$C$15)+IF($T$15*$C$15*N$4&gt;$T$15,0,$T$15*$C$15)+IF($U$15*$C$15*M$4&gt;$U$15,0,$U$15*$C$15)+IF($V$15*$C$15*L$4&gt;$V$15,0,$V$15*$C$15)+IF($W$15*$C$15*K$4&gt;$W$15,0,$W$15*$C$15)+IF($X$15*$C$15*J$4&gt;$X$15,0,$X$15*$C$15)+IF($Y$15*$C$15*I$4&gt;$Y$15,0,$Y$15*$C$15)+IF($Z$15*$C$15*H$4&gt;$Z$15,0,$Z$15*$C$15)+IF($AA$15*$C$15*G$4&gt;$AA$15,0,$AA$15*$C$15)+IF($AB$15*$C$15*F$4&gt;$AB$15,0,$AB$15*$C$15)))</f>
        <v>0.5</v>
      </c>
      <c r="AD73" s="126">
        <f>IF(AC44&gt;AC15,0,IF(AND(AC44=AC15,AC73=0),0,IF($E$15*$C$15*AD$4&gt;$E$15,0,$E$15*$C$15)+IF($F$15*$C$15*AC$4&gt;$F$15,0,$F$15*$C$15)+IF($G$15*$C$15*AB$4&gt;$G$15,0,$G$15*$C$15)+IF($H$15*$C$15*AA$4&gt;$H$15,0,$H$15*$C$15)+IF($I$15*$C$15*Z$4&gt;$I$15,0,$I$15*$C$15)+IF($J$15*$C$15*Y$4&gt;$J$15,0,$J$15*$C$15)+IF($K$15*$C$15*X$4&gt;$K$15,0,$K$15*$C$15)+IF($L$15*$C$15*W$4&gt;$L$15,0,$L$15*$C$15)+IF($M$15*$C$15*V$4&gt;$M$15,0,$M$15*$C$15)+IF($N$15*$C$15*U$4&gt;$N$15,0,$N$15*$C$15)+IF($O$15*$C$15*T$4&gt;$O$15,0,$O$15*$C$15)+IF($P$15*$C$15*S$4&gt;$P$15,0,$P$15*$C$15)+IF($Q$15*$C$15*R$4&gt;$Q$15,0,$Q$15*$C$15)+IF($R$15*$C$15*Q$4&gt;$R$15,0,$R$15*$C$15)+IF($S$15*$C$15*P$4&gt;$S$15,0,$S$15*$C$15)+IF($T$15*$C$15*O$4&gt;$T$15,0,$T$15*$C$15)+IF($U$15*$C$15*N$4&gt;$U$15,0,$U$15*$C$15)+IF($V$15*$C$15*M$4&gt;$V$15,0,$V$15*$C$15)+IF($W$15*$C$15*L$4&gt;$W$15,0,$W$15*$C$15)+IF($X$15*$C$15*K$4&gt;$X$15,0,$X$15*$C$15)+IF($Y$15*$C$15*J$4&gt;$Y$15,0,$Y$15*$C$15)+IF($Z$15*$C$15*I$4&gt;$Z$15,0,$Z$15*$C$15)+IF($AA$15*$C$15*H$4&gt;$AA$15,0,$AA$15*$C$15)+IF($AB$15*$C$15*G$4&gt;$AB$15,0,$AB$15*$C$15)+IF($AC$15*$C$15*F$4&gt;$AC$15,0,$AC$15*$C$15)))</f>
        <v>0.5</v>
      </c>
      <c r="AE73" s="126">
        <f>IF(AD44&gt;AD15,0,IF(AND(AD44=AD15,AD73=0),0,IF($E$15*$C$15*AE$4&gt;$E$15,0,$E$15*$C$15)+IF($F$15*$C$15*AD$4&gt;$F$15,0,$F$15*$C$15)+IF($G$15*$C$15*AC$4&gt;$G$15,0,$G$15*$C$15)+IF($H$15*$C$15*AB$4&gt;$H$15,0,$H$15*$C$15)+IF($I$15*$C$15*AA$4&gt;$I$15,0,$I$15*$C$15)+IF($J$15*$C$15*Z$4&gt;$J$15,0,$J$15*$C$15)+IF($K$15*$C$15*Y$4&gt;$K$15,0,$K$15*$C$15)+IF($L$15*$C$15*X$4&gt;$L$15,0,$L$15*$C$15)+IF($M$15*$C$15*W$4&gt;$M$15,0,$M$15*$C$15)+IF($N$15*$C$15*V$4&gt;$N$15,0,$N$15*$C$15)+IF($O$15*$C$15*U$4&gt;$O$15,0,$O$15*$C$15)+IF($P$15*$C$15*T$4&gt;$P$15,0,$P$15*$C$15)+IF($Q$15*$C$15*S$4&gt;$Q$15,0,$Q$15*$C$15)+IF($R$15*$C$15*R$4&gt;$R$15,0,$R$15*$C$15)+IF($S$15*$C$15*Q$4&gt;$S$15,0,$S$15*$C$15)+IF($T$15*$C$15*P$4&gt;$T$15,0,$T$15*$C$15)+IF($U$15*$C$15*O$4&gt;$U$15,0,$U$15*$C$15)+IF($V$15*$C$15*N$4&gt;$V$15,0,$V$15*$C$15)+IF($W$15*$C$15*M$4&gt;$W$15,0,$W$15*$C$15)+IF($X$15*$C$15*L$4&gt;$X$15,0,$X$15*$C$15)+IF($Y$15*$C$15*K$4&gt;$Y$15,0,$Y$15*$C$15)+IF($Z$15*$C$15*J$4&gt;$Z$15,0,$Z$15*$C$15)+IF($AA$15*$C$15*I$4&gt;$AA$15,0,$AA$15*$C$15)+IF($AB$15*$C$15*H$4&gt;$AB$15,0,$AB$15*$C$15)+IF($AC$15*$C$15*G$4&gt;$AC$15,0,$AC$15*$C$15)+IF($AD$15*$C$15*F$4&gt;$AD$15,0,$AD$15*$C$15)))</f>
        <v>0.5</v>
      </c>
      <c r="AF73" s="126">
        <f>IF(AE44&gt;AE15,0,IF(AND(AE44=AE15,AE73=0),0,IF($E$15*$C$15*AF$4&gt;$E$15,0,$E$15*$C$15)+IF($F$15*$C$15*AE$4&gt;$F$15,0,$F$15*$C$15)+IF($G$15*$C$15*AD$4&gt;$G$15,0,$G$15*$C$15)+IF($H$15*$C$15*AC$4&gt;$H$15,0,$H$15*$C$15)+IF($I$15*$C$15*AB$4&gt;$I$15,0,$I$15*$C$15)+IF($J$15*$C$15*AA$4&gt;$J$15,0,$J$15*$C$15)+IF($K$15*$C$15*Z$4&gt;$K$15,0,$K$15*$C$15)+IF($L$15*$C$15*Y$4&gt;$L$15,0,$L$15*$C$15)+IF($M$15*$C$15*X$4&gt;$M$15,0,$M$15*$C$15)+IF($N$15*$C$15*W$4&gt;$N$15,0,$N$15*$C$15)+IF($O$15*$C$15*V$4&gt;$O$15,0,$O$15*$C$15)+IF($P$15*$C$15*U$4&gt;$P$15,0,$P$15*$C$15)+IF($Q$15*$C$15*T$4&gt;$Q$15,0,$Q$15*$C$15)+IF($R$15*$C$15*S$4&gt;$R$15,0,$R$15*$C$15)+IF($S$15*$C$15*R$4&gt;$S$15,0,$S$15*$C$15)+IF($T$15*$C$15*Q$4&gt;$T$15,0,$T$15*$C$15)+IF($U$15*$C$15*P$4&gt;$U$15,0,$U$15*$C$15)+IF($V$15*$C$15*O$4&gt;$V$15,0,$V$15*$C$15)+IF($W$15*$C$15*N$4&gt;$W$15,0,$W$15*$C$15)+IF($X$15*$C$15*M$4&gt;$X$15,0,$X$15*$C$15)+IF($Y$15*$C$15*L$4&gt;$Y$15,0,$Y$15*$C$15)+IF($Z$15*$C$15*K$4&gt;$Z$15,0,$Z$15*$C$15)+IF($AA$15*$C$15*J$4&gt;$AA$15,0,$AA$15*$C$15)+IF($AB$15*$C$15*I$4&gt;$AB$15,0,$AB$15*$C$15)+IF($AC$15*$C$15*H$4&gt;$AC$15,0,$AC$15*$C$15)+IF($AD$15*$C$15*G$4&gt;$AD$15,0,$AD$15*$C$15)+IF($AE$15*$C$15*F$4&gt;$AE$15,0,$AE$15*$C$15)))</f>
        <v>0.5</v>
      </c>
      <c r="AG73" s="126">
        <f>IF(AF44&gt;AF15,0,IF(AND(AF44=AF15,AF73=0),0,IF($E$15*$C$15*AG$4&gt;$E$15,0,$E$15*$C$15)+IF($F$15*$C$15*AF$4&gt;$F$15,0,$F$15*$C$15)+IF($G$15*$C$15*AE$4&gt;$G$15,0,$G$15*$C$15)+IF($H$15*$C$15*AD$4&gt;$H$15,0,$H$15*$C$15)+IF($I$15*$C$15*AC$4&gt;$I$15,0,$I$15*$C$15)+IF($J$15*$C$15*AB$4&gt;$J$15,0,$J$15*$C$15)+IF($K$15*$C$15*AA$4&gt;$K$15,0,$K$15*$C$15)+IF($L$15*$C$15*Z$4&gt;$L$15,0,$L$15*$C$15)+IF($M$15*$C$15*Y$4&gt;$M$15,0,$M$15*$C$15)+IF($N$15*$C$15*X$4&gt;$N$15,0,$N$15*$C$15)+IF($O$15*$C$15*W$4&gt;$O$15,0,$O$15*$C$15)+IF($P$15*$C$15*V$4&gt;$P$15,0,$P$15*$C$15)+IF($Q$15*$C$15*U$4&gt;$Q$15,0,$Q$15*$C$15)+IF($R$15*$C$15*T$4&gt;$R$15,0,$R$15*$C$15)+IF($S$15*$C$15*S$4&gt;$S$15,0,$S$15*$C$15)+IF($T$15*$C$15*R$4&gt;$T$15,0,$T$15*$C$15)+IF($U$15*$C$15*Q$4&gt;$U$15,0,$U$15*$C$15)+IF($V$15*$C$15*P$4&gt;$V$15,0,$V$15*$C$15)+IF($W$15*$C$15*O$4&gt;$W$15,0,$W$15*$C$15)+IF($X$15*$C$15*N$4&gt;$X$15,0,$X$15*$C$15)+IF($Y$15*$C$15*M$4&gt;$Y$15,0,$Y$15*$C$15)+IF($Z$15*$C$15*L$4&gt;$Z$15,0,$Z$15*$C$15)+IF($AA$15*$C$15*K$4&gt;$AA$15,0,$AA$15*$C$15)+IF($AB$15*$C$15*J$4&gt;$AB$15,0,$AB$15*$C$15)+IF($AC$15*$C$15*I$4&gt;$AC$15,0,$AC$15*$C$15)+IF($AD$15*$C$15*H$4&gt;$AD$15,0,$AD$15*$C$15)+IF($AE$15*$C$15*G$4&gt;$AE$15,0,$AE$15*$C$15)+IF($AF$15*$C$15*F$4&gt;$AF$15,0,$AF$15*$C$15)))</f>
        <v>0.5</v>
      </c>
      <c r="AH73" s="126">
        <f>IF(AG44&gt;AG15,0,IF(AND(AG44=AG15,AG73=0),0,IF($E$15*$C$15*AH$4&gt;$E$15,0,$E$15*$C$15)+IF($F$15*$C$15*AG$4&gt;$F$15,0,$F$15*$C$15)+IF($G$15*$C$15*AF$4&gt;$G$15,0,$G$15*$C$15)+IF($H$15*$C$15*AE$4&gt;$H$15,0,$H$15*$C$15)+IF($I$15*$C$15*AD$4&gt;$I$15,0,$I$15*$C$15)+IF($J$15*$C$15*AC$4&gt;$J$15,0,$J$15*$C$15)+IF($K$15*$C$15*AB$4&gt;$K$15,0,$K$15*$C$15)+IF($L$15*$C$15*AA$4&gt;$L$15,0,$L$15*$C$15)+IF($M$15*$C$15*Z$4&gt;$M$15,0,$M$15*$C$15)+IF($N$15*$C$15*Y$4&gt;$N$15,0,$N$15*$C$15)+IF($O$15*$C$15*X$4&gt;$O$15,0,$O$15*$C$15)+IF($P$15*$C$15*W$4&gt;$P$15,0,$P$15*$C$15)+IF($Q$15*$C$15*V$4&gt;$Q$15,0,$Q$15*$C$15)+IF($R$15*$C$15*U$4&gt;$R$15,0,$R$15*$C$15)+IF($S$15*$C$15*T$4&gt;$S$15,0,$S$15*$C$15)+IF($T$15*$C$15*S$4&gt;$T$15,0,$T$15*$C$15)+IF($U$15*$C$15*R$4&gt;$U$15,0,$U$15*$C$15)+IF($V$15*$C$15*Q$4&gt;$V$15,0,$V$15*$C$15)+IF($W$15*$C$15*P$4&gt;$W$15,0,$W$15*$C$15)+IF($X$15*$C$15*O$4&gt;$X$15,0,$X$15*$C$15)+IF($Y$15*$C$15*N$4&gt;$Y$15,0,$Y$15*$C$15)+IF($Z$15*$C$15*M$4&gt;$Z$15,0,$Z$15*$C$15)+IF($AA$15*$C$15*L$4&gt;$AA$15,0,$AA$15*$C$15)+IF($AB$15*$C$15*K$4&gt;$AB$15,0,$AB$15*$C$15)+IF($AC$15*$C$15*J$4&gt;$AC$15,0,$AC$15*$C$15)+IF($AD$15*$C$15*I$4&gt;$AD$15,0,$AD$15*$C$15)+IF($AE$15*$C$15*H$4&gt;$AE$15,0,$AE$15*$C$15)+IF($AF$15*$C$15*G$4&gt;$AF$15,0,$AF$15*$C$15)+IF($AG$15*$C$15*F$4&gt;$AG$15,0,$AG$15*$C$15)))</f>
        <v>0.5</v>
      </c>
      <c r="AI73" s="126">
        <f>IF(AH44&gt;AH15,0,IF(AND(AH44=AH15,AH73=0),0,IF($E$15*$C$15*AI$4&gt;$E$15,0,$E$15*$C$15)+IF($F$15*$C$15*AH$4&gt;$F$15,0,$F$15*$C$15)+IF($G$15*$C$15*AG$4&gt;$G$15,0,$G$15*$C$15)+IF($H$15*$C$15*AF$4&gt;$H$15,0,$H$15*$C$15)+IF($I$15*$C$15*AE$4&gt;$I$15,0,$I$15*$C$15)+IF($J$15*$C$15*AD$4&gt;$J$15,0,$J$15*$C$15)+IF($K$15*$C$15*AC$4&gt;$K$15,0,$K$15*$C$15)+IF($L$15*$C$15*AB$4&gt;$L$15,0,$L$15*$C$15)+IF($M$15*$C$15*AA$4&gt;$M$15,0,$M$15*$C$15)+IF($N$15*$C$15*Z$4&gt;$N$15,0,$N$15*$C$15)+IF($O$15*$C$15*Y$4&gt;$O$15,0,$O$15*$C$15)+IF($P$15*$C$15*X$4&gt;$P$15,0,$P$15*$C$15)+IF($Q$15*$C$15*W$4&gt;$Q$15,0,$Q$15*$C$15)+IF($R$15*$C$15*V$4&gt;$R$15,0,$R$15*$C$15)+IF($S$15*$C$15*U$4&gt;$S$15,0,$S$15*$C$15)+IF($T$15*$C$15*T$4&gt;$T$15,0,$T$15*$C$15)+IF($U$15*$C$15*S$4&gt;$U$15,0,$U$15*$C$15)+IF($V$15*$C$15*R$4&gt;$V$15,0,$V$15*$C$15)+IF($W$15*$C$15*Q$4&gt;$W$15,0,$W$15*$C$15)+IF($X$15*$C$15*P$4&gt;$X$15,0,$X$15*$C$15)+IF($Y$15*$C$15*O$4&gt;$Y$15,0,$Y$15*$C$15)+IF($Z$15*$C$15*N$4&gt;$Z$15,0,$Z$15*$C$15)+IF($AA$15*$C$15*M$4&gt;$AA$15,0,$AA$15*$C$15)+IF($AB$15*$C$15*L$4&gt;$AB$15,0,$AB$15*$C$15)+IF($AC$15*$C$15*K$4&gt;$AC$15,0,$AC$15*$C$15)+IF($AD$15*$C$15*J$4&gt;$AD$15,0,$AD$15*$C$15)+IF($AE$15*$C$15*I$4&gt;$AE$15,0,$AE$15*$C$15)+IF($AF$15*$C$15*H$4&gt;$AF$15,0,$AF$15*$C$15)+IF($AG$15*$C$15*G$4&gt;$AG$15,0,$AG$15*$C$15)+IF($AH$15*$C$15*F$4&gt;$AH$15,0,$AH$15*$C$15)))</f>
        <v>0.5</v>
      </c>
    </row>
    <row r="74" spans="2:35" ht="28.8" x14ac:dyDescent="0.3">
      <c r="B74" s="6" t="str">
        <f t="shared" si="14"/>
        <v>Feeders (poles, wires, relay and protective equipment)</v>
      </c>
      <c r="C74" s="303"/>
      <c r="D74" s="151">
        <f t="shared" si="15"/>
        <v>15</v>
      </c>
      <c r="E74" s="126">
        <v>0</v>
      </c>
      <c r="F74" s="126">
        <f>IF(E45&gt;E16,0,IF(AND(E45=E16,E74=0),0,IF($E$16*$C$16*F$4&gt;$E$16,0,$E$16*$C$16)))</f>
        <v>0.5</v>
      </c>
      <c r="G74" s="126">
        <f>IF(F45&gt;F16,0,IF(AND(F45=F16,F74=0),0,IF($E$16*$C$16*G$4&gt;$E$16,0,$E$16*$C$16)+IF($F$16*$C$16*F$4&gt;$F$16,0,$F$16*$C$16)))</f>
        <v>0.5</v>
      </c>
      <c r="H74" s="126">
        <f>IF(G45&gt;G16,0,IF(AND(G45=G16,G74=0),0,IF($E$16*$C$16*H$4&gt;$E$16,0,$E$16*$C$16)+IF($F$16*$C$16*G$4&gt;$F$16,0,$F$16*$C$16)+IF($G$16*$C$16*F$4&gt;$G$16,0,$G$16*$C$16)))</f>
        <v>0.5</v>
      </c>
      <c r="I74" s="126">
        <f>IF(H45&gt;H16,0,IF(AND(H45=H16,H74=0),0,IF($E$16*$C$16*I$4&gt;$E$16,0,$E$16*$C$16)+IF($F$16*$C$16*H$4&gt;$F$16,0,$F$16*$C$16)+IF($G$16*$C$16*G$4&gt;$G$16,0,$G$16*$C$16)+IF($H$16*$C$16*F$4&gt;$H$16,0,$H$16*$C$16)))</f>
        <v>0.5</v>
      </c>
      <c r="J74" s="126">
        <f>IF(I45&gt;I16,0,IF(AND(I45=I16,I74=0),0,IF($E$16*$C$16*J$4&gt;$E$16,0,$E$16*$C$16)+IF($F$16*$C$16*I$4&gt;$F$16,0,$F$16*$C$16)+IF($G$16*$C$16*H$4&gt;$G$16,0,$G$16*$C$16)+IF($H$16*$C$16*G$4&gt;$H$16,0,$H$16*$C$16)+IF($I$16*$C$16*F$4&gt;$I$16,0,$I$16*$C$16)))</f>
        <v>0.5</v>
      </c>
      <c r="K74" s="126">
        <f>IF(J45&gt;J16,0,IF(AND(J45=J16,J74=0),0,IF($E$16*$C$16*K$4&gt;$E$16,0,$E$16*$C$16)+IF($F$16*$C$16*J$4&gt;$F$16,0,$F$16*$C$16)+IF($G$16*$C$16*I$4&gt;$G$16,0,$G$16*$C$16)+IF($H$16*$C$16*H$4&gt;$H$16,0,$H$16*$C$16)+IF($I$16*$C$16*G$4&gt;$I$16,0,$I$16*$C$16)+IF($J$16*$C$16*F$4&gt;$J$16,0,$J$16*$C$16)))</f>
        <v>0.5</v>
      </c>
      <c r="L74" s="126">
        <f>IF(K45&gt;K16,0,IF(AND(K45=K16,K74=0),0,IF($E$16*$C$16*L$4&gt;$E$16,0,$E$16*$C$16)+IF($F$16*$C$16*K$4&gt;$F$16,0,$F$16*$C$16)+IF($G$16*$C$16*J$4&gt;$G$16,0,$G$16*$C$16)+IF($H$16*$C$16*I$4&gt;$H$16,0,$H$16*$C$16)+IF($I$16*$C$16*H$4&gt;$I$16,0,$I$16*$C$16)+IF($J$16*$C$16*G$4&gt;$J$16,0,$J$16*$C$16)+IF($K$16*$C$16*F$4&gt;$K$16,0,$K$16*$C$16)))</f>
        <v>0.5</v>
      </c>
      <c r="M74" s="126">
        <f>IF(L45&gt;L16,0,IF(AND(L45=L16,L74=0),0,IF($E$16*$C$16*M$4&gt;$E$16,0,$E$16*$C$16)+IF($F$16*$C$16*L$4&gt;$F$16,0,$F$16*$C$16)+IF($G$16*$C$16*K$4&gt;$G$16,0,$G$16*$C$16)+IF($H$16*$C$16*J$4&gt;$H$16,0,$H$16*$C$16)+IF($I$16*$C$16*I$4&gt;$I$16,0,$I$16*$C$16)+IF($J$16*$C$16*H$4&gt;$J$16,0,$J$16*$C$16)+IF($K$16*$C$16*G$4&gt;$K$16,0,$K$16*$C$16)+IF($L$16*$C$16*F$4&gt;$L$16,0,$L$16*$C$16)))</f>
        <v>0.5</v>
      </c>
      <c r="N74" s="126">
        <f>IF(M45&gt;M16,0,IF(AND(M45=M16,M74=0),0,IF($E$16*$C$16*N$4&gt;$E$16,0,$E$16*$C$16)+IF($F$16*$C$16*M$4&gt;$F$16,0,$F$16*$C$16)+IF($G$16*$C$16*L$4&gt;$G$16,0,$G$16*$C$16)+IF($H$16*$C$16*K$4&gt;$H$16,0,$H$16*$C$16)+IF($I$16*$C$16*J$4&gt;$I$16,0,$I$16*$C$16)+IF($J$16*$C$16*I$4&gt;$J$16,0,$J$16*$C$16)+IF($K$16*$C$16*H$4&gt;$K$16,0,$K$16*$C$16)+IF($L$16*$C$16*G$4&gt;$L$16,0,$L$16*$C$16)+IF($M$16*$C$16*F$4&gt;$M$16,0,$M$16*$C$16)))</f>
        <v>0.5</v>
      </c>
      <c r="O74" s="126">
        <f>IF(N45&gt;N16,0,IF(AND(N45=N16,N74=0),0,IF($E$16*$C$16*O$4&gt;$E$16,0,$E$16*$C$16)+IF($F$16*$C$16*N$4&gt;$F$16,0,$F$16*$C$16)+IF($G$16*$C$16*M$4&gt;$G$16,0,$G$16*$C$16)+IF($H$16*$C$16*L$4&gt;$H$16,0,$H$16*$C$16)+IF($I$16*$C$16*K$4&gt;$I$16,0,$I$16*$C$16)+IF($J$16*$C$16*J$4&gt;$J$16,0,$J$16*$C$16)+IF($K$16*$C$16*I$4&gt;$K$16,0,$K$16*$C$16)+IF($L$16*$C$16*H$4&gt;$L$16,0,$L$16*$C$16)+IF($M$16*$C$16*G$4&gt;$M$16,0,$M$16*$C$16)+IF($N$16*$C$16*F$4&gt;$N$16,0,$N$16*$C$16)))</f>
        <v>0.5</v>
      </c>
      <c r="P74" s="126">
        <f>IF(O45&gt;O16,0,IF(AND(O45=O16,O74=0),0,IF($E$16*$C$16*P$4&gt;$E$16,0,$E$16*$C$16)+IF($F$16*$C$16*O$4&gt;$F$16,0,$F$16*$C$16)+IF($G$16*$C$16*N$4&gt;$G$16,0,$G$16*$C$16)+IF($H$16*$C$16*M$4&gt;$H$16,0,$H$16*$C$16)+IF($I$16*$C$16*L$4&gt;$I$16,0,$I$16*$C$16)+IF($J$16*$C$16*K$4&gt;$J$16,0,$J$16*$C$16)+IF($K$16*$C$16*J$4&gt;$K$16,0,$K$16*$C$16)+IF($L$16*$C$16*I$4&gt;$L$16,0,$L$16*$C$16)+IF($M$16*$C$16*H$4&gt;$M$16,0,$M$16*$C$16)+IF($N$16*$C$16*G$4&gt;$N$16,0,$N$16*$C$16)+IF($O$16*$C$16*F$4&gt;$O$16,0,$O$16*$C$16)))</f>
        <v>0.5</v>
      </c>
      <c r="Q74" s="126">
        <f>IF(P45&gt;P16,0,IF(AND(P45=P16,P74=0),0,IF($E$16*$C$16*Q$4&gt;$E$16,0,$E$16*$C$16)+IF($F$16*$C$16*P$4&gt;$F$16,0,$F$16*$C$16)+IF($G$16*$C$16*O$4&gt;$G$16,0,$G$16*$C$16)+IF($H$16*$C$16*N$4&gt;$H$16,0,$H$16*$C$16)+IF($I$16*$C$16*M$4&gt;$I$16,0,$I$16*$C$16)+IF($J$16*$C$16*L$4&gt;$J$16,0,$J$16*$C$16)+IF($K$16*$C$16*K$4&gt;$K$16,0,$K$16*$C$16)+IF($L$16*$C$16*J$4&gt;$L$16,0,$L$16*$C$16)+IF($M$16*$C$16*I$4&gt;$M$16,0,$M$16*$C$16)+IF($N$16*$C$16*H$4&gt;$N$16,0,$N$16*$C$16)+IF($O$16*$C$16*G$4&gt;$O$16,0,$O$16*$C$16)+IF($P$16*$C$16*F$4&gt;$P$16,0,$P$16*$C$16)))</f>
        <v>0.5</v>
      </c>
      <c r="R74" s="126">
        <f>IF(Q45&gt;Q16,0,IF(AND(Q45=Q16,Q74=0),0,IF($E$16*$C$16*R$4&gt;$E$16,0,$E$16*$C$16)+IF($F$16*$C$16*Q$4&gt;$F$16,0,$F$16*$C$16)+IF($G$16*$C$16*P$4&gt;$G$16,0,$G$16*$C$16)+IF($H$16*$C$16*O$4&gt;$H$16,0,$H$16*$C$16)+IF($I$16*$C$16*N$4&gt;$I$16,0,$I$16*$C$16)+IF($J$16*$C$16*M$4&gt;$J$16,0,$J$16*$C$16)+IF($K$16*$C$16*L$4&gt;$K$16,0,$K$16*$C$16)+IF($L$16*$C$16*K$4&gt;$L$16,0,$L$16*$C$16)+IF($M$16*$C$16*J$4&gt;$M$16,0,$M$16*$C$16)+IF($N$16*$C$16*I$4&gt;$N$16,0,$N$16*$C$16)+IF($O$16*$C$16*H$4&gt;$O$16,0,$O$16*$C$16)+IF($P$16*$C$16*G$4&gt;$P$16,0,$P$16*$C$16)+IF($Q$16*$C$16*F$4&gt;$Q$16,0,$Q$16*$C$16)))</f>
        <v>0.5</v>
      </c>
      <c r="S74" s="126">
        <f>IF(R45&gt;R16,0,IF(AND(R45=R16,R74=0),0,IF($E$16*$C$16*S$4&gt;$E$16,0,$E$16*$C$16)+IF($F$16*$C$16*R$4&gt;$F$16,0,$F$16*$C$16)+IF($G$16*$C$16*Q$4&gt;$G$16,0,$G$16*$C$16)+IF($H$16*$C$16*P$4&gt;$H$16,0,$H$16*$C$16)+IF($I$16*$C$16*O$4&gt;$I$16,0,$I$16*$C$16)+IF($J$16*$C$16*N$4&gt;$J$16,0,$J$16*$C$16)+IF($K$16*$C$16*M$4&gt;$K$16,0,$K$16*$C$16)+IF($L$16*$C$16*L$4&gt;$L$16,0,$L$16*$C$16)+IF($M$16*$C$16*K$4&gt;$M$16,0,$M$16*$C$16)+IF($N$16*$C$16*J$4&gt;$N$16,0,$N$16*$C$16)+IF($O$16*$C$16*I$4&gt;$O$16,0,$O$16*$C$16)+IF($P$16*$C$16*H$4&gt;$P$16,0,$P$16*$C$16)+IF($Q$16*$C$16*G$4&gt;$Q$16,0,$Q$16*$C$16)+IF($R$16*$C$16*F$4&gt;$R$16,0,$R$16*$C$16)))</f>
        <v>0.5</v>
      </c>
      <c r="T74" s="126">
        <f>IF(S45&gt;S16,0,IF(AND(S45=S16,S74=0),0,IF($E$16*$C$16*T$4&gt;$E$16,0,$E$16*$C$16)+IF($F$16*$C$16*S$4&gt;$F$16,0,$F$16*$C$16)+IF($G$16*$C$16*R$4&gt;$G$16,0,$G$16*$C$16)+IF($H$16*$C$16*Q$4&gt;$H$16,0,$H$16*$C$16)+IF($I$16*$C$16*P$4&gt;$I$16,0,$I$16*$C$16)+IF($J$16*$C$16*O$4&gt;$J$16,0,$J$16*$C$16)+IF($K$16*$C$16*N$4&gt;$K$16,0,$K$16*$C$16)+IF($L$16*$C$16*M$4&gt;$L$16,0,$L$16*$C$16)+IF($M$16*$C$16*L$4&gt;$M$16,0,$M$16*$C$16)+IF($N$16*$C$16*K$4&gt;$N$16,0,$N$16*$C$16)+IF($O$16*$C$16*J$4&gt;$O$16,0,$O$16*$C$16)+IF($P$16*$C$16*I$4&gt;$P$16,0,$P$16*$C$16)+IF($Q$16*$C$16*H$4&gt;$Q$16,0,$Q$16*$C$16)+IF($R$16*$C$16*G$4&gt;$R$16,0,$R$16*$C$16)+IF($S$16*$C$16*F$4&gt;$S$16,0,$S$16*$C$16)))</f>
        <v>0.5</v>
      </c>
      <c r="U74" s="126">
        <f>IF(T45&gt;T16,0,IF(AND(T45=T16,T74=0),0,IF($E$16*$C$16*U$4&gt;$E$16,0,$E$16*$C$16)+IF($F$16*$C$16*T$4&gt;$F$16,0,$F$16*$C$16)+IF($G$16*$C$16*S$4&gt;$G$16,0,$G$16*$C$16)+IF($H$16*$C$16*R$4&gt;$H$16,0,$H$16*$C$16)+IF($I$16*$C$16*Q$4&gt;$I$16,0,$I$16*$C$16)+IF($J$16*$C$16*P$4&gt;$J$16,0,$J$16*$C$16)+IF($K$16*$C$16*O$4&gt;$K$16,0,$K$16*$C$16)+IF($L$16*$C$16*N$4&gt;$L$16,0,$L$16*$C$16)+IF($M$16*$C$16*M$4&gt;$M$16,0,$M$16*$C$16)+IF($N$16*$C$16*L$4&gt;$N$16,0,$N$16*$C$16)+IF($O$16*$C$16*K$4&gt;$O$16,0,$O$16*$C$16)+IF($P$16*$C$16*J$4&gt;$P$16,0,$P$16*$C$16)+IF($Q$16*$C$16*I$4&gt;$Q$16,0,$Q$16*$C$16)+IF($R$16*$C$16*H$4&gt;$R$16,0,$R$16*$C$16)+IF($S$16*$C$16*G$4&gt;$S$16,0,$S$16*$C$16)+IF($T$16*$C$16*F$4&gt;$T$16,0,$T$16*$C$16)))</f>
        <v>0.5</v>
      </c>
      <c r="V74" s="126">
        <f>IF(U45&gt;U16,0,IF(AND(U45=U16,U74=0),0,IF($E$16*$C$16*V$4&gt;$E$16,0,$E$16*$C$16)+IF($F$16*$C$16*U$4&gt;$F$16,0,$F$16*$C$16)+IF($G$16*$C$16*T$4&gt;$G$16,0,$G$16*$C$16)+IF($H$16*$C$16*S$4&gt;$H$16,0,$H$16*$C$16)+IF($I$16*$C$16*R$4&gt;$I$16,0,$I$16*$C$16)+IF($J$16*$C$16*Q$4&gt;$J$16,0,$J$16*$C$16)+IF($K$16*$C$16*P$4&gt;$K$16,0,$K$16*$C$16)+IF($L$16*$C$16*O$4&gt;$L$16,0,$L$16*$C$16)+IF($M$16*$C$16*N$4&gt;$M$16,0,$M$16*$C$16)+IF($N$16*$C$16*M$4&gt;$N$16,0,$N$16*$C$16)+IF($O$16*$C$16*L$4&gt;$O$16,0,$O$16*$C$16)+IF($P$16*$C$16*K$4&gt;$P$16,0,$P$16*$C$16)+IF($Q$16*$C$16*J$4&gt;$Q$16,0,$Q$16*$C$16)+IF($R$16*$C$16*I$4&gt;$R$16,0,$R$16*$C$16)+IF($S$16*$C$16*H$4&gt;$S$16,0,$S$16*$C$16)+IF($T$16*$C$16*G$4&gt;$T$16,0,$T$16*$C$16)+IF($U$16*$C$16*F$4&gt;$U$16,0,$U$16*$C$16)))</f>
        <v>0.5</v>
      </c>
      <c r="W74" s="126">
        <f>IF(V45&gt;V16,0,IF(AND(V45=V16,V74=0),0,IF($E$16*$C$16*W$4&gt;$E$16,0,$E$16*$C$16)+IF($F$16*$C$16*V$4&gt;$F$16,0,$F$16*$C$16)+IF($G$16*$C$16*U$4&gt;$G$16,0,$G$16*$C$16)+IF($H$16*$C$16*T$4&gt;$H$16,0,$H$16*$C$16)+IF($I$16*$C$16*S$4&gt;$I$16,0,$I$16*$C$16)+IF($J$16*$C$16*R$4&gt;$J$16,0,$J$16*$C$16)+IF($K$16*$C$16*Q$4&gt;$K$16,0,$K$16*$C$16)+IF($L$16*$C$16*P$4&gt;$L$16,0,$L$16*$C$16)+IF($M$16*$C$16*O$4&gt;$M$16,0,$M$16*$C$16)+IF($N$16*$C$16*N$4&gt;$N$16,0,$N$16*$C$16)+IF($O$16*$C$16*M$4&gt;$O$16,0,$O$16*$C$16)+IF($P$16*$C$16*L$4&gt;$P$16,0,$P$16*$C$16)+IF($Q$16*$C$16*K$4&gt;$Q$16,0,$Q$16*$C$16)+IF($R$16*$C$16*J$4&gt;$R$16,0,$R$16*$C$16)+IF($S$16*$C$16*I$4&gt;$S$16,0,$S$16*$C$16)+IF($T$16*$C$16*H$4&gt;$T$16,0,$T$16*$C$16)+IF($U$16*$C$16*G$4&gt;$U$16,0,$U$16*$C$16)+IF($V$16*$C$16*F$4&gt;$V$16,0,$V$16*$C$16)))</f>
        <v>0.5</v>
      </c>
      <c r="X74" s="126">
        <f>IF(W45&gt;W16,0,IF(AND(W45=W16,W74=0),0,IF($E$16*$C$16*X$4&gt;$E$16,0,$E$16*$C$16)+IF($F$16*$C$16*W$4&gt;$F$16,0,$F$16*$C$16)+IF($G$16*$C$16*V$4&gt;$G$16,0,$G$16*$C$16)+IF($H$16*$C$16*U$4&gt;$H$16,0,$H$16*$C$16)+IF($I$16*$C$16*T$4&gt;$I$16,0,$I$16*$C$16)+IF($J$16*$C$16*S$4&gt;$J$16,0,$J$16*$C$16)+IF($K$16*$C$16*R$4&gt;$K$16,0,$K$16*$C$16)+IF($L$16*$C$16*Q$4&gt;$L$16,0,$L$16*$C$16)+IF($M$16*$C$16*P$4&gt;$M$16,0,$M$16*$C$16)+IF($N$16*$C$16*O$4&gt;$N$16,0,$N$16*$C$16)+IF($O$16*$C$16*N$4&gt;$O$16,0,$O$16*$C$16)+IF($P$16*$C$16*M$4&gt;$P$16,0,$P$16*$C$16)+IF($Q$16*$C$16*L$4&gt;$Q$16,0,$Q$16*$C$16)+IF($R$16*$C$16*K$4&gt;$R$16,0,$R$16*$C$16)+IF($S$16*$C$16*J$4&gt;$S$16,0,$S$16*$C$16)+IF($T$16*$C$16*I$4&gt;$T$16,0,$T$16*$C$16)+IF($U$16*$C$16*H$4&gt;$U$16,0,$U$16*$C$16)+IF($V$16*$C$16*G$4&gt;$V$16,0,$V$16*$C$16)+IF($W$16*$C$16*F$4&gt;$W$16,0,$W$16*$C$16)))</f>
        <v>0.5</v>
      </c>
      <c r="Y74" s="126">
        <f>IF(X45&gt;X16,0,IF(AND(X45=X16,X74=0),0,IF($E$16*$C$16*Y$4&gt;$E$16,0,$E$16*$C$16)+IF($F$16*$C$16*X$4&gt;$F$16,0,$F$16*$C$16)+IF($G$16*$C$16*W$4&gt;$G$16,0,$G$16*$C$16)+IF($H$16*$C$16*V$4&gt;$H$16,0,$H$16*$C$16)+IF($I$16*$C$16*U$4&gt;$I$16,0,$I$16*$C$16)+IF($J$16*$C$16*T$4&gt;$J$16,0,$J$16*$C$16)+IF($K$16*$C$16*S$4&gt;$K$16,0,$K$16*$C$16)+IF($L$16*$C$16*R$4&gt;$L$16,0,$L$16*$C$16)+IF($M$16*$C$16*Q$4&gt;$M$16,0,$M$16*$C$16)+IF($N$16*$C$16*P$4&gt;$N$16,0,$N$16*$C$16)+IF($O$16*$C$16*O$4&gt;$O$16,0,$O$16*$C$16)+IF($P$16*$C$16*N$4&gt;$P$16,0,$P$16*$C$16)+IF($Q$16*$C$16*M$4&gt;$Q$16,0,$Q$16*$C$16)+IF($R$16*$C$16*L$4&gt;$R$16,0,$R$16*$C$16)+IF($S$16*$C$16*K$4&gt;$S$16,0,$S$16*$C$16)+IF($T$16*$C$16*J$4&gt;$T$16,0,$T$16*$C$16)+IF($U$16*$C$16*I$4&gt;$U$16,0,$U$16*$C$16)+IF($V$16*$C$16*H$4&gt;$V$16,0,$V$16*$C$16)+IF($W$16*$C$16*G$4&gt;$W$16,0,$W$16*$C$16)+IF($X$16*$C$16*F$4&gt;$X$16,0,$X$16*$C$16)))</f>
        <v>0.5</v>
      </c>
      <c r="Z74" s="126">
        <f>IF(Y45&gt;Y16,0,IF(AND(Y45=Y16,Y74=0),0,IF($E$16*$C$16*Z$4&gt;$E$16,0,$E$16*$C$16)+IF($F$16*$C$16*Y$4&gt;$F$16,0,$F$16*$C$16)+IF($G$16*$C$16*X$4&gt;$G$16,0,$G$16*$C$16)+IF($H$16*$C$16*W$4&gt;$H$16,0,$H$16*$C$16)+IF($I$16*$C$16*V$4&gt;$I$16,0,$I$16*$C$16)+IF($J$16*$C$16*U$4&gt;$J$16,0,$J$16*$C$16)+IF($K$16*$C$16*T$4&gt;$K$16,0,$K$16*$C$16)+IF($L$16*$C$16*S$4&gt;$L$16,0,$L$16*$C$16)+IF($M$16*$C$16*R$4&gt;$M$16,0,$M$16*$C$16)+IF($N$16*$C$16*Q$4&gt;$N$16,0,$N$16*$C$16)+IF($O$16*$C$16*P$4&gt;$O$16,0,$O$16*$C$16)+IF($P$16*$C$16*O$4&gt;$P$16,0,$P$16*$C$16)+IF($Q$16*$C$16*N$4&gt;$Q$16,0,$Q$16*$C$16)+IF($R$16*$C$16*M$4&gt;$R$16,0,$R$16*$C$16)+IF($S$16*$C$16*L$4&gt;$S$16,0,$S$16*$C$16)+IF($T$16*$C$16*K$4&gt;$T$16,0,$T$16*$C$16)+IF($U$16*$C$16*J$4&gt;$U$16,0,$U$16*$C$16)+IF($V$16*$C$16*I$4&gt;$V$16,0,$V$16*$C$16)+IF($W$16*$C$16*H$4&gt;$W$16,0,$W$16*$C$16)+IF($X$16*$C$16*G$4&gt;$X$16,0,$X$16*$C$16)+IF($Y$16*$C$16*F$4&gt;$Y$16,0,$Y$16*$C$16)))</f>
        <v>0.5</v>
      </c>
      <c r="AA74" s="126">
        <f>IF(Z45&gt;Z16,0,IF(AND(Z45=Z16,Z74=0),0,IF($E$16*$C$16*AA$4&gt;$E$16,0,$E$16*$C$16)+IF($F$16*$C$16*Z$4&gt;$F$16,0,$F$16*$C$16)+IF($G$16*$C$16*Y$4&gt;$G$16,0,$G$16*$C$16)+IF($H$16*$C$16*X$4&gt;$H$16,0,$H$16*$C$16)+IF($I$16*$C$16*W$4&gt;$I$16,0,$I$16*$C$16)+IF($J$16*$C$16*V$4&gt;$J$16,0,$J$16*$C$16)+IF($K$16*$C$16*U$4&gt;$K$16,0,$K$16*$C$16)+IF($L$16*$C$16*T$4&gt;$L$16,0,$L$16*$C$16)+IF($M$16*$C$16*S$4&gt;$M$16,0,$M$16*$C$16)+IF($N$16*$C$16*R$4&gt;$N$16,0,$N$16*$C$16)+IF($O$16*$C$16*Q$4&gt;$O$16,0,$O$16*$C$16)+IF($P$16*$C$16*P$4&gt;$P$16,0,$P$16*$C$16)+IF($Q$16*$C$16*O$4&gt;$Q$16,0,$Q$16*$C$16)+IF($R$16*$C$16*N$4&gt;$R$16,0,$R$16*$C$16)+IF($S$16*$C$16*M$4&gt;$S$16,0,$S$16*$C$16)+IF($T$16*$C$16*L$4&gt;$T$16,0,$T$16*$C$16)+IF($U$16*$C$16*K$4&gt;$U$16,0,$U$16*$C$16)+IF($V$16*$C$16*J$4&gt;$V$16,0,$V$16*$C$16)+IF($W$16*$C$16*I$4&gt;$W$16,0,$W$16*$C$16)+IF($X$16*$C$16*H$4&gt;$X$16,0,$X$16*$C$16)+IF($Y$16*$C$16*G$4&gt;$Y$16,0,$Y$16*$C$16)+IF($Z$16*$C$16*F$4&gt;$Z$16,0,$Z$16*$C$16)))</f>
        <v>0.5</v>
      </c>
      <c r="AB74" s="126">
        <f>IF(AA45&gt;AA16,0,IF(AND(AA45=AA16,AA74=0),0,IF($E$16*$C$16*AB$4&gt;$E$16,0,$E$16*$C$16)+IF($F$16*$C$16*AA$4&gt;$F$16,0,$F$16*$C$16)+IF($G$16*$C$16*Z$4&gt;$G$16,0,$G$16*$C$16)+IF($H$16*$C$16*Y$4&gt;$H$16,0,$H$16*$C$16)+IF($I$16*$C$16*X$4&gt;$I$16,0,$I$16*$C$16)+IF($J$16*$C$16*W$4&gt;$J$16,0,$J$16*$C$16)+IF($K$16*$C$16*V$4&gt;$K$16,0,$K$16*$C$16)+IF($L$16*$C$16*U$4&gt;$L$16,0,$L$16*$C$16)+IF($M$16*$C$16*T$4&gt;$M$16,0,$M$16*$C$16)+IF($N$16*$C$16*S$4&gt;$N$16,0,$N$16*$C$16)+IF($O$16*$C$16*R$4&gt;$O$16,0,$O$16*$C$16)+IF($P$16*$C$16*Q$4&gt;$P$16,0,$P$16*$C$16)+IF($Q$16*$C$16*P$4&gt;$Q$16,0,$Q$16*$C$16)+IF($R$16*$C$16*O$4&gt;$R$16,0,$R$16*$C$16)+IF($S$16*$C$16*N$4&gt;$S$16,0,$S$16*$C$16)+IF($T$16*$C$16*M$4&gt;$T$16,0,$T$16*$C$16)+IF($U$16*$C$16*L$4&gt;$U$16,0,$U$16*$C$16)+IF($V$16*$C$16*K$4&gt;$V$16,0,$V$16*$C$16)+IF($W$16*$C$16*J$4&gt;$W$16,0,$W$16*$C$16)+IF($X$16*$C$16*I$4&gt;$X$16,0,$X$16*$C$16)+IF($Y$16*$C$16*H$4&gt;$Y$16,0,$Y$16*$C$16)+IF($Z$16*$C$16*G$4&gt;$Z$16,0,$Z$16*$C$16)+IF($AA$16*$C$16*F$4&gt;$AA$16,0,$AA$16*$C$16)))</f>
        <v>0.5</v>
      </c>
      <c r="AC74" s="126">
        <f>IF(AB45&gt;AB16,0,IF(AND(AB45=AB16,AB74=0),0,IF($E$16*$C$16*AC$4&gt;$E$16,0,$E$16*$C$16)+IF($F$16*$C$16*AB$4&gt;$F$16,0,$F$16*$C$16)+IF($G$16*$C$16*AA$4&gt;$G$16,0,$G$16*$C$16)+IF($H$16*$C$16*Z$4&gt;$H$16,0,$H$16*$C$16)+IF($I$16*$C$16*Y$4&gt;$I$16,0,$I$16*$C$16)+IF($J$16*$C$16*X$4&gt;$J$16,0,$J$16*$C$16)+IF($K$16*$C$16*W$4&gt;$K$16,0,$K$16*$C$16)+IF($L$16*$C$16*V$4&gt;$L$16,0,$L$16*$C$16)+IF($M$16*$C$16*U$4&gt;$M$16,0,$M$16*$C$16)+IF($N$16*$C$16*T$4&gt;$N$16,0,$N$16*$C$16)+IF($O$16*$C$16*S$4&gt;$O$16,0,$O$16*$C$16)+IF($P$16*$C$16*R$4&gt;$P$16,0,$P$16*$C$16)+IF($Q$16*$C$16*Q$4&gt;$Q$16,0,$Q$16*$C$16)+IF($R$16*$C$16*P$4&gt;$R$16,0,$R$16*$C$16)+IF($S$16*$C$16*O$4&gt;$S$16,0,$S$16*$C$16)+IF($T$16*$C$16*N$4&gt;$T$16,0,$T$16*$C$16)+IF($U$16*$C$16*M$4&gt;$U$16,0,$U$16*$C$16)+IF($V$16*$C$16*L$4&gt;$V$16,0,$V$16*$C$16)+IF($W$16*$C$16*K$4&gt;$W$16,0,$W$16*$C$16)+IF($X$16*$C$16*J$4&gt;$X$16,0,$X$16*$C$16)+IF($Y$16*$C$16*I$4&gt;$Y$16,0,$Y$16*$C$16)+IF($Z$16*$C$16*H$4&gt;$Z$16,0,$Z$16*$C$16)+IF($AA$16*$C$16*G$4&gt;$AA$16,0,$AA$16*$C$16)+IF($AB$16*$C$16*F$4&gt;$AB$16,0,$AB$16*$C$16)))</f>
        <v>0.5</v>
      </c>
      <c r="AD74" s="126">
        <f>IF(AC45&gt;AC16,0,IF(AND(AC45=AC16,AC74=0),0,IF($E$16*$C$16*AD$4&gt;$E$16,0,$E$16*$C$16)+IF($F$16*$C$16*AC$4&gt;$F$16,0,$F$16*$C$16)+IF($G$16*$C$16*AB$4&gt;$G$16,0,$G$16*$C$16)+IF($H$16*$C$16*AA$4&gt;$H$16,0,$H$16*$C$16)+IF($I$16*$C$16*Z$4&gt;$I$16,0,$I$16*$C$16)+IF($J$16*$C$16*Y$4&gt;$J$16,0,$J$16*$C$16)+IF($K$16*$C$16*X$4&gt;$K$16,0,$K$16*$C$16)+IF($L$16*$C$16*W$4&gt;$L$16,0,$L$16*$C$16)+IF($M$16*$C$16*V$4&gt;$M$16,0,$M$16*$C$16)+IF($N$16*$C$16*U$4&gt;$N$16,0,$N$16*$C$16)+IF($O$16*$C$16*T$4&gt;$O$16,0,$O$16*$C$16)+IF($P$16*$C$16*S$4&gt;$P$16,0,$P$16*$C$16)+IF($Q$16*$C$16*R$4&gt;$Q$16,0,$Q$16*$C$16)+IF($R$16*$C$16*Q$4&gt;$R$16,0,$R$16*$C$16)+IF($S$16*$C$16*P$4&gt;$S$16,0,$S$16*$C$16)+IF($T$16*$C$16*O$4&gt;$T$16,0,$T$16*$C$16)+IF($U$16*$C$16*N$4&gt;$U$16,0,$U$16*$C$16)+IF($V$16*$C$16*M$4&gt;$V$16,0,$V$16*$C$16)+IF($W$16*$C$16*L$4&gt;$W$16,0,$W$16*$C$16)+IF($X$16*$C$16*K$4&gt;$X$16,0,$X$16*$C$16)+IF($Y$16*$C$16*J$4&gt;$Y$16,0,$Y$16*$C$16)+IF($Z$16*$C$16*I$4&gt;$Z$16,0,$Z$16*$C$16)+IF($AA$16*$C$16*H$4&gt;$AA$16,0,$AA$16*$C$16)+IF($AB$16*$C$16*G$4&gt;$AB$16,0,$AB$16*$C$16)+IF($AC$16*$C$16*F$4&gt;$AC$16,0,$AC$16*$C$16)))</f>
        <v>0.5</v>
      </c>
      <c r="AE74" s="126">
        <f>IF(AD45&gt;AD16,0,IF(AND(AD45=AD16,AD74=0),0,IF($E$16*$C$16*AE$4&gt;$E$16,0,$E$16*$C$16)+IF($F$16*$C$16*AD$4&gt;$F$16,0,$F$16*$C$16)+IF($G$16*$C$16*AC$4&gt;$G$16,0,$G$16*$C$16)+IF($H$16*$C$16*AB$4&gt;$H$16,0,$H$16*$C$16)+IF($I$16*$C$16*AA$4&gt;$I$16,0,$I$16*$C$16)+IF($J$16*$C$16*Z$4&gt;$J$16,0,$J$16*$C$16)+IF($K$16*$C$16*Y$4&gt;$K$16,0,$K$16*$C$16)+IF($L$16*$C$16*X$4&gt;$L$16,0,$L$16*$C$16)+IF($M$16*$C$16*W$4&gt;$M$16,0,$M$16*$C$16)+IF($N$16*$C$16*V$4&gt;$N$16,0,$N$16*$C$16)+IF($O$16*$C$16*U$4&gt;$O$16,0,$O$16*$C$16)+IF($P$16*$C$16*T$4&gt;$P$16,0,$P$16*$C$16)+IF($Q$16*$C$16*S$4&gt;$Q$16,0,$Q$16*$C$16)+IF($R$16*$C$16*R$4&gt;$R$16,0,$R$16*$C$16)+IF($S$16*$C$16*Q$4&gt;$S$16,0,$S$16*$C$16)+IF($T$16*$C$16*P$4&gt;$T$16,0,$T$16*$C$16)+IF($U$16*$C$16*O$4&gt;$U$16,0,$U$16*$C$16)+IF($V$16*$C$16*N$4&gt;$V$16,0,$V$16*$C$16)+IF($W$16*$C$16*M$4&gt;$W$16,0,$W$16*$C$16)+IF($X$16*$C$16*L$4&gt;$X$16,0,$X$16*$C$16)+IF($Y$16*$C$16*K$4&gt;$Y$16,0,$Y$16*$C$16)+IF($Z$16*$C$16*J$4&gt;$Z$16,0,$Z$16*$C$16)+IF($AA$16*$C$16*I$4&gt;$AA$16,0,$AA$16*$C$16)+IF($AB$16*$C$16*H$4&gt;$AB$16,0,$AB$16*$C$16)+IF($AC$16*$C$16*G$4&gt;$AC$16,0,$AC$16*$C$16)+IF($AD$16*$C$16*F$4&gt;$AD$16,0,$AD$16*$C$16)))</f>
        <v>0.5</v>
      </c>
      <c r="AF74" s="126">
        <f>IF(AE45&gt;AE16,0,IF(AND(AE45=AE16,AE74=0),0,IF($E$16*$C$16*AF$4&gt;$E$16,0,$E$16*$C$16)+IF($F$16*$C$16*AE$4&gt;$F$16,0,$F$16*$C$16)+IF($G$16*$C$16*AD$4&gt;$G$16,0,$G$16*$C$16)+IF($H$16*$C$16*AC$4&gt;$H$16,0,$H$16*$C$16)+IF($I$16*$C$16*AB$4&gt;$I$16,0,$I$16*$C$16)+IF($J$16*$C$16*AA$4&gt;$J$16,0,$J$16*$C$16)+IF($K$16*$C$16*Z$4&gt;$K$16,0,$K$16*$C$16)+IF($L$16*$C$16*Y$4&gt;$L$16,0,$L$16*$C$16)+IF($M$16*$C$16*X$4&gt;$M$16,0,$M$16*$C$16)+IF($N$16*$C$16*W$4&gt;$N$16,0,$N$16*$C$16)+IF($O$16*$C$16*V$4&gt;$O$16,0,$O$16*$C$16)+IF($P$16*$C$16*U$4&gt;$P$16,0,$P$16*$C$16)+IF($Q$16*$C$16*T$4&gt;$Q$16,0,$Q$16*$C$16)+IF($R$16*$C$16*S$4&gt;$R$16,0,$R$16*$C$16)+IF($S$16*$C$16*R$4&gt;$S$16,0,$S$16*$C$16)+IF($T$16*$C$16*Q$4&gt;$T$16,0,$T$16*$C$16)+IF($U$16*$C$16*P$4&gt;$U$16,0,$U$16*$C$16)+IF($V$16*$C$16*O$4&gt;$V$16,0,$V$16*$C$16)+IF($W$16*$C$16*N$4&gt;$W$16,0,$W$16*$C$16)+IF($X$16*$C$16*M$4&gt;$X$16,0,$X$16*$C$16)+IF($Y$16*$C$16*L$4&gt;$Y$16,0,$Y$16*$C$16)+IF($Z$16*$C$16*K$4&gt;$Z$16,0,$Z$16*$C$16)+IF($AA$16*$C$16*J$4&gt;$AA$16,0,$AA$16*$C$16)+IF($AB$16*$C$16*I$4&gt;$AB$16,0,$AB$16*$C$16)+IF($AC$16*$C$16*H$4&gt;$AC$16,0,$AC$16*$C$16)+IF($AD$16*$C$16*G$4&gt;$AD$16,0,$AD$16*$C$16)+IF($AE$16*$C$16*F$4&gt;$AE$16,0,$AE$16*$C$16)))</f>
        <v>0.5</v>
      </c>
      <c r="AG74" s="126">
        <f>IF(AF45&gt;AF16,0,IF(AND(AF45=AF16,AF74=0),0,IF($E$16*$C$16*AG$4&gt;$E$16,0,$E$16*$C$16)+IF($F$16*$C$16*AF$4&gt;$F$16,0,$F$16*$C$16)+IF($G$16*$C$16*AE$4&gt;$G$16,0,$G$16*$C$16)+IF($H$16*$C$16*AD$4&gt;$H$16,0,$H$16*$C$16)+IF($I$16*$C$16*AC$4&gt;$I$16,0,$I$16*$C$16)+IF($J$16*$C$16*AB$4&gt;$J$16,0,$J$16*$C$16)+IF($K$16*$C$16*AA$4&gt;$K$16,0,$K$16*$C$16)+IF($L$16*$C$16*Z$4&gt;$L$16,0,$L$16*$C$16)+IF($M$16*$C$16*Y$4&gt;$M$16,0,$M$16*$C$16)+IF($N$16*$C$16*X$4&gt;$N$16,0,$N$16*$C$16)+IF($O$16*$C$16*W$4&gt;$O$16,0,$O$16*$C$16)+IF($P$16*$C$16*V$4&gt;$P$16,0,$P$16*$C$16)+IF($Q$16*$C$16*U$4&gt;$Q$16,0,$Q$16*$C$16)+IF($R$16*$C$16*T$4&gt;$R$16,0,$R$16*$C$16)+IF($S$16*$C$16*S$4&gt;$S$16,0,$S$16*$C$16)+IF($T$16*$C$16*R$4&gt;$T$16,0,$T$16*$C$16)+IF($U$16*$C$16*Q$4&gt;$U$16,0,$U$16*$C$16)+IF($V$16*$C$16*P$4&gt;$V$16,0,$V$16*$C$16)+IF($W$16*$C$16*O$4&gt;$W$16,0,$W$16*$C$16)+IF($X$16*$C$16*N$4&gt;$X$16,0,$X$16*$C$16)+IF($Y$16*$C$16*M$4&gt;$Y$16,0,$Y$16*$C$16)+IF($Z$16*$C$16*L$4&gt;$Z$16,0,$Z$16*$C$16)+IF($AA$16*$C$16*K$4&gt;$AA$16,0,$AA$16*$C$16)+IF($AB$16*$C$16*J$4&gt;$AB$16,0,$AB$16*$C$16)+IF($AC$16*$C$16*I$4&gt;$AC$16,0,$AC$16*$C$16)+IF($AD$16*$C$16*H$4&gt;$AD$16,0,$AD$16*$C$16)+IF($AE$16*$C$16*G$4&gt;$AE$16,0,$AE$16*$C$16)+IF($AF$16*$C$16*F$4&gt;$AF$16,0,$AF$16*$C$16)))</f>
        <v>0.5</v>
      </c>
      <c r="AH74" s="126">
        <f>IF(AG45&gt;AG16,0,IF(AND(AG45=AG16,AG74=0),0,IF($E$16*$C$16*AH$4&gt;$E$16,0,$E$16*$C$16)+IF($F$16*$C$16*AG$4&gt;$F$16,0,$F$16*$C$16)+IF($G$16*$C$16*AF$4&gt;$G$16,0,$G$16*$C$16)+IF($H$16*$C$16*AE$4&gt;$H$16,0,$H$16*$C$16)+IF($I$16*$C$16*AD$4&gt;$I$16,0,$I$16*$C$16)+IF($J$16*$C$16*AC$4&gt;$J$16,0,$J$16*$C$16)+IF($K$16*$C$16*AB$4&gt;$K$16,0,$K$16*$C$16)+IF($L$16*$C$16*AA$4&gt;$L$16,0,$L$16*$C$16)+IF($M$16*$C$16*Z$4&gt;$M$16,0,$M$16*$C$16)+IF($N$16*$C$16*Y$4&gt;$N$16,0,$N$16*$C$16)+IF($O$16*$C$16*X$4&gt;$O$16,0,$O$16*$C$16)+IF($P$16*$C$16*W$4&gt;$P$16,0,$P$16*$C$16)+IF($Q$16*$C$16*V$4&gt;$Q$16,0,$Q$16*$C$16)+IF($R$16*$C$16*U$4&gt;$R$16,0,$R$16*$C$16)+IF($S$16*$C$16*T$4&gt;$S$16,0,$S$16*$C$16)+IF($T$16*$C$16*S$4&gt;$T$16,0,$T$16*$C$16)+IF($U$16*$C$16*R$4&gt;$U$16,0,$U$16*$C$16)+IF($V$16*$C$16*Q$4&gt;$V$16,0,$V$16*$C$16)+IF($W$16*$C$16*P$4&gt;$W$16,0,$W$16*$C$16)+IF($X$16*$C$16*O$4&gt;$X$16,0,$X$16*$C$16)+IF($Y$16*$C$16*N$4&gt;$Y$16,0,$Y$16*$C$16)+IF($Z$16*$C$16*M$4&gt;$Z$16,0,$Z$16*$C$16)+IF($AA$16*$C$16*L$4&gt;$AA$16,0,$AA$16*$C$16)+IF($AB$16*$C$16*K$4&gt;$AB$16,0,$AB$16*$C$16)+IF($AC$16*$C$16*J$4&gt;$AC$16,0,$AC$16*$C$16)+IF($AD$16*$C$16*I$4&gt;$AD$16,0,$AD$16*$C$16)+IF($AE$16*$C$16*H$4&gt;$AE$16,0,$AE$16*$C$16)+IF($AF$16*$C$16*G$4&gt;$AF$16,0,$AF$16*$C$16)+IF($AG$16*$C$16*F$4&gt;$AG$16,0,$AG$16*$C$16)))</f>
        <v>0.5</v>
      </c>
      <c r="AI74" s="126">
        <f>IF(AH45&gt;AH16,0,IF(AND(AH45=AH16,AH74=0),0,IF($E$16*$C$16*AI$4&gt;$E$16,0,$E$16*$C$16)+IF($F$16*$C$16*AH$4&gt;$F$16,0,$F$16*$C$16)+IF($G$16*$C$16*AG$4&gt;$G$16,0,$G$16*$C$16)+IF($H$16*$C$16*AF$4&gt;$H$16,0,$H$16*$C$16)+IF($I$16*$C$16*AE$4&gt;$I$16,0,$I$16*$C$16)+IF($J$16*$C$16*AD$4&gt;$J$16,0,$J$16*$C$16)+IF($K$16*$C$16*AC$4&gt;$K$16,0,$K$16*$C$16)+IF($L$16*$C$16*AB$4&gt;$L$16,0,$L$16*$C$16)+IF($M$16*$C$16*AA$4&gt;$M$16,0,$M$16*$C$16)+IF($N$16*$C$16*Z$4&gt;$N$16,0,$N$16*$C$16)+IF($O$16*$C$16*Y$4&gt;$O$16,0,$O$16*$C$16)+IF($P$16*$C$16*X$4&gt;$P$16,0,$P$16*$C$16)+IF($Q$16*$C$16*W$4&gt;$Q$16,0,$Q$16*$C$16)+IF($R$16*$C$16*V$4&gt;$R$16,0,$R$16*$C$16)+IF($S$16*$C$16*U$4&gt;$S$16,0,$S$16*$C$16)+IF($T$16*$C$16*T$4&gt;$T$16,0,$T$16*$C$16)+IF($U$16*$C$16*S$4&gt;$U$16,0,$U$16*$C$16)+IF($V$16*$C$16*R$4&gt;$V$16,0,$V$16*$C$16)+IF($W$16*$C$16*Q$4&gt;$W$16,0,$W$16*$C$16)+IF($X$16*$C$16*P$4&gt;$X$16,0,$X$16*$C$16)+IF($Y$16*$C$16*O$4&gt;$Y$16,0,$Y$16*$C$16)+IF($Z$16*$C$16*N$4&gt;$Z$16,0,$Z$16*$C$16)+IF($AA$16*$C$16*M$4&gt;$AA$16,0,$AA$16*$C$16)+IF($AB$16*$C$16*L$4&gt;$AB$16,0,$AB$16*$C$16)+IF($AC$16*$C$16*K$4&gt;$AC$16,0,$AC$16*$C$16)+IF($AD$16*$C$16*J$4&gt;$AD$16,0,$AD$16*$C$16)+IF($AE$16*$C$16*I$4&gt;$AE$16,0,$AE$16*$C$16)+IF($AF$16*$C$16*H$4&gt;$AF$16,0,$AF$16*$C$16)+IF($AG$16*$C$16*G$4&gt;$AG$16,0,$AG$16*$C$16)+IF($AH$16*$C$16*F$4&gt;$AH$16,0,$AH$16*$C$16)))</f>
        <v>0.5</v>
      </c>
    </row>
    <row r="75" spans="2:35" x14ac:dyDescent="0.3">
      <c r="B75" s="6" t="str">
        <f t="shared" si="14"/>
        <v>Equipment for installation</v>
      </c>
      <c r="C75" s="303"/>
      <c r="D75" s="151">
        <f t="shared" si="15"/>
        <v>15</v>
      </c>
      <c r="E75" s="126">
        <v>0</v>
      </c>
      <c r="F75" s="126">
        <f>IF(E46&gt;E17,0,IF(AND(E46=E17,E75=0),0,IF($E$17*$C$17*F$4&gt;$E$17,0,$E$17*$C$17)))</f>
        <v>0.5</v>
      </c>
      <c r="G75" s="126">
        <f>IF(F46&gt;F17,0,IF(AND(F46=F17,F75=0),0,IF($E$17*$C$17*G$4&gt;$E$17,0,$E$17*$C$17)+IF($F$17*$C$17*F$4&gt;$F$17,0,$F$17*$C$17)))</f>
        <v>0.5</v>
      </c>
      <c r="H75" s="126">
        <f>IF(G46&gt;G17,0,IF(AND(G46=G17,G75=0),0,IF($E$17*$C$17*H$4&gt;$E$17,0,$E$17*$C$17)+IF($F$17*$C$17*G$4&gt;$F$17,0,$F$17*$C$17)+IF($G$17*$C$17*F$4&gt;$G$17,0,$G$17*$C$17)))</f>
        <v>0.5</v>
      </c>
      <c r="I75" s="126">
        <f>IF(H46&gt;H17,0,IF(AND(H46=H17,H75=0),0,IF($E$17*$C$17*I$4&gt;$E$17,0,$E$17*$C$17)+IF($F$17*$C$17*H$4&gt;$F$17,0,$F$17*$C$17)+IF($G$17*$C$17*G$4&gt;$G$17,0,$G$17*$C$17)+IF($H$17*$C$17*F$4&gt;$H$17,0,$H$17*$C$17)))</f>
        <v>0.5</v>
      </c>
      <c r="J75" s="126">
        <f>IF(I46&gt;I17,0,IF(AND(I46=I17,I75=0),0,IF($E$17*$C$17*J$4&gt;$E$17,0,$E$17*$C$17)+IF($F$17*$C$17*I$4&gt;$F$17,0,$F$17*$C$17)+IF($G$17*$C$17*H$4&gt;$G$17,0,$G$17*$C$17)+IF($H$17*$C$17*G$4&gt;$H$17,0,$H$17*$C$17)+IF($I$17*$C$17*F$4&gt;$I$17,0,$I$17*$C$17)))</f>
        <v>0.5</v>
      </c>
      <c r="K75" s="126">
        <f>IF(J46&gt;J17,0,IF(AND(J46=J17,J75=0),0,IF($E$17*$C$17*K$4&gt;$E$17,0,$E$17*$C$17)+IF($F$17*$C$17*J$4&gt;$F$17,0,$F$17*$C$17)+IF($G$17*$C$17*I$4&gt;$G$17,0,$G$17*$C$17)+IF($H$17*$C$17*H$4&gt;$H$17,0,$H$17*$C$17)+IF($I$17*$C$17*G$4&gt;$I$17,0,$I$17*$C$17)+IF($J$17*$C$17*F$4&gt;$J$17,0,$J$17*$C$17)))</f>
        <v>0.5</v>
      </c>
      <c r="L75" s="126">
        <f>IF(K46&gt;K17,0,IF(AND(K46=K17,K75=0),0,IF($E$17*$C$17*L$4&gt;$E$17,0,$E$17*$C$17)+IF($F$17*$C$17*K$4&gt;$F$17,0,$F$17*$C$17)+IF($G$17*$C$17*J$4&gt;$G$17,0,$G$17*$C$17)+IF($H$17*$C$17*I$4&gt;$H$17,0,$H$17*$C$17)+IF($I$17*$C$17*H$4&gt;$I$17,0,$I$17*$C$17)+IF($J$17*$C$17*G$4&gt;$J$17,0,$J$17*$C$17)+IF($K$17*$C$17*F$4&gt;$K$17,0,$K$17*$C$17)))</f>
        <v>0.5</v>
      </c>
      <c r="M75" s="126">
        <f>IF(L46&gt;L17,0,IF(AND(L46=L17,L75=0),0,IF($E$17*$C$17*M$4&gt;$E$17,0,$E$17*$C$17)+IF($F$17*$C$17*L$4&gt;$F$17,0,$F$17*$C$17)+IF($G$17*$C$17*K$4&gt;$G$17,0,$G$17*$C$17)+IF($H$17*$C$17*J$4&gt;$H$17,0,$H$17*$C$17)+IF($I$17*$C$17*I$4&gt;$I$17,0,$I$17*$C$17)+IF($J$17*$C$17*H$4&gt;$J$17,0,$J$17*$C$17)+IF($K$17*$C$17*G$4&gt;$K$17,0,$K$17*$C$17)+IF($L$17*$C$17*F$4&gt;$L$17,0,$L$17*$C$17)))</f>
        <v>0.5</v>
      </c>
      <c r="N75" s="126">
        <f>IF(M46&gt;M17,0,IF(AND(M46=M17,M75=0),0,IF($E$17*$C$17*N$4&gt;$E$17,0,$E$17*$C$17)+IF($F$17*$C$17*M$4&gt;$F$17,0,$F$17*$C$17)+IF($G$17*$C$17*L$4&gt;$G$17,0,$G$17*$C$17)+IF($H$17*$C$17*K$4&gt;$H$17,0,$H$17*$C$17)+IF($I$17*$C$17*J$4&gt;$I$17,0,$I$17*$C$17)+IF($J$17*$C$17*I$4&gt;$J$17,0,$J$17*$C$17)+IF($K$17*$C$17*H$4&gt;$K$17,0,$K$17*$C$17)+IF($L$17*$C$17*G$4&gt;$L$17,0,$L$17*$C$17)+IF($M$17*$C$17*F$4&gt;$M$17,0,$M$17*$C$17)))</f>
        <v>0.5</v>
      </c>
      <c r="O75" s="126">
        <f>IF(N46&gt;N17,0,IF(AND(N46=N17,N75=0),0,IF($E$17*$C$17*O$4&gt;$E$17,0,$E$17*$C$17)+IF($F$17*$C$17*N$4&gt;$F$17,0,$F$17*$C$17)+IF($G$17*$C$17*M$4&gt;$G$17,0,$G$17*$C$17)+IF($H$17*$C$17*L$4&gt;$H$17,0,$H$17*$C$17)+IF($I$17*$C$17*K$4&gt;$I$17,0,$I$17*$C$17)+IF($J$17*$C$17*J$4&gt;$J$17,0,$J$17*$C$17)+IF($K$17*$C$17*I$4&gt;$K$17,0,$K$17*$C$17)+IF($L$17*$C$17*H$4&gt;$L$17,0,$L$17*$C$17)+IF($M$17*$C$17*G$4&gt;$M$17,0,$M$17*$C$17)+IF($N$17*$C$17*F$4&gt;$N$17,0,$N$17*$C$17)))</f>
        <v>0.5</v>
      </c>
      <c r="P75" s="126">
        <f>IF(O46&gt;O17,0,IF(AND(O46=O17,O75=0),0,IF($E$17*$C$17*P$4&gt;$E$17,0,$E$17*$C$17)+IF($F$17*$C$17*O$4&gt;$F$17,0,$F$17*$C$17)+IF($G$17*$C$17*N$4&gt;$G$17,0,$G$17*$C$17)+IF($H$17*$C$17*M$4&gt;$H$17,0,$H$17*$C$17)+IF($I$17*$C$17*L$4&gt;$I$17,0,$I$17*$C$17)+IF($J$17*$C$17*K$4&gt;$J$17,0,$J$17*$C$17)+IF($K$17*$C$17*J$4&gt;$K$17,0,$K$17*$C$17)+IF($L$17*$C$17*I$4&gt;$L$17,0,$L$17*$C$17)+IF($M$17*$C$17*H$4&gt;$M$17,0,$M$17*$C$17)+IF($N$17*$C$17*G$4&gt;$N$17,0,$N$17*$C$17)+IF($O$17*$C$17*F$4&gt;$O$17,0,$O$17*$C$17)))</f>
        <v>0.5</v>
      </c>
      <c r="Q75" s="126">
        <f>IF(P46&gt;P17,0,IF(AND(P46=P17,P75=0),0,IF($E$17*$C$17*Q$4&gt;$E$17,0,$E$17*$C$17)+IF($F$17*$C$17*P$4&gt;$F$17,0,$F$17*$C$17)+IF($G$17*$C$17*O$4&gt;$G$17,0,$G$17*$C$17)+IF($H$17*$C$17*N$4&gt;$H$17,0,$H$17*$C$17)+IF($I$17*$C$17*M$4&gt;$I$17,0,$I$17*$C$17)+IF($J$17*$C$17*L$4&gt;$J$17,0,$J$17*$C$17)+IF($K$17*$C$17*K$4&gt;$K$17,0,$K$17*$C$17)+IF($L$17*$C$17*J$4&gt;$L$17,0,$L$17*$C$17)+IF($M$17*$C$17*I$4&gt;$M$17,0,$M$17*$C$17)+IF($N$17*$C$17*H$4&gt;$N$17,0,$N$17*$C$17)+IF($O$17*$C$17*G$4&gt;$O$17,0,$O$17*$C$17)+IF($P$17*$C$17*F$4&gt;$P$17,0,$P$17*$C$17)))</f>
        <v>0.5</v>
      </c>
      <c r="R75" s="126">
        <f>IF(Q46&gt;Q17,0,IF(AND(Q46=Q17,Q75=0),0,IF($E$17*$C$17*R$4&gt;$E$17,0,$E$17*$C$17)+IF($F$17*$C$17*Q$4&gt;$F$17,0,$F$17*$C$17)+IF($G$17*$C$17*P$4&gt;$G$17,0,$G$17*$C$17)+IF($H$17*$C$17*O$4&gt;$H$17,0,$H$17*$C$17)+IF($I$17*$C$17*N$4&gt;$I$17,0,$I$17*$C$17)+IF($J$17*$C$17*M$4&gt;$J$17,0,$J$17*$C$17)+IF($K$17*$C$17*L$4&gt;$K$17,0,$K$17*$C$17)+IF($L$17*$C$17*K$4&gt;$L$17,0,$L$17*$C$17)+IF($M$17*$C$17*J$4&gt;$M$17,0,$M$17*$C$17)+IF($N$17*$C$17*I$4&gt;$N$17,0,$N$17*$C$17)+IF($O$17*$C$17*H$4&gt;$O$17,0,$O$17*$C$17)+IF($P$17*$C$17*G$4&gt;$P$17,0,$P$17*$C$17)+IF($Q$17*$C$17*F$4&gt;$Q$17,0,$Q$17*$C$17)))</f>
        <v>0.5</v>
      </c>
      <c r="S75" s="126">
        <f>IF(R46&gt;R17,0,IF(AND(R46=R17,R75=0),0,IF($E$17*$C$17*S$4&gt;$E$17,0,$E$17*$C$17)+IF($F$17*$C$17*R$4&gt;$F$17,0,$F$17*$C$17)+IF($G$17*$C$17*Q$4&gt;$G$17,0,$G$17*$C$17)+IF($H$17*$C$17*P$4&gt;$H$17,0,$H$17*$C$17)+IF($I$17*$C$17*O$4&gt;$I$17,0,$I$17*$C$17)+IF($J$17*$C$17*N$4&gt;$J$17,0,$J$17*$C$17)+IF($K$17*$C$17*M$4&gt;$K$17,0,$K$17*$C$17)+IF($L$17*$C$17*L$4&gt;$L$17,0,$L$17*$C$17)+IF($M$17*$C$17*K$4&gt;$M$17,0,$M$17*$C$17)+IF($N$17*$C$17*J$4&gt;$N$17,0,$N$17*$C$17)+IF($O$17*$C$17*I$4&gt;$O$17,0,$O$17*$C$17)+IF($P$17*$C$17*H$4&gt;$P$17,0,$P$17*$C$17)+IF($Q$17*$C$17*G$4&gt;$Q$17,0,$Q$17*$C$17)+IF($R$17*$C$17*F$4&gt;$R$17,0,$R$17*$C$17)))</f>
        <v>0.5</v>
      </c>
      <c r="T75" s="126">
        <f>IF(S46&gt;S17,0,IF(AND(S46=S17,S75=0),0,IF($E$17*$C$17*T$4&gt;$E$17,0,$E$17*$C$17)+IF($F$17*$C$17*S$4&gt;$F$17,0,$F$17*$C$17)+IF($G$17*$C$17*R$4&gt;$G$17,0,$G$17*$C$17)+IF($H$17*$C$17*Q$4&gt;$H$17,0,$H$17*$C$17)+IF($I$17*$C$17*P$4&gt;$I$17,0,$I$17*$C$17)+IF($J$17*$C$17*O$4&gt;$J$17,0,$J$17*$C$17)+IF($K$17*$C$17*N$4&gt;$K$17,0,$K$17*$C$17)+IF($L$17*$C$17*M$4&gt;$L$17,0,$L$17*$C$17)+IF($M$17*$C$17*L$4&gt;$M$17,0,$M$17*$C$17)+IF($N$17*$C$17*K$4&gt;$N$17,0,$N$17*$C$17)+IF($O$17*$C$17*J$4&gt;$O$17,0,$O$17*$C$17)+IF($P$17*$C$17*I$4&gt;$P$17,0,$P$17*$C$17)+IF($Q$17*$C$17*H$4&gt;$Q$17,0,$Q$17*$C$17)+IF($R$17*$C$17*G$4&gt;$R$17,0,$R$17*$C$17)+IF($S$17*$C$17*F$4&gt;$S$17,0,$S$17*$C$17)))</f>
        <v>0.5</v>
      </c>
      <c r="U75" s="126">
        <f>IF(T46&gt;T17,0,IF(AND(T46=T17,T75=0),0,IF($E$17*$C$17*U$4&gt;$E$17,0,$E$17*$C$17)+IF($F$17*$C$17*T$4&gt;$F$17,0,$F$17*$C$17)+IF($G$17*$C$17*S$4&gt;$G$17,0,$G$17*$C$17)+IF($H$17*$C$17*R$4&gt;$H$17,0,$H$17*$C$17)+IF($I$17*$C$17*Q$4&gt;$I$17,0,$I$17*$C$17)+IF($J$17*$C$17*P$4&gt;$J$17,0,$J$17*$C$17)+IF($K$17*$C$17*O$4&gt;$K$17,0,$K$17*$C$17)+IF($L$17*$C$17*N$4&gt;$L$17,0,$L$17*$C$17)+IF($M$17*$C$17*M$4&gt;$M$17,0,$M$17*$C$17)+IF($N$17*$C$17*L$4&gt;$N$17,0,$N$17*$C$17)+IF($O$17*$C$17*K$4&gt;$O$17,0,$O$17*$C$17)+IF($P$17*$C$17*J$4&gt;$P$17,0,$P$17*$C$17)+IF($Q$17*$C$17*I$4&gt;$Q$17,0,$Q$17*$C$17)+IF($R$17*$C$17*H$4&gt;$R$17,0,$R$17*$C$17)+IF($S$17*$C$17*G$4&gt;$S$17,0,$S$17*$C$17)+IF($T$17*$C$17*F$4&gt;$T$17,0,$T$17*$C$17)))</f>
        <v>0.5</v>
      </c>
      <c r="V75" s="126">
        <f>IF(U46&gt;U17,0,IF(AND(U46=U17,U75=0),0,IF($E$17*$C$17*V$4&gt;$E$17,0,$E$17*$C$17)+IF($F$17*$C$17*U$4&gt;$F$17,0,$F$17*$C$17)+IF($G$17*$C$17*T$4&gt;$G$17,0,$G$17*$C$17)+IF($H$17*$C$17*S$4&gt;$H$17,0,$H$17*$C$17)+IF($I$17*$C$17*R$4&gt;$I$17,0,$I$17*$C$17)+IF($J$17*$C$17*Q$4&gt;$J$17,0,$J$17*$C$17)+IF($K$17*$C$17*P$4&gt;$K$17,0,$K$17*$C$17)+IF($L$17*$C$17*O$4&gt;$L$17,0,$L$17*$C$17)+IF($M$17*$C$17*N$4&gt;$M$17,0,$M$17*$C$17)+IF($N$17*$C$17*M$4&gt;$N$17,0,$N$17*$C$17)+IF($O$17*$C$17*L$4&gt;$O$17,0,$O$17*$C$17)+IF($P$17*$C$17*K$4&gt;$P$17,0,$P$17*$C$17)+IF($Q$17*$C$17*J$4&gt;$Q$17,0,$Q$17*$C$17)+IF($R$17*$C$17*I$4&gt;$R$17,0,$R$17*$C$17)+IF($S$17*$C$17*H$4&gt;$S$17,0,$S$17*$C$17)+IF($T$17*$C$17*G$4&gt;$T$17,0,$T$17*$C$17)+IF($U$17*$C$17*F$4&gt;$U$17,0,$U$17*$C$17)))</f>
        <v>0.5</v>
      </c>
      <c r="W75" s="126">
        <f>IF(V46&gt;V17,0,IF(AND(V46=V17,V75=0),0,IF($E$17*$C$17*W$4&gt;$E$17,0,$E$17*$C$17)+IF($F$17*$C$17*V$4&gt;$F$17,0,$F$17*$C$17)+IF($G$17*$C$17*U$4&gt;$G$17,0,$G$17*$C$17)+IF($H$17*$C$17*T$4&gt;$H$17,0,$H$17*$C$17)+IF($I$17*$C$17*S$4&gt;$I$17,0,$I$17*$C$17)+IF($J$17*$C$17*R$4&gt;$J$17,0,$J$17*$C$17)+IF($K$17*$C$17*Q$4&gt;$K$17,0,$K$17*$C$17)+IF($L$17*$C$17*P$4&gt;$L$17,0,$L$17*$C$17)+IF($M$17*$C$17*O$4&gt;$M$17,0,$M$17*$C$17)+IF($N$17*$C$17*N$4&gt;$N$17,0,$N$17*$C$17)+IF($O$17*$C$17*M$4&gt;$O$17,0,$O$17*$C$17)+IF($P$17*$C$17*L$4&gt;$P$17,0,$P$17*$C$17)+IF($Q$17*$C$17*K$4&gt;$Q$17,0,$Q$17*$C$17)+IF($R$17*$C$17*J$4&gt;$R$17,0,$R$17*$C$17)+IF($S$17*$C$17*I$4&gt;$S$17,0,$S$17*$C$17)+IF($T$17*$C$17*H$4&gt;$T$17,0,$T$17*$C$17)+IF($U$17*$C$17*G$4&gt;$U$17,0,$U$17*$C$17)+IF($V$17*$C$17*F$4&gt;$V$17,0,$V$17*$C$17)))</f>
        <v>0.5</v>
      </c>
      <c r="X75" s="126">
        <f>IF(W46&gt;W17,0,IF(AND(W46=W17,W75=0),0,IF($E$17*$C$17*X$4&gt;$E$17,0,$E$17*$C$17)+IF($F$17*$C$17*W$4&gt;$F$17,0,$F$17*$C$17)+IF($G$17*$C$17*V$4&gt;$G$17,0,$G$17*$C$17)+IF($H$17*$C$17*U$4&gt;$H$17,0,$H$17*$C$17)+IF($I$17*$C$17*T$4&gt;$I$17,0,$I$17*$C$17)+IF($J$17*$C$17*S$4&gt;$J$17,0,$J$17*$C$17)+IF($K$17*$C$17*R$4&gt;$K$17,0,$K$17*$C$17)+IF($L$17*$C$17*Q$4&gt;$L$17,0,$L$17*$C$17)+IF($M$17*$C$17*P$4&gt;$M$17,0,$M$17*$C$17)+IF($N$17*$C$17*O$4&gt;$N$17,0,$N$17*$C$17)+IF($O$17*$C$17*N$4&gt;$O$17,0,$O$17*$C$17)+IF($P$17*$C$17*M$4&gt;$P$17,0,$P$17*$C$17)+IF($Q$17*$C$17*L$4&gt;$Q$17,0,$Q$17*$C$17)+IF($R$17*$C$17*K$4&gt;$R$17,0,$R$17*$C$17)+IF($S$17*$C$17*J$4&gt;$S$17,0,$S$17*$C$17)+IF($T$17*$C$17*I$4&gt;$T$17,0,$T$17*$C$17)+IF($U$17*$C$17*H$4&gt;$U$17,0,$U$17*$C$17)+IF($V$17*$C$17*G$4&gt;$V$17,0,$V$17*$C$17)+IF($W$17*$C$17*F$4&gt;$W$17,0,$W$17*$C$17)))</f>
        <v>0.5</v>
      </c>
      <c r="Y75" s="126">
        <f>IF(X46&gt;X17,0,IF(AND(X46=X17,X75=0),0,IF($E$17*$C$17*Y$4&gt;$E$17,0,$E$17*$C$17)+IF($F$17*$C$17*X$4&gt;$F$17,0,$F$17*$C$17)+IF($G$17*$C$17*W$4&gt;$G$17,0,$G$17*$C$17)+IF($H$17*$C$17*V$4&gt;$H$17,0,$H$17*$C$17)+IF($I$17*$C$17*U$4&gt;$I$17,0,$I$17*$C$17)+IF($J$17*$C$17*T$4&gt;$J$17,0,$J$17*$C$17)+IF($K$17*$C$17*S$4&gt;$K$17,0,$K$17*$C$17)+IF($L$17*$C$17*R$4&gt;$L$17,0,$L$17*$C$17)+IF($M$17*$C$17*Q$4&gt;$M$17,0,$M$17*$C$17)+IF($N$17*$C$17*P$4&gt;$N$17,0,$N$17*$C$17)+IF($O$17*$C$17*O$4&gt;$O$17,0,$O$17*$C$17)+IF($P$17*$C$17*N$4&gt;$P$17,0,$P$17*$C$17)+IF($Q$17*$C$17*M$4&gt;$Q$17,0,$Q$17*$C$17)+IF($R$17*$C$17*L$4&gt;$R$17,0,$R$17*$C$17)+IF($S$17*$C$17*K$4&gt;$S$17,0,$S$17*$C$17)+IF($T$17*$C$17*J$4&gt;$T$17,0,$T$17*$C$17)+IF($U$17*$C$17*I$4&gt;$U$17,0,$U$17*$C$17)+IF($V$17*$C$17*H$4&gt;$V$17,0,$V$17*$C$17)+IF($W$17*$C$17*G$4&gt;$W$17,0,$W$17*$C$17)+IF($X$17*$C$17*F$4&gt;$X$17,0,$X$17*$C$17)))</f>
        <v>0.5</v>
      </c>
      <c r="Z75" s="126">
        <f>IF(Y46&gt;Y17,0,IF(AND(Y46=Y17,Y75=0),0,IF($E$17*$C$17*Z$4&gt;$E$17,0,$E$17*$C$17)+IF($F$17*$C$17*Y$4&gt;$F$17,0,$F$17*$C$17)+IF($G$17*$C$17*X$4&gt;$G$17,0,$G$17*$C$17)+IF($H$17*$C$17*W$4&gt;$H$17,0,$H$17*$C$17)+IF($I$17*$C$17*V$4&gt;$I$17,0,$I$17*$C$17)+IF($J$17*$C$17*U$4&gt;$J$17,0,$J$17*$C$17)+IF($K$17*$C$17*T$4&gt;$K$17,0,$K$17*$C$17)+IF($L$17*$C$17*S$4&gt;$L$17,0,$L$17*$C$17)+IF($M$17*$C$17*R$4&gt;$M$17,0,$M$17*$C$17)+IF($N$17*$C$17*Q$4&gt;$N$17,0,$N$17*$C$17)+IF($O$17*$C$17*P$4&gt;$O$17,0,$O$17*$C$17)+IF($P$17*$C$17*O$4&gt;$P$17,0,$P$17*$C$17)+IF($Q$17*$C$17*N$4&gt;$Q$17,0,$Q$17*$C$17)+IF($R$17*$C$17*M$4&gt;$R$17,0,$R$17*$C$17)+IF($S$17*$C$17*L$4&gt;$S$17,0,$S$17*$C$17)+IF($T$17*$C$17*K$4&gt;$T$17,0,$T$17*$C$17)+IF($U$17*$C$17*J$4&gt;$U$17,0,$U$17*$C$17)+IF($V$17*$C$17*I$4&gt;$V$17,0,$V$17*$C$17)+IF($W$17*$C$17*H$4&gt;$W$17,0,$W$17*$C$17)+IF($X$17*$C$17*G$4&gt;$X$17,0,$X$17*$C$17)+IF($Y$17*$C$17*F$4&gt;$Y$17,0,$Y$17*$C$17)))</f>
        <v>0.5</v>
      </c>
      <c r="AA75" s="126">
        <f>IF(Z46&gt;Z17,0,IF(AND(Z46=Z17,Z75=0),0,IF($E$17*$C$17*AA$4&gt;$E$17,0,$E$17*$C$17)+IF($F$17*$C$17*Z$4&gt;$F$17,0,$F$17*$C$17)+IF($G$17*$C$17*Y$4&gt;$G$17,0,$G$17*$C$17)+IF($H$17*$C$17*X$4&gt;$H$17,0,$H$17*$C$17)+IF($I$17*$C$17*W$4&gt;$I$17,0,$I$17*$C$17)+IF($J$17*$C$17*V$4&gt;$J$17,0,$J$17*$C$17)+IF($K$17*$C$17*U$4&gt;$K$17,0,$K$17*$C$17)+IF($L$17*$C$17*T$4&gt;$L$17,0,$L$17*$C$17)+IF($M$17*$C$17*S$4&gt;$M$17,0,$M$17*$C$17)+IF($N$17*$C$17*R$4&gt;$N$17,0,$N$17*$C$17)+IF($O$17*$C$17*Q$4&gt;$O$17,0,$O$17*$C$17)+IF($P$17*$C$17*P$4&gt;$P$17,0,$P$17*$C$17)+IF($Q$17*$C$17*O$4&gt;$Q$17,0,$Q$17*$C$17)+IF($R$17*$C$17*N$4&gt;$R$17,0,$R$17*$C$17)+IF($S$17*$C$17*M$4&gt;$S$17,0,$S$17*$C$17)+IF($T$17*$C$17*L$4&gt;$T$17,0,$T$17*$C$17)+IF($U$17*$C$17*K$4&gt;$U$17,0,$U$17*$C$17)+IF($V$17*$C$17*J$4&gt;$V$17,0,$V$17*$C$17)+IF($W$17*$C$17*I$4&gt;$W$17,0,$W$17*$C$17)+IF($X$17*$C$17*H$4&gt;$X$17,0,$X$17*$C$17)+IF($Y$17*$C$17*G$4&gt;$Y$17,0,$Y$17*$C$17)+IF($Z$17*$C$17*F$4&gt;$Z$17,0,$Z$17*$C$17)))</f>
        <v>0.5</v>
      </c>
      <c r="AB75" s="126">
        <f>IF(AA46&gt;AA17,0,IF(AND(AA46=AA17,AA75=0),0,IF($E$17*$C$17*AB$4&gt;$E$17,0,$E$17*$C$17)+IF($F$17*$C$17*AA$4&gt;$F$17,0,$F$17*$C$17)+IF($G$17*$C$17*Z$4&gt;$G$17,0,$G$17*$C$17)+IF($H$17*$C$17*Y$4&gt;$H$17,0,$H$17*$C$17)+IF($I$17*$C$17*X$4&gt;$I$17,0,$I$17*$C$17)+IF($J$17*$C$17*W$4&gt;$J$17,0,$J$17*$C$17)+IF($K$17*$C$17*V$4&gt;$K$17,0,$K$17*$C$17)+IF($L$17*$C$17*U$4&gt;$L$17,0,$L$17*$C$17)+IF($M$17*$C$17*T$4&gt;$M$17,0,$M$17*$C$17)+IF($N$17*$C$17*S$4&gt;$N$17,0,$N$17*$C$17)+IF($O$17*$C$17*R$4&gt;$O$17,0,$O$17*$C$17)+IF($P$17*$C$17*Q$4&gt;$P$17,0,$P$17*$C$17)+IF($Q$17*$C$17*P$4&gt;$Q$17,0,$Q$17*$C$17)+IF($R$17*$C$17*O$4&gt;$R$17,0,$R$17*$C$17)+IF($S$17*$C$17*N$4&gt;$S$17,0,$S$17*$C$17)+IF($T$17*$C$17*M$4&gt;$T$17,0,$T$17*$C$17)+IF($U$17*$C$17*L$4&gt;$U$17,0,$U$17*$C$17)+IF($V$17*$C$17*K$4&gt;$V$17,0,$V$17*$C$17)+IF($W$17*$C$17*J$4&gt;$W$17,0,$W$17*$C$17)+IF($X$17*$C$17*I$4&gt;$X$17,0,$X$17*$C$17)+IF($Y$17*$C$17*H$4&gt;$Y$17,0,$Y$17*$C$17)+IF($Z$17*$C$17*G$4&gt;$Z$17,0,$Z$17*$C$17)+IF($AA$17*$C$17*F$4&gt;$AA$17,0,$AA$17*$C$17)))</f>
        <v>0.5</v>
      </c>
      <c r="AC75" s="126">
        <f>IF(AB46&gt;AB17,0,IF(AND(AB46=AB17,AB75=0),0,IF($E$17*$C$17*AC$4&gt;$E$17,0,$E$17*$C$17)+IF($F$17*$C$17*AB$4&gt;$F$17,0,$F$17*$C$17)+IF($G$17*$C$17*AA$4&gt;$G$17,0,$G$17*$C$17)+IF($H$17*$C$17*Z$4&gt;$H$17,0,$H$17*$C$17)+IF($I$17*$C$17*Y$4&gt;$I$17,0,$I$17*$C$17)+IF($J$17*$C$17*X$4&gt;$J$17,0,$J$17*$C$17)+IF($K$17*$C$17*W$4&gt;$K$17,0,$K$17*$C$17)+IF($L$17*$C$17*V$4&gt;$L$17,0,$L$17*$C$17)+IF($M$17*$C$17*U$4&gt;$M$17,0,$M$17*$C$17)+IF($N$17*$C$17*T$4&gt;$N$17,0,$N$17*$C$17)+IF($O$17*$C$17*S$4&gt;$O$17,0,$O$17*$C$17)+IF($P$17*$C$17*R$4&gt;$P$17,0,$P$17*$C$17)+IF($Q$17*$C$17*Q$4&gt;$Q$17,0,$Q$17*$C$17)+IF($R$17*$C$17*P$4&gt;$R$17,0,$R$17*$C$17)+IF($S$17*$C$17*O$4&gt;$S$17,0,$S$17*$C$17)+IF($T$17*$C$17*N$4&gt;$T$17,0,$T$17*$C$17)+IF($U$17*$C$17*M$4&gt;$U$17,0,$U$17*$C$17)+IF($V$17*$C$17*L$4&gt;$V$17,0,$V$17*$C$17)+IF($W$17*$C$17*K$4&gt;$W$17,0,$W$17*$C$17)+IF($X$17*$C$17*J$4&gt;$X$17,0,$X$17*$C$17)+IF($Y$17*$C$17*I$4&gt;$Y$17,0,$Y$17*$C$17)+IF($Z$17*$C$17*H$4&gt;$Z$17,0,$Z$17*$C$17)+IF($AA$17*$C$17*G$4&gt;$AA$17,0,$AA$17*$C$17)+IF($AB$17*$C$17*F$4&gt;$AB$17,0,$AB$17*$C$17)))</f>
        <v>0.5</v>
      </c>
      <c r="AD75" s="126">
        <f>IF(AC46&gt;AC17,0,IF(AND(AC46=AC17,AC75=0),0,IF($E$17*$C$17*AD$4&gt;$E$17,0,$E$17*$C$17)+IF($F$17*$C$17*AC$4&gt;$F$17,0,$F$17*$C$17)+IF($G$17*$C$17*AB$4&gt;$G$17,0,$G$17*$C$17)+IF($H$17*$C$17*AA$4&gt;$H$17,0,$H$17*$C$17)+IF($I$17*$C$17*Z$4&gt;$I$17,0,$I$17*$C$17)+IF($J$17*$C$17*Y$4&gt;$J$17,0,$J$17*$C$17)+IF($K$17*$C$17*X$4&gt;$K$17,0,$K$17*$C$17)+IF($L$17*$C$17*W$4&gt;$L$17,0,$L$17*$C$17)+IF($M$17*$C$17*V$4&gt;$M$17,0,$M$17*$C$17)+IF($N$17*$C$17*U$4&gt;$N$17,0,$N$17*$C$17)+IF($O$17*$C$17*T$4&gt;$O$17,0,$O$17*$C$17)+IF($P$17*$C$17*S$4&gt;$P$17,0,$P$17*$C$17)+IF($Q$17*$C$17*R$4&gt;$Q$17,0,$Q$17*$C$17)+IF($R$17*$C$17*Q$4&gt;$R$17,0,$R$17*$C$17)+IF($S$17*$C$17*P$4&gt;$S$17,0,$S$17*$C$17)+IF($T$17*$C$17*O$4&gt;$T$17,0,$T$17*$C$17)+IF($U$17*$C$17*N$4&gt;$U$17,0,$U$17*$C$17)+IF($V$17*$C$17*M$4&gt;$V$17,0,$V$17*$C$17)+IF($W$17*$C$17*L$4&gt;$W$17,0,$W$17*$C$17)+IF($X$17*$C$17*K$4&gt;$X$17,0,$X$17*$C$17)+IF($Y$17*$C$17*J$4&gt;$Y$17,0,$Y$17*$C$17)+IF($Z$17*$C$17*I$4&gt;$Z$17,0,$Z$17*$C$17)+IF($AA$17*$C$17*H$4&gt;$AA$17,0,$AA$17*$C$17)+IF($AB$17*$C$17*G$4&gt;$AB$17,0,$AB$17*$C$17)+IF($AC$17*$C$17*F$4&gt;$AC$17,0,$AC$17*$C$17)))</f>
        <v>0.5</v>
      </c>
      <c r="AE75" s="126">
        <f>IF(AD46&gt;AD17,0,IF(AND(AD46=AD17,AD75=0),0,IF($E$17*$C$17*AE$4&gt;$E$17,0,$E$17*$C$17)+IF($F$17*$C$17*AD$4&gt;$F$17,0,$F$17*$C$17)+IF($G$17*$C$17*AC$4&gt;$G$17,0,$G$17*$C$17)+IF($H$17*$C$17*AB$4&gt;$H$17,0,$H$17*$C$17)+IF($I$17*$C$17*AA$4&gt;$I$17,0,$I$17*$C$17)+IF($J$17*$C$17*Z$4&gt;$J$17,0,$J$17*$C$17)+IF($K$17*$C$17*Y$4&gt;$K$17,0,$K$17*$C$17)+IF($L$17*$C$17*X$4&gt;$L$17,0,$L$17*$C$17)+IF($M$17*$C$17*W$4&gt;$M$17,0,$M$17*$C$17)+IF($N$17*$C$17*V$4&gt;$N$17,0,$N$17*$C$17)+IF($O$17*$C$17*U$4&gt;$O$17,0,$O$17*$C$17)+IF($P$17*$C$17*T$4&gt;$P$17,0,$P$17*$C$17)+IF($Q$17*$C$17*S$4&gt;$Q$17,0,$Q$17*$C$17)+IF($R$17*$C$17*R$4&gt;$R$17,0,$R$17*$C$17)+IF($S$17*$C$17*Q$4&gt;$S$17,0,$S$17*$C$17)+IF($T$17*$C$17*P$4&gt;$T$17,0,$T$17*$C$17)+IF($U$17*$C$17*O$4&gt;$U$17,0,$U$17*$C$17)+IF($V$17*$C$17*N$4&gt;$V$17,0,$V$17*$C$17)+IF($W$17*$C$17*M$4&gt;$W$17,0,$W$17*$C$17)+IF($X$17*$C$17*L$4&gt;$X$17,0,$X$17*$C$17)+IF($Y$17*$C$17*K$4&gt;$Y$17,0,$Y$17*$C$17)+IF($Z$17*$C$17*J$4&gt;$Z$17,0,$Z$17*$C$17)+IF($AA$17*$C$17*I$4&gt;$AA$17,0,$AA$17*$C$17)+IF($AB$17*$C$17*H$4&gt;$AB$17,0,$AB$17*$C$17)+IF($AC$17*$C$17*G$4&gt;$AC$17,0,$AC$17*$C$17)+IF($AD$17*$C$17*F$4&gt;$AD$17,0,$AD$17*$C$17)))</f>
        <v>0.5</v>
      </c>
      <c r="AF75" s="126">
        <f>IF(AE46&gt;AE17,0,IF(AND(AE46=AE17,AE75=0),0,IF($E$17*$C$17*AF$4&gt;$E$17,0,$E$17*$C$17)+IF($F$17*$C$17*AE$4&gt;$F$17,0,$F$17*$C$17)+IF($G$17*$C$17*AD$4&gt;$G$17,0,$G$17*$C$17)+IF($H$17*$C$17*AC$4&gt;$H$17,0,$H$17*$C$17)+IF($I$17*$C$17*AB$4&gt;$I$17,0,$I$17*$C$17)+IF($J$17*$C$17*AA$4&gt;$J$17,0,$J$17*$C$17)+IF($K$17*$C$17*Z$4&gt;$K$17,0,$K$17*$C$17)+IF($L$17*$C$17*Y$4&gt;$L$17,0,$L$17*$C$17)+IF($M$17*$C$17*X$4&gt;$M$17,0,$M$17*$C$17)+IF($N$17*$C$17*W$4&gt;$N$17,0,$N$17*$C$17)+IF($O$17*$C$17*V$4&gt;$O$17,0,$O$17*$C$17)+IF($P$17*$C$17*U$4&gt;$P$17,0,$P$17*$C$17)+IF($Q$17*$C$17*T$4&gt;$Q$17,0,$Q$17*$C$17)+IF($R$17*$C$17*S$4&gt;$R$17,0,$R$17*$C$17)+IF($S$17*$C$17*R$4&gt;$S$17,0,$S$17*$C$17)+IF($T$17*$C$17*Q$4&gt;$T$17,0,$T$17*$C$17)+IF($U$17*$C$17*P$4&gt;$U$17,0,$U$17*$C$17)+IF($V$17*$C$17*O$4&gt;$V$17,0,$V$17*$C$17)+IF($W$17*$C$17*N$4&gt;$W$17,0,$W$17*$C$17)+IF($X$17*$C$17*M$4&gt;$X$17,0,$X$17*$C$17)+IF($Y$17*$C$17*L$4&gt;$Y$17,0,$Y$17*$C$17)+IF($Z$17*$C$17*K$4&gt;$Z$17,0,$Z$17*$C$17)+IF($AA$17*$C$17*J$4&gt;$AA$17,0,$AA$17*$C$17)+IF($AB$17*$C$17*I$4&gt;$AB$17,0,$AB$17*$C$17)+IF($AC$17*$C$17*H$4&gt;$AC$17,0,$AC$17*$C$17)+IF($AD$17*$C$17*G$4&gt;$AD$17,0,$AD$17*$C$17)+IF($AE$17*$C$17*F$4&gt;$AE$17,0,$AE$17*$C$17)))</f>
        <v>0.5</v>
      </c>
      <c r="AG75" s="126">
        <f>IF(AF46&gt;AF17,0,IF(AND(AF46=AF17,AF75=0),0,IF($E$17*$C$17*AG$4&gt;$E$17,0,$E$17*$C$17)+IF($F$17*$C$17*AF$4&gt;$F$17,0,$F$17*$C$17)+IF($G$17*$C$17*AE$4&gt;$G$17,0,$G$17*$C$17)+IF($H$17*$C$17*AD$4&gt;$H$17,0,$H$17*$C$17)+IF($I$17*$C$17*AC$4&gt;$I$17,0,$I$17*$C$17)+IF($J$17*$C$17*AB$4&gt;$J$17,0,$J$17*$C$17)+IF($K$17*$C$17*AA$4&gt;$K$17,0,$K$17*$C$17)+IF($L$17*$C$17*Z$4&gt;$L$17,0,$L$17*$C$17)+IF($M$17*$C$17*Y$4&gt;$M$17,0,$M$17*$C$17)+IF($N$17*$C$17*X$4&gt;$N$17,0,$N$17*$C$17)+IF($O$17*$C$17*W$4&gt;$O$17,0,$O$17*$C$17)+IF($P$17*$C$17*V$4&gt;$P$17,0,$P$17*$C$17)+IF($Q$17*$C$17*U$4&gt;$Q$17,0,$Q$17*$C$17)+IF($R$17*$C$17*T$4&gt;$R$17,0,$R$17*$C$17)+IF($S$17*$C$17*S$4&gt;$S$17,0,$S$17*$C$17)+IF($T$17*$C$17*R$4&gt;$T$17,0,$T$17*$C$17)+IF($U$17*$C$17*Q$4&gt;$U$17,0,$U$17*$C$17)+IF($V$17*$C$17*P$4&gt;$V$17,0,$V$17*$C$17)+IF($W$17*$C$17*O$4&gt;$W$17,0,$W$17*$C$17)+IF($X$17*$C$17*N$4&gt;$X$17,0,$X$17*$C$17)+IF($Y$17*$C$17*M$4&gt;$Y$17,0,$Y$17*$C$17)+IF($Z$17*$C$17*L$4&gt;$Z$17,0,$Z$17*$C$17)+IF($AA$17*$C$17*K$4&gt;$AA$17,0,$AA$17*$C$17)+IF($AB$17*$C$17*J$4&gt;$AB$17,0,$AB$17*$C$17)+IF($AC$17*$C$17*I$4&gt;$AC$17,0,$AC$17*$C$17)+IF($AD$17*$C$17*H$4&gt;$AD$17,0,$AD$17*$C$17)+IF($AE$17*$C$17*G$4&gt;$AE$17,0,$AE$17*$C$17)+IF($AF$17*$C$17*F$4&gt;$AF$17,0,$AF$17*$C$17)))</f>
        <v>0.5</v>
      </c>
      <c r="AH75" s="126">
        <f>IF(AG46&gt;AG17,0,IF(AND(AG46=AG17,AG75=0),0,IF($E$17*$C$17*AH$4&gt;$E$17,0,$E$17*$C$17)+IF($F$17*$C$17*AG$4&gt;$F$17,0,$F$17*$C$17)+IF($G$17*$C$17*AF$4&gt;$G$17,0,$G$17*$C$17)+IF($H$17*$C$17*AE$4&gt;$H$17,0,$H$17*$C$17)+IF($I$17*$C$17*AD$4&gt;$I$17,0,$I$17*$C$17)+IF($J$17*$C$17*AC$4&gt;$J$17,0,$J$17*$C$17)+IF($K$17*$C$17*AB$4&gt;$K$17,0,$K$17*$C$17)+IF($L$17*$C$17*AA$4&gt;$L$17,0,$L$17*$C$17)+IF($M$17*$C$17*Z$4&gt;$M$17,0,$M$17*$C$17)+IF($N$17*$C$17*Y$4&gt;$N$17,0,$N$17*$C$17)+IF($O$17*$C$17*X$4&gt;$O$17,0,$O$17*$C$17)+IF($P$17*$C$17*W$4&gt;$P$17,0,$P$17*$C$17)+IF($Q$17*$C$17*V$4&gt;$Q$17,0,$Q$17*$C$17)+IF($R$17*$C$17*U$4&gt;$R$17,0,$R$17*$C$17)+IF($S$17*$C$17*T$4&gt;$S$17,0,$S$17*$C$17)+IF($T$17*$C$17*S$4&gt;$T$17,0,$T$17*$C$17)+IF($U$17*$C$17*R$4&gt;$U$17,0,$U$17*$C$17)+IF($V$17*$C$17*Q$4&gt;$V$17,0,$V$17*$C$17)+IF($W$17*$C$17*P$4&gt;$W$17,0,$W$17*$C$17)+IF($X$17*$C$17*O$4&gt;$X$17,0,$X$17*$C$17)+IF($Y$17*$C$17*N$4&gt;$Y$17,0,$Y$17*$C$17)+IF($Z$17*$C$17*M$4&gt;$Z$17,0,$Z$17*$C$17)+IF($AA$17*$C$17*L$4&gt;$AA$17,0,$AA$17*$C$17)+IF($AB$17*$C$17*K$4&gt;$AB$17,0,$AB$17*$C$17)+IF($AC$17*$C$17*J$4&gt;$AC$17,0,$AC$17*$C$17)+IF($AD$17*$C$17*I$4&gt;$AD$17,0,$AD$17*$C$17)+IF($AE$17*$C$17*H$4&gt;$AE$17,0,$AE$17*$C$17)+IF($AF$17*$C$17*G$4&gt;$AF$17,0,$AF$17*$C$17)+IF($AG$17*$C$17*F$4&gt;$AG$17,0,$AG$17*$C$17)))</f>
        <v>0.5</v>
      </c>
      <c r="AI75" s="126">
        <f>IF(AH46&gt;AH17,0,IF(AND(AH46=AH17,AH75=0),0,IF($E$17*$C$17*AI$4&gt;$E$17,0,$E$17*$C$17)+IF($F$17*$C$17*AH$4&gt;$F$17,0,$F$17*$C$17)+IF($G$17*$C$17*AG$4&gt;$G$17,0,$G$17*$C$17)+IF($H$17*$C$17*AF$4&gt;$H$17,0,$H$17*$C$17)+IF($I$17*$C$17*AE$4&gt;$I$17,0,$I$17*$C$17)+IF($J$17*$C$17*AD$4&gt;$J$17,0,$J$17*$C$17)+IF($K$17*$C$17*AC$4&gt;$K$17,0,$K$17*$C$17)+IF($L$17*$C$17*AB$4&gt;$L$17,0,$L$17*$C$17)+IF($M$17*$C$17*AA$4&gt;$M$17,0,$M$17*$C$17)+IF($N$17*$C$17*Z$4&gt;$N$17,0,$N$17*$C$17)+IF($O$17*$C$17*Y$4&gt;$O$17,0,$O$17*$C$17)+IF($P$17*$C$17*X$4&gt;$P$17,0,$P$17*$C$17)+IF($Q$17*$C$17*W$4&gt;$Q$17,0,$Q$17*$C$17)+IF($R$17*$C$17*V$4&gt;$R$17,0,$R$17*$C$17)+IF($S$17*$C$17*U$4&gt;$S$17,0,$S$17*$C$17)+IF($T$17*$C$17*T$4&gt;$T$17,0,$T$17*$C$17)+IF($U$17*$C$17*S$4&gt;$U$17,0,$U$17*$C$17)+IF($V$17*$C$17*R$4&gt;$V$17,0,$V$17*$C$17)+IF($W$17*$C$17*Q$4&gt;$W$17,0,$W$17*$C$17)+IF($X$17*$C$17*P$4&gt;$X$17,0,$X$17*$C$17)+IF($Y$17*$C$17*O$4&gt;$Y$17,0,$Y$17*$C$17)+IF($Z$17*$C$17*N$4&gt;$Z$17,0,$Z$17*$C$17)+IF($AA$17*$C$17*M$4&gt;$AA$17,0,$AA$17*$C$17)+IF($AB$17*$C$17*L$4&gt;$AB$17,0,$AB$17*$C$17)+IF($AC$17*$C$17*K$4&gt;$AC$17,0,$AC$17*$C$17)+IF($AD$17*$C$17*J$4&gt;$AD$17,0,$AD$17*$C$17)+IF($AE$17*$C$17*I$4&gt;$AE$17,0,$AE$17*$C$17)+IF($AF$17*$C$17*H$4&gt;$AF$17,0,$AF$17*$C$17)+IF($AG$17*$C$17*G$4&gt;$AG$17,0,$AG$17*$C$17)+IF($AH$17*$C$17*F$4&gt;$AH$17,0,$AH$17*$C$17)))</f>
        <v>0.5</v>
      </c>
    </row>
    <row r="76" spans="2:35" x14ac:dyDescent="0.3">
      <c r="B76" s="6" t="str">
        <f t="shared" si="14"/>
        <v>Transformers</v>
      </c>
      <c r="C76" s="303"/>
      <c r="D76" s="151">
        <f t="shared" si="15"/>
        <v>15</v>
      </c>
      <c r="E76" s="126">
        <v>0</v>
      </c>
      <c r="F76" s="126">
        <f>IF(E47&gt;E18,0,IF(AND(E47=E18,E76=0),0,IF($E$18*$C$18*F$4&gt;$E$18,0,$E$18*$C$18)))</f>
        <v>0.5</v>
      </c>
      <c r="G76" s="126">
        <f>IF(F47&gt;F18,0,IF(AND(F47=F18,F76=0),0,IF($E$18*$C$18*G$4&gt;$E$18,0,$E$18*$C$18)+IF($F$18*$C$18*F$4&gt;$F$18,0,$F$18*$C$18)))</f>
        <v>0.5</v>
      </c>
      <c r="H76" s="126">
        <f>IF(G47&gt;G18,0,IF(AND(G47=G18,G76=0),0,IF($E$18*$C$18*H$4&gt;$E$18,0,$E$18*$C$18)+IF($F$18*$C$18*G$4&gt;$F$18,0,$F$18*$C$18)+IF($G$18*$C$18*F$4&gt;$G$18,0,$G$18*$C$18)))</f>
        <v>0.5</v>
      </c>
      <c r="I76" s="126">
        <f>IF(H47&gt;H18,0,IF(AND(H47=H18,H76=0),0,IF($E$18*$C$18*I$4&gt;$E$18,0,$E$18*$C$18)+IF($F$18*$C$18*H$4&gt;$F$18,0,$F$18*$C$18)+IF($G$18*$C$18*G$4&gt;$G$18,0,$G$18*$C$18)+IF($H$18*$C$18*F$4&gt;$H$18,0,$H$18*$C$18)))</f>
        <v>0.5</v>
      </c>
      <c r="J76" s="126">
        <f>IF(I47&gt;I18,0,IF(AND(I47=I18,I76=0),0,IF($E$18*$C$18*J$4&gt;$E$18,0,$E$18*$C$18)+IF($F$18*$C$18*I$4&gt;$F$18,0,$F$18*$C$18)+IF($G$18*$C$18*H$4&gt;$G$18,0,$G$18*$C$18)+IF($H$18*$C$18*G$4&gt;$H$18,0,$H$18*$C$18)+IF($I$18*$C$18*F$4&gt;$I$18,0,$I$18*$C$18)))</f>
        <v>0.5</v>
      </c>
      <c r="K76" s="126">
        <f>IF(J47&gt;J18,0,IF(AND(J47=J18,J76=0),0,IF($E$18*$C$18*K$4&gt;$E$18,0,$E$18*$C$18)+IF($F$18*$C$18*J$4&gt;$F$18,0,$F$18*$C$18)+IF($G$18*$C$18*I$4&gt;$G$18,0,$G$18*$C$18)+IF($H$18*$C$18*H$4&gt;$H$18,0,$H$18*$C$18)+IF($I$18*$C$18*G$4&gt;$I$18,0,$I$18*$C$18)+IF($J$18*$C$18*F$4&gt;$J$18,0,$J$18*$C$18)))</f>
        <v>0.5</v>
      </c>
      <c r="L76" s="126">
        <f>IF(K47&gt;K18,0,IF(AND(K47=K18,K76=0),0,IF($E$18*$C$18*L$4&gt;$E$18,0,$E$18*$C$18)+IF($F$18*$C$18*K$4&gt;$F$18,0,$F$18*$C$18)+IF($G$18*$C$18*J$4&gt;$G$18,0,$G$18*$C$18)+IF($H$18*$C$18*I$4&gt;$H$18,0,$H$18*$C$18)+IF($I$18*$C$18*H$4&gt;$I$18,0,$I$18*$C$18)+IF($J$18*$C$18*G$4&gt;$J$18,0,$J$18*$C$18)+IF($K$18*$C$18*F$4&gt;$K$18,0,$K$18*$C$18)))</f>
        <v>0.5</v>
      </c>
      <c r="M76" s="126">
        <f>IF(L47&gt;L18,0,IF(AND(L47=L18,L76=0),0,IF($E$18*$C$18*M$4&gt;$E$18,0,$E$18*$C$18)+IF($F$18*$C$18*L$4&gt;$F$18,0,$F$18*$C$18)+IF($G$18*$C$18*K$4&gt;$G$18,0,$G$18*$C$18)+IF($H$18*$C$18*J$4&gt;$H$18,0,$H$18*$C$18)+IF($I$18*$C$18*I$4&gt;$I$18,0,$I$18*$C$18)+IF($J$18*$C$18*H$4&gt;$J$18,0,$J$18*$C$18)+IF($K$18*$C$18*G$4&gt;$K$18,0,$K$18*$C$18)+IF($L$18*$C$18*F$4&gt;$L$18,0,$L$18*$C$18)))</f>
        <v>0.5</v>
      </c>
      <c r="N76" s="126">
        <f>IF(M47&gt;M18,0,IF(AND(M47=M18,M76=0),0,IF($E$18*$C$18*N$4&gt;$E$18,0,$E$18*$C$18)+IF($F$18*$C$18*M$4&gt;$F$18,0,$F$18*$C$18)+IF($G$18*$C$18*L$4&gt;$G$18,0,$G$18*$C$18)+IF($H$18*$C$18*K$4&gt;$H$18,0,$H$18*$C$18)+IF($I$18*$C$18*J$4&gt;$I$18,0,$I$18*$C$18)+IF($J$18*$C$18*I$4&gt;$J$18,0,$J$18*$C$18)+IF($K$18*$C$18*H$4&gt;$K$18,0,$K$18*$C$18)+IF($L$18*$C$18*G$4&gt;$L$18,0,$L$18*$C$18)+IF($M$18*$C$18*F$4&gt;$M$18,0,$M$18*$C$18)))</f>
        <v>0.5</v>
      </c>
      <c r="O76" s="126">
        <f>IF(N47&gt;N18,0,IF(AND(N47=N18,N76=0),0,IF($E$18*$C$18*O$4&gt;$E$18,0,$E$18*$C$18)+IF($F$18*$C$18*N$4&gt;$F$18,0,$F$18*$C$18)+IF($G$18*$C$18*M$4&gt;$G$18,0,$G$18*$C$18)+IF($H$18*$C$18*L$4&gt;$H$18,0,$H$18*$C$18)+IF($I$18*$C$18*K$4&gt;$I$18,0,$I$18*$C$18)+IF($J$18*$C$18*J$4&gt;$J$18,0,$J$18*$C$18)+IF($K$18*$C$18*I$4&gt;$K$18,0,$K$18*$C$18)+IF($L$18*$C$18*H$4&gt;$L$18,0,$L$18*$C$18)+IF($M$18*$C$18*G$4&gt;$M$18,0,$M$18*$C$18)+IF($N$18*$C$18*F$4&gt;$N$18,0,$N$18*$C$18)))</f>
        <v>0.5</v>
      </c>
      <c r="P76" s="126">
        <f>IF(O47&gt;O18,0,IF(AND(O47=O18,O76=0),0,IF($E$18*$C$18*P$4&gt;$E$18,0,$E$18*$C$18)+IF($F$18*$C$18*O$4&gt;$F$18,0,$F$18*$C$18)+IF($G$18*$C$18*N$4&gt;$G$18,0,$G$18*$C$18)+IF($H$18*$C$18*M$4&gt;$H$18,0,$H$18*$C$18)+IF($I$18*$C$18*L$4&gt;$I$18,0,$I$18*$C$18)+IF($J$18*$C$18*K$4&gt;$J$18,0,$J$18*$C$18)+IF($K$18*$C$18*J$4&gt;$K$18,0,$K$18*$C$18)+IF($L$18*$C$18*I$4&gt;$L$18,0,$L$18*$C$18)+IF($M$18*$C$18*H$4&gt;$M$18,0,$M$18*$C$18)+IF($N$18*$C$18*G$4&gt;$N$18,0,$N$18*$C$18)+IF($O$18*$C$18*F$4&gt;$O$18,0,$O$18*$C$18)))</f>
        <v>0.5</v>
      </c>
      <c r="Q76" s="126">
        <f>IF(P47&gt;P18,0,IF(AND(P47=P18,P76=0),0,IF($E$18*$C$18*Q$4&gt;$E$18,0,$E$18*$C$18)+IF($F$18*$C$18*P$4&gt;$F$18,0,$F$18*$C$18)+IF($G$18*$C$18*O$4&gt;$G$18,0,$G$18*$C$18)+IF($H$18*$C$18*N$4&gt;$H$18,0,$H$18*$C$18)+IF($I$18*$C$18*M$4&gt;$I$18,0,$I$18*$C$18)+IF($J$18*$C$18*L$4&gt;$J$18,0,$J$18*$C$18)+IF($K$18*$C$18*K$4&gt;$K$18,0,$K$18*$C$18)+IF($L$18*$C$18*J$4&gt;$L$18,0,$L$18*$C$18)+IF($M$18*$C$18*I$4&gt;$M$18,0,$M$18*$C$18)+IF($N$18*$C$18*H$4&gt;$N$18,0,$N$18*$C$18)+IF($O$18*$C$18*G$4&gt;$O$18,0,$O$18*$C$18)+IF($P$18*$C$18*F$4&gt;$P$18,0,$P$18*$C$18)))</f>
        <v>0.5</v>
      </c>
      <c r="R76" s="126">
        <f>IF(Q47&gt;Q18,0,IF(AND(Q47=Q18,Q76=0),0,IF($E$18*$C$18*R$4&gt;$E$18,0,$E$18*$C$18)+IF($F$18*$C$18*Q$4&gt;$F$18,0,$F$18*$C$18)+IF($G$18*$C$18*P$4&gt;$G$18,0,$G$18*$C$18)+IF($H$18*$C$18*O$4&gt;$H$18,0,$H$18*$C$18)+IF($I$18*$C$18*N$4&gt;$I$18,0,$I$18*$C$18)+IF($J$18*$C$18*M$4&gt;$J$18,0,$J$18*$C$18)+IF($K$18*$C$18*L$4&gt;$K$18,0,$K$18*$C$18)+IF($L$18*$C$18*K$4&gt;$L$18,0,$L$18*$C$18)+IF($M$18*$C$18*J$4&gt;$M$18,0,$M$18*$C$18)+IF($N$18*$C$18*I$4&gt;$N$18,0,$N$18*$C$18)+IF($O$18*$C$18*H$4&gt;$O$18,0,$O$18*$C$18)+IF($P$18*$C$18*G$4&gt;$P$18,0,$P$18*$C$18)+IF($Q$18*$C$18*F$4&gt;$Q$18,0,$Q$18*$C$18)))</f>
        <v>0.5</v>
      </c>
      <c r="S76" s="126">
        <f>IF(R47&gt;R18,0,IF(AND(R47=R18,R76=0),0,IF($E$18*$C$18*S$4&gt;$E$18,0,$E$18*$C$18)+IF($F$18*$C$18*R$4&gt;$F$18,0,$F$18*$C$18)+IF($G$18*$C$18*Q$4&gt;$G$18,0,$G$18*$C$18)+IF($H$18*$C$18*P$4&gt;$H$18,0,$H$18*$C$18)+IF($I$18*$C$18*O$4&gt;$I$18,0,$I$18*$C$18)+IF($J$18*$C$18*N$4&gt;$J$18,0,$J$18*$C$18)+IF($K$18*$C$18*M$4&gt;$K$18,0,$K$18*$C$18)+IF($L$18*$C$18*L$4&gt;$L$18,0,$L$18*$C$18)+IF($M$18*$C$18*K$4&gt;$M$18,0,$M$18*$C$18)+IF($N$18*$C$18*J$4&gt;$N$18,0,$N$18*$C$18)+IF($O$18*$C$18*I$4&gt;$O$18,0,$O$18*$C$18)+IF($P$18*$C$18*H$4&gt;$P$18,0,$P$18*$C$18)+IF($Q$18*$C$18*G$4&gt;$Q$18,0,$Q$18*$C$18)+IF($R$18*$C$18*F$4&gt;$R$18,0,$R$18*$C$18)))</f>
        <v>0.5</v>
      </c>
      <c r="T76" s="126">
        <f>IF(S47&gt;S18,0,IF(AND(S47=S18,S76=0),0,IF($E$18*$C$18*T$4&gt;$E$18,0,$E$18*$C$18)+IF($F$18*$C$18*S$4&gt;$F$18,0,$F$18*$C$18)+IF($G$18*$C$18*R$4&gt;$G$18,0,$G$18*$C$18)+IF($H$18*$C$18*Q$4&gt;$H$18,0,$H$18*$C$18)+IF($I$18*$C$18*P$4&gt;$I$18,0,$I$18*$C$18)+IF($J$18*$C$18*O$4&gt;$J$18,0,$J$18*$C$18)+IF($K$18*$C$18*N$4&gt;$K$18,0,$K$18*$C$18)+IF($L$18*$C$18*M$4&gt;$L$18,0,$L$18*$C$18)+IF($M$18*$C$18*L$4&gt;$M$18,0,$M$18*$C$18)+IF($N$18*$C$18*K$4&gt;$N$18,0,$N$18*$C$18)+IF($O$18*$C$18*J$4&gt;$O$18,0,$O$18*$C$18)+IF($P$18*$C$18*I$4&gt;$P$18,0,$P$18*$C$18)+IF($Q$18*$C$18*H$4&gt;$Q$18,0,$Q$18*$C$18)+IF($R$18*$C$18*G$4&gt;$R$18,0,$R$18*$C$18)+IF($S$18*$C$18*F$4&gt;$S$18,0,$S$18*$C$18)))</f>
        <v>0.5</v>
      </c>
      <c r="U76" s="126">
        <f>IF(T47&gt;T18,0,IF(AND(T47=T18,T76=0),0,IF($E$18*$C$18*U$4&gt;$E$18,0,$E$18*$C$18)+IF($F$18*$C$18*T$4&gt;$F$18,0,$F$18*$C$18)+IF($G$18*$C$18*S$4&gt;$G$18,0,$G$18*$C$18)+IF($H$18*$C$18*R$4&gt;$H$18,0,$H$18*$C$18)+IF($I$18*$C$18*Q$4&gt;$I$18,0,$I$18*$C$18)+IF($J$18*$C$18*P$4&gt;$J$18,0,$J$18*$C$18)+IF($K$18*$C$18*O$4&gt;$K$18,0,$K$18*$C$18)+IF($L$18*$C$18*N$4&gt;$L$18,0,$L$18*$C$18)+IF($M$18*$C$18*M$4&gt;$M$18,0,$M$18*$C$18)+IF($N$18*$C$18*L$4&gt;$N$18,0,$N$18*$C$18)+IF($O$18*$C$18*K$4&gt;$O$18,0,$O$18*$C$18)+IF($P$18*$C$18*J$4&gt;$P$18,0,$P$18*$C$18)+IF($Q$18*$C$18*I$4&gt;$Q$18,0,$Q$18*$C$18)+IF($R$18*$C$18*H$4&gt;$R$18,0,$R$18*$C$18)+IF($S$18*$C$18*G$4&gt;$S$18,0,$S$18*$C$18)+IF($T$18*$C$18*F$4&gt;$T$18,0,$T$18*$C$18)))</f>
        <v>0.5</v>
      </c>
      <c r="V76" s="126">
        <f>IF(U47&gt;U18,0,IF(AND(U47=U18,U76=0),0,IF($E$18*$C$18*V$4&gt;$E$18,0,$E$18*$C$18)+IF($F$18*$C$18*U$4&gt;$F$18,0,$F$18*$C$18)+IF($G$18*$C$18*T$4&gt;$G$18,0,$G$18*$C$18)+IF($H$18*$C$18*S$4&gt;$H$18,0,$H$18*$C$18)+IF($I$18*$C$18*R$4&gt;$I$18,0,$I$18*$C$18)+IF($J$18*$C$18*Q$4&gt;$J$18,0,$J$18*$C$18)+IF($K$18*$C$18*P$4&gt;$K$18,0,$K$18*$C$18)+IF($L$18*$C$18*O$4&gt;$L$18,0,$L$18*$C$18)+IF($M$18*$C$18*N$4&gt;$M$18,0,$M$18*$C$18)+IF($N$18*$C$18*M$4&gt;$N$18,0,$N$18*$C$18)+IF($O$18*$C$18*L$4&gt;$O$18,0,$O$18*$C$18)+IF($P$18*$C$18*K$4&gt;$P$18,0,$P$18*$C$18)+IF($Q$18*$C$18*J$4&gt;$Q$18,0,$Q$18*$C$18)+IF($R$18*$C$18*I$4&gt;$R$18,0,$R$18*$C$18)+IF($S$18*$C$18*H$4&gt;$S$18,0,$S$18*$C$18)+IF($T$18*$C$18*G$4&gt;$T$18,0,$T$18*$C$18)+IF($U$18*$C$18*F$4&gt;$U$18,0,$U$18*$C$18)))</f>
        <v>0.5</v>
      </c>
      <c r="W76" s="126">
        <f>IF(V47&gt;V18,0,IF(AND(V47=V18,V76=0),0,IF($E$18*$C$18*W$4&gt;$E$18,0,$E$18*$C$18)+IF($F$18*$C$18*V$4&gt;$F$18,0,$F$18*$C$18)+IF($G$18*$C$18*U$4&gt;$G$18,0,$G$18*$C$18)+IF($H$18*$C$18*T$4&gt;$H$18,0,$H$18*$C$18)+IF($I$18*$C$18*S$4&gt;$I$18,0,$I$18*$C$18)+IF($J$18*$C$18*R$4&gt;$J$18,0,$J$18*$C$18)+IF($K$18*$C$18*Q$4&gt;$K$18,0,$K$18*$C$18)+IF($L$18*$C$18*P$4&gt;$L$18,0,$L$18*$C$18)+IF($M$18*$C$18*O$4&gt;$M$18,0,$M$18*$C$18)+IF($N$18*$C$18*N$4&gt;$N$18,0,$N$18*$C$18)+IF($O$18*$C$18*M$4&gt;$O$18,0,$O$18*$C$18)+IF($P$18*$C$18*L$4&gt;$P$18,0,$P$18*$C$18)+IF($Q$18*$C$18*K$4&gt;$Q$18,0,$Q$18*$C$18)+IF($R$18*$C$18*J$4&gt;$R$18,0,$R$18*$C$18)+IF($S$18*$C$18*I$4&gt;$S$18,0,$S$18*$C$18)+IF($T$18*$C$18*H$4&gt;$T$18,0,$T$18*$C$18)+IF($U$18*$C$18*G$4&gt;$U$18,0,$U$18*$C$18)+IF($V$18*$C$18*F$4&gt;$V$18,0,$V$18*$C$18)))</f>
        <v>0.5</v>
      </c>
      <c r="X76" s="126">
        <f>IF(W47&gt;W18,0,IF(AND(W47=W18,W76=0),0,IF($E$18*$C$18*X$4&gt;$E$18,0,$E$18*$C$18)+IF($F$18*$C$18*W$4&gt;$F$18,0,$F$18*$C$18)+IF($G$18*$C$18*V$4&gt;$G$18,0,$G$18*$C$18)+IF($H$18*$C$18*U$4&gt;$H$18,0,$H$18*$C$18)+IF($I$18*$C$18*T$4&gt;$I$18,0,$I$18*$C$18)+IF($J$18*$C$18*S$4&gt;$J$18,0,$J$18*$C$18)+IF($K$18*$C$18*R$4&gt;$K$18,0,$K$18*$C$18)+IF($L$18*$C$18*Q$4&gt;$L$18,0,$L$18*$C$18)+IF($M$18*$C$18*P$4&gt;$M$18,0,$M$18*$C$18)+IF($N$18*$C$18*O$4&gt;$N$18,0,$N$18*$C$18)+IF($O$18*$C$18*N$4&gt;$O$18,0,$O$18*$C$18)+IF($P$18*$C$18*M$4&gt;$P$18,0,$P$18*$C$18)+IF($Q$18*$C$18*L$4&gt;$Q$18,0,$Q$18*$C$18)+IF($R$18*$C$18*K$4&gt;$R$18,0,$R$18*$C$18)+IF($S$18*$C$18*J$4&gt;$S$18,0,$S$18*$C$18)+IF($T$18*$C$18*I$4&gt;$T$18,0,$T$18*$C$18)+IF($U$18*$C$18*H$4&gt;$U$18,0,$U$18*$C$18)+IF($V$18*$C$18*G$4&gt;$V$18,0,$V$18*$C$18)+IF($W$18*$C$18*F$4&gt;$W$18,0,$W$18*$C$18)))</f>
        <v>0.5</v>
      </c>
      <c r="Y76" s="126">
        <f>IF(X47&gt;X18,0,IF(AND(X47=X18,X76=0),0,IF($E$18*$C$18*Y$4&gt;$E$18,0,$E$18*$C$18)+IF($F$18*$C$18*X$4&gt;$F$18,0,$F$18*$C$18)+IF($G$18*$C$18*W$4&gt;$G$18,0,$G$18*$C$18)+IF($H$18*$C$18*V$4&gt;$H$18,0,$H$18*$C$18)+IF($I$18*$C$18*U$4&gt;$I$18,0,$I$18*$C$18)+IF($J$18*$C$18*T$4&gt;$J$18,0,$J$18*$C$18)+IF($K$18*$C$18*S$4&gt;$K$18,0,$K$18*$C$18)+IF($L$18*$C$18*R$4&gt;$L$18,0,$L$18*$C$18)+IF($M$18*$C$18*Q$4&gt;$M$18,0,$M$18*$C$18)+IF($N$18*$C$18*P$4&gt;$N$18,0,$N$18*$C$18)+IF($O$18*$C$18*O$4&gt;$O$18,0,$O$18*$C$18)+IF($P$18*$C$18*N$4&gt;$P$18,0,$P$18*$C$18)+IF($Q$18*$C$18*M$4&gt;$Q$18,0,$Q$18*$C$18)+IF($R$18*$C$18*L$4&gt;$R$18,0,$R$18*$C$18)+IF($S$18*$C$18*K$4&gt;$S$18,0,$S$18*$C$18)+IF($T$18*$C$18*J$4&gt;$T$18,0,$T$18*$C$18)+IF($U$18*$C$18*I$4&gt;$U$18,0,$U$18*$C$18)+IF($V$18*$C$18*H$4&gt;$V$18,0,$V$18*$C$18)+IF($W$18*$C$18*G$4&gt;$W$18,0,$W$18*$C$18)+IF($X$18*$C$18*F$4&gt;$X$18,0,$X$18*$C$18)))</f>
        <v>0.5</v>
      </c>
      <c r="Z76" s="126">
        <f>IF(Y47&gt;Y18,0,IF(AND(Y47=Y18,Y76=0),0,IF($E$18*$C$18*Z$4&gt;$E$18,0,$E$18*$C$18)+IF($F$18*$C$18*Y$4&gt;$F$18,0,$F$18*$C$18)+IF($G$18*$C$18*X$4&gt;$G$18,0,$G$18*$C$18)+IF($H$18*$C$18*W$4&gt;$H$18,0,$H$18*$C$18)+IF($I$18*$C$18*V$4&gt;$I$18,0,$I$18*$C$18)+IF($J$18*$C$18*U$4&gt;$J$18,0,$J$18*$C$18)+IF($K$18*$C$18*T$4&gt;$K$18,0,$K$18*$C$18)+IF($L$18*$C$18*S$4&gt;$L$18,0,$L$18*$C$18)+IF($M$18*$C$18*R$4&gt;$M$18,0,$M$18*$C$18)+IF($N$18*$C$18*Q$4&gt;$N$18,0,$N$18*$C$18)+IF($O$18*$C$18*P$4&gt;$O$18,0,$O$18*$C$18)+IF($P$18*$C$18*O$4&gt;$P$18,0,$P$18*$C$18)+IF($Q$18*$C$18*N$4&gt;$Q$18,0,$Q$18*$C$18)+IF($R$18*$C$18*M$4&gt;$R$18,0,$R$18*$C$18)+IF($S$18*$C$18*L$4&gt;$S$18,0,$S$18*$C$18)+IF($T$18*$C$18*K$4&gt;$T$18,0,$T$18*$C$18)+IF($U$18*$C$18*J$4&gt;$U$18,0,$U$18*$C$18)+IF($V$18*$C$18*I$4&gt;$V$18,0,$V$18*$C$18)+IF($W$18*$C$18*H$4&gt;$W$18,0,$W$18*$C$18)+IF($X$18*$C$18*G$4&gt;$X$18,0,$X$18*$C$18)+IF($Y$18*$C$18*F$4&gt;$Y$18,0,$Y$18*$C$18)))</f>
        <v>0.5</v>
      </c>
      <c r="AA76" s="126">
        <f>IF(Z47&gt;Z18,0,IF(AND(Z47=Z18,Z76=0),0,IF($E$18*$C$18*AA$4&gt;$E$18,0,$E$18*$C$18)+IF($F$18*$C$18*Z$4&gt;$F$18,0,$F$18*$C$18)+IF($G$18*$C$18*Y$4&gt;$G$18,0,$G$18*$C$18)+IF($H$18*$C$18*X$4&gt;$H$18,0,$H$18*$C$18)+IF($I$18*$C$18*W$4&gt;$I$18,0,$I$18*$C$18)+IF($J$18*$C$18*V$4&gt;$J$18,0,$J$18*$C$18)+IF($K$18*$C$18*U$4&gt;$K$18,0,$K$18*$C$18)+IF($L$18*$C$18*T$4&gt;$L$18,0,$L$18*$C$18)+IF($M$18*$C$18*S$4&gt;$M$18,0,$M$18*$C$18)+IF($N$18*$C$18*R$4&gt;$N$18,0,$N$18*$C$18)+IF($O$18*$C$18*Q$4&gt;$O$18,0,$O$18*$C$18)+IF($P$18*$C$18*P$4&gt;$P$18,0,$P$18*$C$18)+IF($Q$18*$C$18*O$4&gt;$Q$18,0,$Q$18*$C$18)+IF($R$18*$C$18*N$4&gt;$R$18,0,$R$18*$C$18)+IF($S$18*$C$18*M$4&gt;$S$18,0,$S$18*$C$18)+IF($T$18*$C$18*L$4&gt;$T$18,0,$T$18*$C$18)+IF($U$18*$C$18*K$4&gt;$U$18,0,$U$18*$C$18)+IF($V$18*$C$18*J$4&gt;$V$18,0,$V$18*$C$18)+IF($W$18*$C$18*I$4&gt;$W$18,0,$W$18*$C$18)+IF($X$18*$C$18*H$4&gt;$X$18,0,$X$18*$C$18)+IF($Y$18*$C$18*G$4&gt;$Y$18,0,$Y$18*$C$18)+IF($Z$18*$C$18*F$4&gt;$Z$18,0,$Z$18*$C$18)))</f>
        <v>0.5</v>
      </c>
      <c r="AB76" s="126">
        <f>IF(AA47&gt;AA18,0,IF(AND(AA47=AA18,AA76=0),0,IF($E$18*$C$18*AB$4&gt;$E$18,0,$E$18*$C$18)+IF($F$18*$C$18*AA$4&gt;$F$18,0,$F$18*$C$18)+IF($G$18*$C$18*Z$4&gt;$G$18,0,$G$18*$C$18)+IF($H$18*$C$18*Y$4&gt;$H$18,0,$H$18*$C$18)+IF($I$18*$C$18*X$4&gt;$I$18,0,$I$18*$C$18)+IF($J$18*$C$18*W$4&gt;$J$18,0,$J$18*$C$18)+IF($K$18*$C$18*V$4&gt;$K$18,0,$K$18*$C$18)+IF($L$18*$C$18*U$4&gt;$L$18,0,$L$18*$C$18)+IF($M$18*$C$18*T$4&gt;$M$18,0,$M$18*$C$18)+IF($N$18*$C$18*S$4&gt;$N$18,0,$N$18*$C$18)+IF($O$18*$C$18*R$4&gt;$O$18,0,$O$18*$C$18)+IF($P$18*$C$18*Q$4&gt;$P$18,0,$P$18*$C$18)+IF($Q$18*$C$18*P$4&gt;$Q$18,0,$Q$18*$C$18)+IF($R$18*$C$18*O$4&gt;$R$18,0,$R$18*$C$18)+IF($S$18*$C$18*N$4&gt;$S$18,0,$S$18*$C$18)+IF($T$18*$C$18*M$4&gt;$T$18,0,$T$18*$C$18)+IF($U$18*$C$18*L$4&gt;$U$18,0,$U$18*$C$18)+IF($V$18*$C$18*K$4&gt;$V$18,0,$V$18*$C$18)+IF($W$18*$C$18*J$4&gt;$W$18,0,$W$18*$C$18)+IF($X$18*$C$18*I$4&gt;$X$18,0,$X$18*$C$18)+IF($Y$18*$C$18*H$4&gt;$Y$18,0,$Y$18*$C$18)+IF($Z$18*$C$18*G$4&gt;$Z$18,0,$Z$18*$C$18)+IF($AA$18*$C$18*F$4&gt;$AA$18,0,$AA$18*$C$18)))</f>
        <v>0.5</v>
      </c>
      <c r="AC76" s="126">
        <f>IF(AB47&gt;AB18,0,IF(AND(AB47=AB18,AB76=0),0,IF($E$18*$C$18*AC$4&gt;$E$18,0,$E$18*$C$18)+IF($F$18*$C$18*AB$4&gt;$F$18,0,$F$18*$C$18)+IF($G$18*$C$18*AA$4&gt;$G$18,0,$G$18*$C$18)+IF($H$18*$C$18*Z$4&gt;$H$18,0,$H$18*$C$18)+IF($I$18*$C$18*Y$4&gt;$I$18,0,$I$18*$C$18)+IF($J$18*$C$18*X$4&gt;$J$18,0,$J$18*$C$18)+IF($K$18*$C$18*W$4&gt;$K$18,0,$K$18*$C$18)+IF($L$18*$C$18*V$4&gt;$L$18,0,$L$18*$C$18)+IF($M$18*$C$18*U$4&gt;$M$18,0,$M$18*$C$18)+IF($N$18*$C$18*T$4&gt;$N$18,0,$N$18*$C$18)+IF($O$18*$C$18*S$4&gt;$O$18,0,$O$18*$C$18)+IF($P$18*$C$18*R$4&gt;$P$18,0,$P$18*$C$18)+IF($Q$18*$C$18*Q$4&gt;$Q$18,0,$Q$18*$C$18)+IF($R$18*$C$18*P$4&gt;$R$18,0,$R$18*$C$18)+IF($S$18*$C$18*O$4&gt;$S$18,0,$S$18*$C$18)+IF($T$18*$C$18*N$4&gt;$T$18,0,$T$18*$C$18)+IF($U$18*$C$18*M$4&gt;$U$18,0,$U$18*$C$18)+IF($V$18*$C$18*L$4&gt;$V$18,0,$V$18*$C$18)+IF($W$18*$C$18*K$4&gt;$W$18,0,$W$18*$C$18)+IF($X$18*$C$18*J$4&gt;$X$18,0,$X$18*$C$18)+IF($Y$18*$C$18*I$4&gt;$Y$18,0,$Y$18*$C$18)+IF($Z$18*$C$18*H$4&gt;$Z$18,0,$Z$18*$C$18)+IF($AA$18*$C$18*G$4&gt;$AA$18,0,$AA$18*$C$18)+IF($AB$18*$C$18*F$4&gt;$AB$18,0,$AB$18*$C$18)))</f>
        <v>0.5</v>
      </c>
      <c r="AD76" s="126">
        <f>IF(AC47&gt;AC18,0,IF(AND(AC47=AC18,AC76=0),0,IF($E$18*$C$18*AD$4&gt;$E$18,0,$E$18*$C$18)+IF($F$18*$C$18*AC$4&gt;$F$18,0,$F$18*$C$18)+IF($G$18*$C$18*AB$4&gt;$G$18,0,$G$18*$C$18)+IF($H$18*$C$18*AA$4&gt;$H$18,0,$H$18*$C$18)+IF($I$18*$C$18*Z$4&gt;$I$18,0,$I$18*$C$18)+IF($J$18*$C$18*Y$4&gt;$J$18,0,$J$18*$C$18)+IF($K$18*$C$18*X$4&gt;$K$18,0,$K$18*$C$18)+IF($L$18*$C$18*W$4&gt;$L$18,0,$L$18*$C$18)+IF($M$18*$C$18*V$4&gt;$M$18,0,$M$18*$C$18)+IF($N$18*$C$18*U$4&gt;$N$18,0,$N$18*$C$18)+IF($O$18*$C$18*T$4&gt;$O$18,0,$O$18*$C$18)+IF($P$18*$C$18*S$4&gt;$P$18,0,$P$18*$C$18)+IF($Q$18*$C$18*R$4&gt;$Q$18,0,$Q$18*$C$18)+IF($R$18*$C$18*Q$4&gt;$R$18,0,$R$18*$C$18)+IF($S$18*$C$18*P$4&gt;$S$18,0,$S$18*$C$18)+IF($T$18*$C$18*O$4&gt;$T$18,0,$T$18*$C$18)+IF($U$18*$C$18*N$4&gt;$U$18,0,$U$18*$C$18)+IF($V$18*$C$18*M$4&gt;$V$18,0,$V$18*$C$18)+IF($W$18*$C$18*L$4&gt;$W$18,0,$W$18*$C$18)+IF($X$18*$C$18*K$4&gt;$X$18,0,$X$18*$C$18)+IF($Y$18*$C$18*J$4&gt;$Y$18,0,$Y$18*$C$18)+IF($Z$18*$C$18*I$4&gt;$Z$18,0,$Z$18*$C$18)+IF($AA$18*$C$18*H$4&gt;$AA$18,0,$AA$18*$C$18)+IF($AB$18*$C$18*G$4&gt;$AB$18,0,$AB$18*$C$18)+IF($AC$18*$C$18*F$4&gt;$AC$18,0,$AC$18*$C$18)))</f>
        <v>0.5</v>
      </c>
      <c r="AE76" s="126">
        <f>IF(AD47&gt;AD18,0,IF(AND(AD47=AD18,AD76=0),0,IF($E$18*$C$18*AE$4&gt;$E$18,0,$E$18*$C$18)+IF($F$18*$C$18*AD$4&gt;$F$18,0,$F$18*$C$18)+IF($G$18*$C$18*AC$4&gt;$G$18,0,$G$18*$C$18)+IF($H$18*$C$18*AB$4&gt;$H$18,0,$H$18*$C$18)+IF($I$18*$C$18*AA$4&gt;$I$18,0,$I$18*$C$18)+IF($J$18*$C$18*Z$4&gt;$J$18,0,$J$18*$C$18)+IF($K$18*$C$18*Y$4&gt;$K$18,0,$K$18*$C$18)+IF($L$18*$C$18*X$4&gt;$L$18,0,$L$18*$C$18)+IF($M$18*$C$18*W$4&gt;$M$18,0,$M$18*$C$18)+IF($N$18*$C$18*V$4&gt;$N$18,0,$N$18*$C$18)+IF($O$18*$C$18*U$4&gt;$O$18,0,$O$18*$C$18)+IF($P$18*$C$18*T$4&gt;$P$18,0,$P$18*$C$18)+IF($Q$18*$C$18*S$4&gt;$Q$18,0,$Q$18*$C$18)+IF($R$18*$C$18*R$4&gt;$R$18,0,$R$18*$C$18)+IF($S$18*$C$18*Q$4&gt;$S$18,0,$S$18*$C$18)+IF($T$18*$C$18*P$4&gt;$T$18,0,$T$18*$C$18)+IF($U$18*$C$18*O$4&gt;$U$18,0,$U$18*$C$18)+IF($V$18*$C$18*N$4&gt;$V$18,0,$V$18*$C$18)+IF($W$18*$C$18*M$4&gt;$W$18,0,$W$18*$C$18)+IF($X$18*$C$18*L$4&gt;$X$18,0,$X$18*$C$18)+IF($Y$18*$C$18*K$4&gt;$Y$18,0,$Y$18*$C$18)+IF($Z$18*$C$18*J$4&gt;$Z$18,0,$Z$18*$C$18)+IF($AA$18*$C$18*I$4&gt;$AA$18,0,$AA$18*$C$18)+IF($AB$18*$C$18*H$4&gt;$AB$18,0,$AB$18*$C$18)+IF($AC$18*$C$18*G$4&gt;$AC$18,0,$AC$18*$C$18)+IF($AD$18*$C$18*F$4&gt;$AD$18,0,$AD$18*$C$18)))</f>
        <v>0.5</v>
      </c>
      <c r="AF76" s="126">
        <f>IF(AE47&gt;AE18,0,IF(AND(AE47=AE18,AE76=0),0,IF($E$18*$C$18*AF$4&gt;$E$18,0,$E$18*$C$18)+IF($F$18*$C$18*AE$4&gt;$F$18,0,$F$18*$C$18)+IF($G$18*$C$18*AD$4&gt;$G$18,0,$G$18*$C$18)+IF($H$18*$C$18*AC$4&gt;$H$18,0,$H$18*$C$18)+IF($I$18*$C$18*AB$4&gt;$I$18,0,$I$18*$C$18)+IF($J$18*$C$18*AA$4&gt;$J$18,0,$J$18*$C$18)+IF($K$18*$C$18*Z$4&gt;$K$18,0,$K$18*$C$18)+IF($L$18*$C$18*Y$4&gt;$L$18,0,$L$18*$C$18)+IF($M$18*$C$18*X$4&gt;$M$18,0,$M$18*$C$18)+IF($N$18*$C$18*W$4&gt;$N$18,0,$N$18*$C$18)+IF($O$18*$C$18*V$4&gt;$O$18,0,$O$18*$C$18)+IF($P$18*$C$18*U$4&gt;$P$18,0,$P$18*$C$18)+IF($Q$18*$C$18*T$4&gt;$Q$18,0,$Q$18*$C$18)+IF($R$18*$C$18*S$4&gt;$R$18,0,$R$18*$C$18)+IF($S$18*$C$18*R$4&gt;$S$18,0,$S$18*$C$18)+IF($T$18*$C$18*Q$4&gt;$T$18,0,$T$18*$C$18)+IF($U$18*$C$18*P$4&gt;$U$18,0,$U$18*$C$18)+IF($V$18*$C$18*O$4&gt;$V$18,0,$V$18*$C$18)+IF($W$18*$C$18*N$4&gt;$W$18,0,$W$18*$C$18)+IF($X$18*$C$18*M$4&gt;$X$18,0,$X$18*$C$18)+IF($Y$18*$C$18*L$4&gt;$Y$18,0,$Y$18*$C$18)+IF($Z$18*$C$18*K$4&gt;$Z$18,0,$Z$18*$C$18)+IF($AA$18*$C$18*J$4&gt;$AA$18,0,$AA$18*$C$18)+IF($AB$18*$C$18*I$4&gt;$AB$18,0,$AB$18*$C$18)+IF($AC$18*$C$18*H$4&gt;$AC$18,0,$AC$18*$C$18)+IF($AD$18*$C$18*G$4&gt;$AD$18,0,$AD$18*$C$18)+IF($AE$18*$C$18*F$4&gt;$AE$18,0,$AE$18*$C$18)))</f>
        <v>0.5</v>
      </c>
      <c r="AG76" s="126">
        <f>IF(AF47&gt;AF18,0,IF(AND(AF47=AF18,AF76=0),0,IF($E$18*$C$18*AG$4&gt;$E$18,0,$E$18*$C$18)+IF($F$18*$C$18*AF$4&gt;$F$18,0,$F$18*$C$18)+IF($G$18*$C$18*AE$4&gt;$G$18,0,$G$18*$C$18)+IF($H$18*$C$18*AD$4&gt;$H$18,0,$H$18*$C$18)+IF($I$18*$C$18*AC$4&gt;$I$18,0,$I$18*$C$18)+IF($J$18*$C$18*AB$4&gt;$J$18,0,$J$18*$C$18)+IF($K$18*$C$18*AA$4&gt;$K$18,0,$K$18*$C$18)+IF($L$18*$C$18*Z$4&gt;$L$18,0,$L$18*$C$18)+IF($M$18*$C$18*Y$4&gt;$M$18,0,$M$18*$C$18)+IF($N$18*$C$18*X$4&gt;$N$18,0,$N$18*$C$18)+IF($O$18*$C$18*W$4&gt;$O$18,0,$O$18*$C$18)+IF($P$18*$C$18*V$4&gt;$P$18,0,$P$18*$C$18)+IF($Q$18*$C$18*U$4&gt;$Q$18,0,$Q$18*$C$18)+IF($R$18*$C$18*T$4&gt;$R$18,0,$R$18*$C$18)+IF($S$18*$C$18*S$4&gt;$S$18,0,$S$18*$C$18)+IF($T$18*$C$18*R$4&gt;$T$18,0,$T$18*$C$18)+IF($U$18*$C$18*Q$4&gt;$U$18,0,$U$18*$C$18)+IF($V$18*$C$18*P$4&gt;$V$18,0,$V$18*$C$18)+IF($W$18*$C$18*O$4&gt;$W$18,0,$W$18*$C$18)+IF($X$18*$C$18*N$4&gt;$X$18,0,$X$18*$C$18)+IF($Y$18*$C$18*M$4&gt;$Y$18,0,$Y$18*$C$18)+IF($Z$18*$C$18*L$4&gt;$Z$18,0,$Z$18*$C$18)+IF($AA$18*$C$18*K$4&gt;$AA$18,0,$AA$18*$C$18)+IF($AB$18*$C$18*J$4&gt;$AB$18,0,$AB$18*$C$18)+IF($AC$18*$C$18*I$4&gt;$AC$18,0,$AC$18*$C$18)+IF($AD$18*$C$18*H$4&gt;$AD$18,0,$AD$18*$C$18)+IF($AE$18*$C$18*G$4&gt;$AE$18,0,$AE$18*$C$18)+IF($AF$18*$C$18*F$4&gt;$AF$18,0,$AF$18*$C$18)))</f>
        <v>0.5</v>
      </c>
      <c r="AH76" s="126">
        <f>IF(AG47&gt;AG18,0,IF(AND(AG47=AG18,AG76=0),0,IF($E$18*$C$18*AH$4&gt;$E$18,0,$E$18*$C$18)+IF($F$18*$C$18*AG$4&gt;$F$18,0,$F$18*$C$18)+IF($G$18*$C$18*AF$4&gt;$G$18,0,$G$18*$C$18)+IF($H$18*$C$18*AE$4&gt;$H$18,0,$H$18*$C$18)+IF($I$18*$C$18*AD$4&gt;$I$18,0,$I$18*$C$18)+IF($J$18*$C$18*AC$4&gt;$J$18,0,$J$18*$C$18)+IF($K$18*$C$18*AB$4&gt;$K$18,0,$K$18*$C$18)+IF($L$18*$C$18*AA$4&gt;$L$18,0,$L$18*$C$18)+IF($M$18*$C$18*Z$4&gt;$M$18,0,$M$18*$C$18)+IF($N$18*$C$18*Y$4&gt;$N$18,0,$N$18*$C$18)+IF($O$18*$C$18*X$4&gt;$O$18,0,$O$18*$C$18)+IF($P$18*$C$18*W$4&gt;$P$18,0,$P$18*$C$18)+IF($Q$18*$C$18*V$4&gt;$Q$18,0,$Q$18*$C$18)+IF($R$18*$C$18*U$4&gt;$R$18,0,$R$18*$C$18)+IF($S$18*$C$18*T$4&gt;$S$18,0,$S$18*$C$18)+IF($T$18*$C$18*S$4&gt;$T$18,0,$T$18*$C$18)+IF($U$18*$C$18*R$4&gt;$U$18,0,$U$18*$C$18)+IF($V$18*$C$18*Q$4&gt;$V$18,0,$V$18*$C$18)+IF($W$18*$C$18*P$4&gt;$W$18,0,$W$18*$C$18)+IF($X$18*$C$18*O$4&gt;$X$18,0,$X$18*$C$18)+IF($Y$18*$C$18*N$4&gt;$Y$18,0,$Y$18*$C$18)+IF($Z$18*$C$18*M$4&gt;$Z$18,0,$Z$18*$C$18)+IF($AA$18*$C$18*L$4&gt;$AA$18,0,$AA$18*$C$18)+IF($AB$18*$C$18*K$4&gt;$AB$18,0,$AB$18*$C$18)+IF($AC$18*$C$18*J$4&gt;$AC$18,0,$AC$18*$C$18)+IF($AD$18*$C$18*I$4&gt;$AD$18,0,$AD$18*$C$18)+IF($AE$18*$C$18*H$4&gt;$AE$18,0,$AE$18*$C$18)+IF($AF$18*$C$18*G$4&gt;$AF$18,0,$AF$18*$C$18)+IF($AG$18*$C$18*F$4&gt;$AG$18,0,$AG$18*$C$18)))</f>
        <v>0.5</v>
      </c>
      <c r="AI76" s="126">
        <f>IF(AH47&gt;AH18,0,IF(AND(AH47=AH18,AH76=0),0,IF($E$18*$C$18*AI$4&gt;$E$18,0,$E$18*$C$18)+IF($F$18*$C$18*AH$4&gt;$F$18,0,$F$18*$C$18)+IF($G$18*$C$18*AG$4&gt;$G$18,0,$G$18*$C$18)+IF($H$18*$C$18*AF$4&gt;$H$18,0,$H$18*$C$18)+IF($I$18*$C$18*AE$4&gt;$I$18,0,$I$18*$C$18)+IF($J$18*$C$18*AD$4&gt;$J$18,0,$J$18*$C$18)+IF($K$18*$C$18*AC$4&gt;$K$18,0,$K$18*$C$18)+IF($L$18*$C$18*AB$4&gt;$L$18,0,$L$18*$C$18)+IF($M$18*$C$18*AA$4&gt;$M$18,0,$M$18*$C$18)+IF($N$18*$C$18*Z$4&gt;$N$18,0,$N$18*$C$18)+IF($O$18*$C$18*Y$4&gt;$O$18,0,$O$18*$C$18)+IF($P$18*$C$18*X$4&gt;$P$18,0,$P$18*$C$18)+IF($Q$18*$C$18*W$4&gt;$Q$18,0,$Q$18*$C$18)+IF($R$18*$C$18*V$4&gt;$R$18,0,$R$18*$C$18)+IF($S$18*$C$18*U$4&gt;$S$18,0,$S$18*$C$18)+IF($T$18*$C$18*T$4&gt;$T$18,0,$T$18*$C$18)+IF($U$18*$C$18*S$4&gt;$U$18,0,$U$18*$C$18)+IF($V$18*$C$18*R$4&gt;$V$18,0,$V$18*$C$18)+IF($W$18*$C$18*Q$4&gt;$W$18,0,$W$18*$C$18)+IF($X$18*$C$18*P$4&gt;$X$18,0,$X$18*$C$18)+IF($Y$18*$C$18*O$4&gt;$Y$18,0,$Y$18*$C$18)+IF($Z$18*$C$18*N$4&gt;$Z$18,0,$Z$18*$C$18)+IF($AA$18*$C$18*M$4&gt;$AA$18,0,$AA$18*$C$18)+IF($AB$18*$C$18*L$4&gt;$AB$18,0,$AB$18*$C$18)+IF($AC$18*$C$18*K$4&gt;$AC$18,0,$AC$18*$C$18)+IF($AD$18*$C$18*J$4&gt;$AD$18,0,$AD$18*$C$18)+IF($AE$18*$C$18*I$4&gt;$AE$18,0,$AE$18*$C$18)+IF($AF$18*$C$18*H$4&gt;$AF$18,0,$AF$18*$C$18)+IF($AG$18*$C$18*G$4&gt;$AG$18,0,$AG$18*$C$18)+IF($AH$18*$C$18*F$4&gt;$AH$18,0,$AH$18*$C$18)))</f>
        <v>0.5</v>
      </c>
    </row>
    <row r="77" spans="2:35" x14ac:dyDescent="0.3">
      <c r="B77" s="6" t="str">
        <f t="shared" si="14"/>
        <v>Breakers and Switches</v>
      </c>
      <c r="C77" s="303"/>
      <c r="D77" s="151">
        <f t="shared" si="15"/>
        <v>15</v>
      </c>
      <c r="E77" s="126">
        <v>0</v>
      </c>
      <c r="F77" s="126">
        <f>IF(E48&gt;E19,0,IF(AND(E48=E19,E77=0),0,IF($E$19*$C$19*F$4&gt;$E$19,0,$E$19*$C$19)))</f>
        <v>0.5</v>
      </c>
      <c r="G77" s="126">
        <f>IF(F48&gt;F19,0,IF(AND(F48=F19,F77=0),0,IF($E$19*$C$19*G$4&gt;$E$19,0,$E$19*$C$19)+IF($F$19*$C$19*F$4&gt;$F$19,0,$F$19*$C$19)))</f>
        <v>0.5</v>
      </c>
      <c r="H77" s="126">
        <f>IF(G48&gt;G19,0,IF(AND(G48=G19,G77=0),0,IF($E$19*$C$19*H$4&gt;$E$19,0,$E$19*$C$19)+IF($F$19*$C$19*G$4&gt;$F$19,0,$F$19*$C$19)+IF($G$19*$C$19*F$4&gt;$G$19,0,$G$19*$C$19)))</f>
        <v>0.5</v>
      </c>
      <c r="I77" s="126">
        <f>IF(H48&gt;H19,0,IF(AND(H48=H19,H77=0),0,IF($E$19*$C$19*I$4&gt;$E$19,0,$E$19*$C$19)+IF($F$19*$C$19*H$4&gt;$F$19,0,$F$19*$C$19)+IF($G$19*$C$19*G$4&gt;$G$19,0,$G$19*$C$19)+IF($H$19*$C$19*F$4&gt;$H$19,0,$H$19*$C$19)))</f>
        <v>0.5</v>
      </c>
      <c r="J77" s="126">
        <f>IF(I48&gt;I19,0,IF(AND(I48=I19,I77=0),0,IF($E$19*$C$19*J$4&gt;$E$19,0,$E$19*$C$19)+IF($F$19*$C$19*I$4&gt;$F$19,0,$F$19*$C$19)+IF($G$19*$C$19*H$4&gt;$G$19,0,$G$19*$C$19)+IF($H$19*$C$19*G$4&gt;$H$19,0,$H$19*$C$19)+IF($I$19*$C$19*F$4&gt;$I$19,0,$I$19*$C$19)))</f>
        <v>0.5</v>
      </c>
      <c r="K77" s="126">
        <f>IF(J48&gt;J19,0,IF(AND(J48=J19,J77=0),0,IF($E$19*$C$19*K$4&gt;$E$19,0,$E$19*$C$19)+IF($F$19*$C$19*J$4&gt;$F$19,0,$F$19*$C$19)+IF($G$19*$C$19*I$4&gt;$G$19,0,$G$19*$C$19)+IF($H$19*$C$19*H$4&gt;$H$19,0,$H$19*$C$19)+IF($I$19*$C$19*G$4&gt;$I$19,0,$I$19*$C$19)+IF($J$19*$C$19*F$4&gt;$J$19,0,$J$19*$C$19)))</f>
        <v>0.5</v>
      </c>
      <c r="L77" s="126">
        <f>IF(K48&gt;K19,0,IF(AND(K48=K19,K77=0),0,IF($E$19*$C$19*L$4&gt;$E$19,0,$E$19*$C$19)+IF($F$19*$C$19*K$4&gt;$F$19,0,$F$19*$C$19)+IF($G$19*$C$19*J$4&gt;$G$19,0,$G$19*$C$19)+IF($H$19*$C$19*I$4&gt;$H$19,0,$H$19*$C$19)+IF($I$19*$C$19*H$4&gt;$I$19,0,$I$19*$C$19)+IF($J$19*$C$19*G$4&gt;$J$19,0,$J$19*$C$19)+IF($K$19*$C$19*F$4&gt;$K$19,0,$K$19*$C$19)))</f>
        <v>0.5</v>
      </c>
      <c r="M77" s="126">
        <f>IF(L48&gt;L19,0,IF(AND(L48=L19,L77=0),0,IF($E$19*$C$19*M$4&gt;$E$19,0,$E$19*$C$19)+IF($F$19*$C$19*L$4&gt;$F$19,0,$F$19*$C$19)+IF($G$19*$C$19*K$4&gt;$G$19,0,$G$19*$C$19)+IF($H$19*$C$19*J$4&gt;$H$19,0,$H$19*$C$19)+IF($I$19*$C$19*I$4&gt;$I$19,0,$I$19*$C$19)+IF($J$19*$C$19*H$4&gt;$J$19,0,$J$19*$C$19)+IF($K$19*$C$19*G$4&gt;$K$19,0,$K$19*$C$19)+IF($L$19*$C$19*F$4&gt;$L$19,0,$L$19*$C$19)))</f>
        <v>0.5</v>
      </c>
      <c r="N77" s="126">
        <f>IF(M48&gt;M19,0,IF(AND(M48=M19,M77=0),0,IF($E$19*$C$19*N$4&gt;$E$19,0,$E$19*$C$19)+IF($F$19*$C$19*M$4&gt;$F$19,0,$F$19*$C$19)+IF($G$19*$C$19*L$4&gt;$G$19,0,$G$19*$C$19)+IF($H$19*$C$19*K$4&gt;$H$19,0,$H$19*$C$19)+IF($I$19*$C$19*J$4&gt;$I$19,0,$I$19*$C$19)+IF($J$19*$C$19*I$4&gt;$J$19,0,$J$19*$C$19)+IF($K$19*$C$19*H$4&gt;$K$19,0,$K$19*$C$19)+IF($L$19*$C$19*G$4&gt;$L$19,0,$L$19*$C$19)+IF($M$19*$C$19*F$4&gt;$M$19,0,$M$19*$C$19)))</f>
        <v>0.5</v>
      </c>
      <c r="O77" s="126">
        <f>IF(N48&gt;N19,0,IF(AND(N48=N19,N77=0),0,IF($E$19*$C$19*O$4&gt;$E$19,0,$E$19*$C$19)+IF($F$19*$C$19*N$4&gt;$F$19,0,$F$19*$C$19)+IF($G$19*$C$19*M$4&gt;$G$19,0,$G$19*$C$19)+IF($H$19*$C$19*L$4&gt;$H$19,0,$H$19*$C$19)+IF($I$19*$C$19*K$4&gt;$I$19,0,$I$19*$C$19)+IF($J$19*$C$19*J$4&gt;$J$19,0,$J$19*$C$19)+IF($K$19*$C$19*I$4&gt;$K$19,0,$K$19*$C$19)+IF($L$19*$C$19*H$4&gt;$L$19,0,$L$19*$C$19)+IF($M$19*$C$19*G$4&gt;$M$19,0,$M$19*$C$19)+IF($N$19*$C$19*F$4&gt;$N$19,0,$N$19*$C$19)))</f>
        <v>0.5</v>
      </c>
      <c r="P77" s="126">
        <f>IF(O48&gt;O19,0,IF(AND(O48=O19,O77=0),0,IF($E$19*$C$19*P$4&gt;$E$19,0,$E$19*$C$19)+IF($F$19*$C$19*O$4&gt;$F$19,0,$F$19*$C$19)+IF($G$19*$C$19*N$4&gt;$G$19,0,$G$19*$C$19)+IF($H$19*$C$19*M$4&gt;$H$19,0,$H$19*$C$19)+IF($I$19*$C$19*L$4&gt;$I$19,0,$I$19*$C$19)+IF($J$19*$C$19*K$4&gt;$J$19,0,$J$19*$C$19)+IF($K$19*$C$19*J$4&gt;$K$19,0,$K$19*$C$19)+IF($L$19*$C$19*I$4&gt;$L$19,0,$L$19*$C$19)+IF($M$19*$C$19*H$4&gt;$M$19,0,$M$19*$C$19)+IF($N$19*$C$19*G$4&gt;$N$19,0,$N$19*$C$19)+IF($O$19*$C$19*F$4&gt;$O$19,0,$O$19*$C$19)))</f>
        <v>0.5</v>
      </c>
      <c r="Q77" s="126">
        <f>IF(P48&gt;P19,0,IF(AND(P48=P19,P77=0),0,IF($E$19*$C$19*Q$4&gt;$E$19,0,$E$19*$C$19)+IF($F$19*$C$19*P$4&gt;$F$19,0,$F$19*$C$19)+IF($G$19*$C$19*O$4&gt;$G$19,0,$G$19*$C$19)+IF($H$19*$C$19*N$4&gt;$H$19,0,$H$19*$C$19)+IF($I$19*$C$19*M$4&gt;$I$19,0,$I$19*$C$19)+IF($J$19*$C$19*L$4&gt;$J$19,0,$J$19*$C$19)+IF($K$19*$C$19*K$4&gt;$K$19,0,$K$19*$C$19)+IF($L$19*$C$19*J$4&gt;$L$19,0,$L$19*$C$19)+IF($M$19*$C$19*I$4&gt;$M$19,0,$M$19*$C$19)+IF($N$19*$C$19*H$4&gt;$N$19,0,$N$19*$C$19)+IF($O$19*$C$19*G$4&gt;$O$19,0,$O$19*$C$19)+IF($P$19*$C$19*F$4&gt;$P$19,0,$P$19*$C$19)))</f>
        <v>0.5</v>
      </c>
      <c r="R77" s="126">
        <f>IF(Q48&gt;Q19,0,IF(AND(Q48=Q19,Q77=0),0,IF($E$19*$C$19*R$4&gt;$E$19,0,$E$19*$C$19)+IF($F$19*$C$19*Q$4&gt;$F$19,0,$F$19*$C$19)+IF($G$19*$C$19*P$4&gt;$G$19,0,$G$19*$C$19)+IF($H$19*$C$19*O$4&gt;$H$19,0,$H$19*$C$19)+IF($I$19*$C$19*N$4&gt;$I$19,0,$I$19*$C$19)+IF($J$19*$C$19*M$4&gt;$J$19,0,$J$19*$C$19)+IF($K$19*$C$19*L$4&gt;$K$19,0,$K$19*$C$19)+IF($L$19*$C$19*K$4&gt;$L$19,0,$L$19*$C$19)+IF($M$19*$C$19*J$4&gt;$M$19,0,$M$19*$C$19)+IF($N$19*$C$19*I$4&gt;$N$19,0,$N$19*$C$19)+IF($O$19*$C$19*H$4&gt;$O$19,0,$O$19*$C$19)+IF($P$19*$C$19*G$4&gt;$P$19,0,$P$19*$C$19)+IF($Q$19*$C$19*F$4&gt;$Q$19,0,$Q$19*$C$19)))</f>
        <v>0.5</v>
      </c>
      <c r="S77" s="126">
        <f>IF(R48&gt;R19,0,IF(AND(R48=R19,R77=0),0,IF($E$19*$C$19*S$4&gt;$E$19,0,$E$19*$C$19)+IF($F$19*$C$19*R$4&gt;$F$19,0,$F$19*$C$19)+IF($G$19*$C$19*Q$4&gt;$G$19,0,$G$19*$C$19)+IF($H$19*$C$19*P$4&gt;$H$19,0,$H$19*$C$19)+IF($I$19*$C$19*O$4&gt;$I$19,0,$I$19*$C$19)+IF($J$19*$C$19*N$4&gt;$J$19,0,$J$19*$C$19)+IF($K$19*$C$19*M$4&gt;$K$19,0,$K$19*$C$19)+IF($L$19*$C$19*L$4&gt;$L$19,0,$L$19*$C$19)+IF($M$19*$C$19*K$4&gt;$M$19,0,$M$19*$C$19)+IF($N$19*$C$19*J$4&gt;$N$19,0,$N$19*$C$19)+IF($O$19*$C$19*I$4&gt;$O$19,0,$O$19*$C$19)+IF($P$19*$C$19*H$4&gt;$P$19,0,$P$19*$C$19)+IF($Q$19*$C$19*G$4&gt;$Q$19,0,$Q$19*$C$19)+IF($R$19*$C$19*F$4&gt;$R$19,0,$R$19*$C$19)))</f>
        <v>0.5</v>
      </c>
      <c r="T77" s="126">
        <f>IF(S48&gt;S19,0,IF(AND(S48=S19,S77=0),0,IF($E$19*$C$19*T$4&gt;$E$19,0,$E$19*$C$19)+IF($F$19*$C$19*S$4&gt;$F$19,0,$F$19*$C$19)+IF($G$19*$C$19*R$4&gt;$G$19,0,$G$19*$C$19)+IF($H$19*$C$19*Q$4&gt;$H$19,0,$H$19*$C$19)+IF($I$19*$C$19*P$4&gt;$I$19,0,$I$19*$C$19)+IF($J$19*$C$19*O$4&gt;$J$19,0,$J$19*$C$19)+IF($K$19*$C$19*N$4&gt;$K$19,0,$K$19*$C$19)+IF($L$19*$C$19*M$4&gt;$L$19,0,$L$19*$C$19)+IF($M$19*$C$19*L$4&gt;$M$19,0,$M$19*$C$19)+IF($N$19*$C$19*K$4&gt;$N$19,0,$N$19*$C$19)+IF($O$19*$C$19*J$4&gt;$O$19,0,$O$19*$C$19)+IF($P$19*$C$19*I$4&gt;$P$19,0,$P$19*$C$19)+IF($Q$19*$C$19*H$4&gt;$Q$19,0,$Q$19*$C$19)+IF($R$19*$C$19*G$4&gt;$R$19,0,$R$19*$C$19)+IF($S$19*$C$19*F$4&gt;$S$19,0,$S$19*$C$19)))</f>
        <v>0.5</v>
      </c>
      <c r="U77" s="126">
        <f>IF(T48&gt;T19,0,IF(AND(T48=T19,T77=0),0,IF($E$19*$C$19*U$4&gt;$E$19,0,$E$19*$C$19)+IF($F$19*$C$19*T$4&gt;$F$19,0,$F$19*$C$19)+IF($G$19*$C$19*S$4&gt;$G$19,0,$G$19*$C$19)+IF($H$19*$C$19*R$4&gt;$H$19,0,$H$19*$C$19)+IF($I$19*$C$19*Q$4&gt;$I$19,0,$I$19*$C$19)+IF($J$19*$C$19*P$4&gt;$J$19,0,$J$19*$C$19)+IF($K$19*$C$19*O$4&gt;$K$19,0,$K$19*$C$19)+IF($L$19*$C$19*N$4&gt;$L$19,0,$L$19*$C$19)+IF($M$19*$C$19*M$4&gt;$M$19,0,$M$19*$C$19)+IF($N$19*$C$19*L$4&gt;$N$19,0,$N$19*$C$19)+IF($O$19*$C$19*K$4&gt;$O$19,0,$O$19*$C$19)+IF($P$19*$C$19*J$4&gt;$P$19,0,$P$19*$C$19)+IF($Q$19*$C$19*I$4&gt;$Q$19,0,$Q$19*$C$19)+IF($R$19*$C$19*H$4&gt;$R$19,0,$R$19*$C$19)+IF($S$19*$C$19*G$4&gt;$S$19,0,$S$19*$C$19)+IF($T$19*$C$19*F$4&gt;$T$19,0,$T$19*$C$19)))</f>
        <v>0.5</v>
      </c>
      <c r="V77" s="126">
        <f>IF(U48&gt;U19,0,IF(AND(U48=U19,U77=0),0,IF($E$19*$C$19*V$4&gt;$E$19,0,$E$19*$C$19)+IF($F$19*$C$19*U$4&gt;$F$19,0,$F$19*$C$19)+IF($G$19*$C$19*T$4&gt;$G$19,0,$G$19*$C$19)+IF($H$19*$C$19*S$4&gt;$H$19,0,$H$19*$C$19)+IF($I$19*$C$19*R$4&gt;$I$19,0,$I$19*$C$19)+IF($J$19*$C$19*Q$4&gt;$J$19,0,$J$19*$C$19)+IF($K$19*$C$19*P$4&gt;$K$19,0,$K$19*$C$19)+IF($L$19*$C$19*O$4&gt;$L$19,0,$L$19*$C$19)+IF($M$19*$C$19*N$4&gt;$M$19,0,$M$19*$C$19)+IF($N$19*$C$19*M$4&gt;$N$19,0,$N$19*$C$19)+IF($O$19*$C$19*L$4&gt;$O$19,0,$O$19*$C$19)+IF($P$19*$C$19*K$4&gt;$P$19,0,$P$19*$C$19)+IF($Q$19*$C$19*J$4&gt;$Q$19,0,$Q$19*$C$19)+IF($R$19*$C$19*I$4&gt;$R$19,0,$R$19*$C$19)+IF($S$19*$C$19*H$4&gt;$S$19,0,$S$19*$C$19)+IF($T$19*$C$19*G$4&gt;$T$19,0,$T$19*$C$19)+IF($U$19*$C$19*F$4&gt;$U$19,0,$U$19*$C$19)))</f>
        <v>0.5</v>
      </c>
      <c r="W77" s="126">
        <f>IF(V48&gt;V19,0,IF(AND(V48=V19,V77=0),0,IF($E$19*$C$19*W$4&gt;$E$19,0,$E$19*$C$19)+IF($F$19*$C$19*V$4&gt;$F$19,0,$F$19*$C$19)+IF($G$19*$C$19*U$4&gt;$G$19,0,$G$19*$C$19)+IF($H$19*$C$19*T$4&gt;$H$19,0,$H$19*$C$19)+IF($I$19*$C$19*S$4&gt;$I$19,0,$I$19*$C$19)+IF($J$19*$C$19*R$4&gt;$J$19,0,$J$19*$C$19)+IF($K$19*$C$19*Q$4&gt;$K$19,0,$K$19*$C$19)+IF($L$19*$C$19*P$4&gt;$L$19,0,$L$19*$C$19)+IF($M$19*$C$19*O$4&gt;$M$19,0,$M$19*$C$19)+IF($N$19*$C$19*N$4&gt;$N$19,0,$N$19*$C$19)+IF($O$19*$C$19*M$4&gt;$O$19,0,$O$19*$C$19)+IF($P$19*$C$19*L$4&gt;$P$19,0,$P$19*$C$19)+IF($Q$19*$C$19*K$4&gt;$Q$19,0,$Q$19*$C$19)+IF($R$19*$C$19*J$4&gt;$R$19,0,$R$19*$C$19)+IF($S$19*$C$19*I$4&gt;$S$19,0,$S$19*$C$19)+IF($T$19*$C$19*H$4&gt;$T$19,0,$T$19*$C$19)+IF($U$19*$C$19*G$4&gt;$U$19,0,$U$19*$C$19)+IF($V$19*$C$19*F$4&gt;$V$19,0,$V$19*$C$19)))</f>
        <v>0.5</v>
      </c>
      <c r="X77" s="126">
        <f>IF(W48&gt;W19,0,IF(AND(W48=W19,W77=0),0,IF($E$19*$C$19*X$4&gt;$E$19,0,$E$19*$C$19)+IF($F$19*$C$19*W$4&gt;$F$19,0,$F$19*$C$19)+IF($G$19*$C$19*V$4&gt;$G$19,0,$G$19*$C$19)+IF($H$19*$C$19*U$4&gt;$H$19,0,$H$19*$C$19)+IF($I$19*$C$19*T$4&gt;$I$19,0,$I$19*$C$19)+IF($J$19*$C$19*S$4&gt;$J$19,0,$J$19*$C$19)+IF($K$19*$C$19*R$4&gt;$K$19,0,$K$19*$C$19)+IF($L$19*$C$19*Q$4&gt;$L$19,0,$L$19*$C$19)+IF($M$19*$C$19*P$4&gt;$M$19,0,$M$19*$C$19)+IF($N$19*$C$19*O$4&gt;$N$19,0,$N$19*$C$19)+IF($O$19*$C$19*N$4&gt;$O$19,0,$O$19*$C$19)+IF($P$19*$C$19*M$4&gt;$P$19,0,$P$19*$C$19)+IF($Q$19*$C$19*L$4&gt;$Q$19,0,$Q$19*$C$19)+IF($R$19*$C$19*K$4&gt;$R$19,0,$R$19*$C$19)+IF($S$19*$C$19*J$4&gt;$S$19,0,$S$19*$C$19)+IF($T$19*$C$19*I$4&gt;$T$19,0,$T$19*$C$19)+IF($U$19*$C$19*H$4&gt;$U$19,0,$U$19*$C$19)+IF($V$19*$C$19*G$4&gt;$V$19,0,$V$19*$C$19)+IF($W$19*$C$19*F$4&gt;$W$19,0,$W$19*$C$19)))</f>
        <v>0.5</v>
      </c>
      <c r="Y77" s="126">
        <f>IF(X48&gt;X19,0,IF(AND(X48=X19,X77=0),0,IF($E$19*$C$19*Y$4&gt;$E$19,0,$E$19*$C$19)+IF($F$19*$C$19*X$4&gt;$F$19,0,$F$19*$C$19)+IF($G$19*$C$19*W$4&gt;$G$19,0,$G$19*$C$19)+IF($H$19*$C$19*V$4&gt;$H$19,0,$H$19*$C$19)+IF($I$19*$C$19*U$4&gt;$I$19,0,$I$19*$C$19)+IF($J$19*$C$19*T$4&gt;$J$19,0,$J$19*$C$19)+IF($K$19*$C$19*S$4&gt;$K$19,0,$K$19*$C$19)+IF($L$19*$C$19*R$4&gt;$L$19,0,$L$19*$C$19)+IF($M$19*$C$19*Q$4&gt;$M$19,0,$M$19*$C$19)+IF($N$19*$C$19*P$4&gt;$N$19,0,$N$19*$C$19)+IF($O$19*$C$19*O$4&gt;$O$19,0,$O$19*$C$19)+IF($P$19*$C$19*N$4&gt;$P$19,0,$P$19*$C$19)+IF($Q$19*$C$19*M$4&gt;$Q$19,0,$Q$19*$C$19)+IF($R$19*$C$19*L$4&gt;$R$19,0,$R$19*$C$19)+IF($S$19*$C$19*K$4&gt;$S$19,0,$S$19*$C$19)+IF($T$19*$C$19*J$4&gt;$T$19,0,$T$19*$C$19)+IF($U$19*$C$19*I$4&gt;$U$19,0,$U$19*$C$19)+IF($V$19*$C$19*H$4&gt;$V$19,0,$V$19*$C$19)+IF($W$19*$C$19*G$4&gt;$W$19,0,$W$19*$C$19)+IF($X$19*$C$19*F$4&gt;$X$19,0,$X$19*$C$19)))</f>
        <v>0.5</v>
      </c>
      <c r="Z77" s="126">
        <f>IF(Y48&gt;Y19,0,IF(AND(Y48=Y19,Y77=0),0,IF($E$19*$C$19*Z$4&gt;$E$19,0,$E$19*$C$19)+IF($F$19*$C$19*Y$4&gt;$F$19,0,$F$19*$C$19)+IF($G$19*$C$19*X$4&gt;$G$19,0,$G$19*$C$19)+IF($H$19*$C$19*W$4&gt;$H$19,0,$H$19*$C$19)+IF($I$19*$C$19*V$4&gt;$I$19,0,$I$19*$C$19)+IF($J$19*$C$19*U$4&gt;$J$19,0,$J$19*$C$19)+IF($K$19*$C$19*T$4&gt;$K$19,0,$K$19*$C$19)+IF($L$19*$C$19*S$4&gt;$L$19,0,$L$19*$C$19)+IF($M$19*$C$19*R$4&gt;$M$19,0,$M$19*$C$19)+IF($N$19*$C$19*Q$4&gt;$N$19,0,$N$19*$C$19)+IF($O$19*$C$19*P$4&gt;$O$19,0,$O$19*$C$19)+IF($P$19*$C$19*O$4&gt;$P$19,0,$P$19*$C$19)+IF($Q$19*$C$19*N$4&gt;$Q$19,0,$Q$19*$C$19)+IF($R$19*$C$19*M$4&gt;$R$19,0,$R$19*$C$19)+IF($S$19*$C$19*L$4&gt;$S$19,0,$S$19*$C$19)+IF($T$19*$C$19*K$4&gt;$T$19,0,$T$19*$C$19)+IF($U$19*$C$19*J$4&gt;$U$19,0,$U$19*$C$19)+IF($V$19*$C$19*I$4&gt;$V$19,0,$V$19*$C$19)+IF($W$19*$C$19*H$4&gt;$W$19,0,$W$19*$C$19)+IF($X$19*$C$19*G$4&gt;$X$19,0,$X$19*$C$19)+IF($Y$19*$C$19*F$4&gt;$Y$19,0,$Y$19*$C$19)))</f>
        <v>0.5</v>
      </c>
      <c r="AA77" s="126">
        <f>IF(Z48&gt;Z19,0,IF(AND(Z48=Z19,Z77=0),0,IF($E$19*$C$19*AA$4&gt;$E$19,0,$E$19*$C$19)+IF($F$19*$C$19*Z$4&gt;$F$19,0,$F$19*$C$19)+IF($G$19*$C$19*Y$4&gt;$G$19,0,$G$19*$C$19)+IF($H$19*$C$19*X$4&gt;$H$19,0,$H$19*$C$19)+IF($I$19*$C$19*W$4&gt;$I$19,0,$I$19*$C$19)+IF($J$19*$C$19*V$4&gt;$J$19,0,$J$19*$C$19)+IF($K$19*$C$19*U$4&gt;$K$19,0,$K$19*$C$19)+IF($L$19*$C$19*T$4&gt;$L$19,0,$L$19*$C$19)+IF($M$19*$C$19*S$4&gt;$M$19,0,$M$19*$C$19)+IF($N$19*$C$19*R$4&gt;$N$19,0,$N$19*$C$19)+IF($O$19*$C$19*Q$4&gt;$O$19,0,$O$19*$C$19)+IF($P$19*$C$19*P$4&gt;$P$19,0,$P$19*$C$19)+IF($Q$19*$C$19*O$4&gt;$Q$19,0,$Q$19*$C$19)+IF($R$19*$C$19*N$4&gt;$R$19,0,$R$19*$C$19)+IF($S$19*$C$19*M$4&gt;$S$19,0,$S$19*$C$19)+IF($T$19*$C$19*L$4&gt;$T$19,0,$T$19*$C$19)+IF($U$19*$C$19*K$4&gt;$U$19,0,$U$19*$C$19)+IF($V$19*$C$19*J$4&gt;$V$19,0,$V$19*$C$19)+IF($W$19*$C$19*I$4&gt;$W$19,0,$W$19*$C$19)+IF($X$19*$C$19*H$4&gt;$X$19,0,$X$19*$C$19)+IF($Y$19*$C$19*G$4&gt;$Y$19,0,$Y$19*$C$19)+IF($Z$19*$C$19*F$4&gt;$Z$19,0,$Z$19*$C$19)))</f>
        <v>0.5</v>
      </c>
      <c r="AB77" s="126">
        <f>IF(AA48&gt;AA19,0,IF(AND(AA48=AA19,AA77=0),0,IF($E$19*$C$19*AB$4&gt;$E$19,0,$E$19*$C$19)+IF($F$19*$C$19*AA$4&gt;$F$19,0,$F$19*$C$19)+IF($G$19*$C$19*Z$4&gt;$G$19,0,$G$19*$C$19)+IF($H$19*$C$19*Y$4&gt;$H$19,0,$H$19*$C$19)+IF($I$19*$C$19*X$4&gt;$I$19,0,$I$19*$C$19)+IF($J$19*$C$19*W$4&gt;$J$19,0,$J$19*$C$19)+IF($K$19*$C$19*V$4&gt;$K$19,0,$K$19*$C$19)+IF($L$19*$C$19*U$4&gt;$L$19,0,$L$19*$C$19)+IF($M$19*$C$19*T$4&gt;$M$19,0,$M$19*$C$19)+IF($N$19*$C$19*S$4&gt;$N$19,0,$N$19*$C$19)+IF($O$19*$C$19*R$4&gt;$O$19,0,$O$19*$C$19)+IF($P$19*$C$19*Q$4&gt;$P$19,0,$P$19*$C$19)+IF($Q$19*$C$19*P$4&gt;$Q$19,0,$Q$19*$C$19)+IF($R$19*$C$19*O$4&gt;$R$19,0,$R$19*$C$19)+IF($S$19*$C$19*N$4&gt;$S$19,0,$S$19*$C$19)+IF($T$19*$C$19*M$4&gt;$T$19,0,$T$19*$C$19)+IF($U$19*$C$19*L$4&gt;$U$19,0,$U$19*$C$19)+IF($V$19*$C$19*K$4&gt;$V$19,0,$V$19*$C$19)+IF($W$19*$C$19*J$4&gt;$W$19,0,$W$19*$C$19)+IF($X$19*$C$19*I$4&gt;$X$19,0,$X$19*$C$19)+IF($Y$19*$C$19*H$4&gt;$Y$19,0,$Y$19*$C$19)+IF($Z$19*$C$19*G$4&gt;$Z$19,0,$Z$19*$C$19)+IF($AA$19*$C$19*F$4&gt;$AA$19,0,$AA$19*$C$19)))</f>
        <v>0.5</v>
      </c>
      <c r="AC77" s="126">
        <f>IF(AB48&gt;AB19,0,IF(AND(AB48=AB19,AB77=0),0,IF($E$19*$C$19*AC$4&gt;$E$19,0,$E$19*$C$19)+IF($F$19*$C$19*AB$4&gt;$F$19,0,$F$19*$C$19)+IF($G$19*$C$19*AA$4&gt;$G$19,0,$G$19*$C$19)+IF($H$19*$C$19*Z$4&gt;$H$19,0,$H$19*$C$19)+IF($I$19*$C$19*Y$4&gt;$I$19,0,$I$19*$C$19)+IF($J$19*$C$19*X$4&gt;$J$19,0,$J$19*$C$19)+IF($K$19*$C$19*W$4&gt;$K$19,0,$K$19*$C$19)+IF($L$19*$C$19*V$4&gt;$L$19,0,$L$19*$C$19)+IF($M$19*$C$19*U$4&gt;$M$19,0,$M$19*$C$19)+IF($N$19*$C$19*T$4&gt;$N$19,0,$N$19*$C$19)+IF($O$19*$C$19*S$4&gt;$O$19,0,$O$19*$C$19)+IF($P$19*$C$19*R$4&gt;$P$19,0,$P$19*$C$19)+IF($Q$19*$C$19*Q$4&gt;$Q$19,0,$Q$19*$C$19)+IF($R$19*$C$19*P$4&gt;$R$19,0,$R$19*$C$19)+IF($S$19*$C$19*O$4&gt;$S$19,0,$S$19*$C$19)+IF($T$19*$C$19*N$4&gt;$T$19,0,$T$19*$C$19)+IF($U$19*$C$19*M$4&gt;$U$19,0,$U$19*$C$19)+IF($V$19*$C$19*L$4&gt;$V$19,0,$V$19*$C$19)+IF($W$19*$C$19*K$4&gt;$W$19,0,$W$19*$C$19)+IF($X$19*$C$19*J$4&gt;$X$19,0,$X$19*$C$19)+IF($Y$19*$C$19*I$4&gt;$Y$19,0,$Y$19*$C$19)+IF($Z$19*$C$19*H$4&gt;$Z$19,0,$Z$19*$C$19)+IF($AA$19*$C$19*G$4&gt;$AA$19,0,$AA$19*$C$19)+IF($AB$19*$C$19*F$4&gt;$AB$19,0,$AB$19*$C$19)))</f>
        <v>0.5</v>
      </c>
      <c r="AD77" s="126">
        <f>IF(AC48&gt;AC19,0,IF(AND(AC48=AC19,AC77=0),0,IF($E$19*$C$19*AD$4&gt;$E$19,0,$E$19*$C$19)+IF($F$19*$C$19*AC$4&gt;$F$19,0,$F$19*$C$19)+IF($G$19*$C$19*AB$4&gt;$G$19,0,$G$19*$C$19)+IF($H$19*$C$19*AA$4&gt;$H$19,0,$H$19*$C$19)+IF($I$19*$C$19*Z$4&gt;$I$19,0,$I$19*$C$19)+IF($J$19*$C$19*Y$4&gt;$J$19,0,$J$19*$C$19)+IF($K$19*$C$19*X$4&gt;$K$19,0,$K$19*$C$19)+IF($L$19*$C$19*W$4&gt;$L$19,0,$L$19*$C$19)+IF($M$19*$C$19*V$4&gt;$M$19,0,$M$19*$C$19)+IF($N$19*$C$19*U$4&gt;$N$19,0,$N$19*$C$19)+IF($O$19*$C$19*T$4&gt;$O$19,0,$O$19*$C$19)+IF($P$19*$C$19*S$4&gt;$P$19,0,$P$19*$C$19)+IF($Q$19*$C$19*R$4&gt;$Q$19,0,$Q$19*$C$19)+IF($R$19*$C$19*Q$4&gt;$R$19,0,$R$19*$C$19)+IF($S$19*$C$19*P$4&gt;$S$19,0,$S$19*$C$19)+IF($T$19*$C$19*O$4&gt;$T$19,0,$T$19*$C$19)+IF($U$19*$C$19*N$4&gt;$U$19,0,$U$19*$C$19)+IF($V$19*$C$19*M$4&gt;$V$19,0,$V$19*$C$19)+IF($W$19*$C$19*L$4&gt;$W$19,0,$W$19*$C$19)+IF($X$19*$C$19*K$4&gt;$X$19,0,$X$19*$C$19)+IF($Y$19*$C$19*J$4&gt;$Y$19,0,$Y$19*$C$19)+IF($Z$19*$C$19*I$4&gt;$Z$19,0,$Z$19*$C$19)+IF($AA$19*$C$19*H$4&gt;$AA$19,0,$AA$19*$C$19)+IF($AB$19*$C$19*G$4&gt;$AB$19,0,$AB$19*$C$19)+IF($AC$19*$C$19*F$4&gt;$AC$19,0,$AC$19*$C$19)))</f>
        <v>0.5</v>
      </c>
      <c r="AE77" s="126">
        <f>IF(AD48&gt;AD19,0,IF(AND(AD48=AD19,AD77=0),0,IF($E$19*$C$19*AE$4&gt;$E$19,0,$E$19*$C$19)+IF($F$19*$C$19*AD$4&gt;$F$19,0,$F$19*$C$19)+IF($G$19*$C$19*AC$4&gt;$G$19,0,$G$19*$C$19)+IF($H$19*$C$19*AB$4&gt;$H$19,0,$H$19*$C$19)+IF($I$19*$C$19*AA$4&gt;$I$19,0,$I$19*$C$19)+IF($J$19*$C$19*Z$4&gt;$J$19,0,$J$19*$C$19)+IF($K$19*$C$19*Y$4&gt;$K$19,0,$K$19*$C$19)+IF($L$19*$C$19*X$4&gt;$L$19,0,$L$19*$C$19)+IF($M$19*$C$19*W$4&gt;$M$19,0,$M$19*$C$19)+IF($N$19*$C$19*V$4&gt;$N$19,0,$N$19*$C$19)+IF($O$19*$C$19*U$4&gt;$O$19,0,$O$19*$C$19)+IF($P$19*$C$19*T$4&gt;$P$19,0,$P$19*$C$19)+IF($Q$19*$C$19*S$4&gt;$Q$19,0,$Q$19*$C$19)+IF($R$19*$C$19*R$4&gt;$R$19,0,$R$19*$C$19)+IF($S$19*$C$19*Q$4&gt;$S$19,0,$S$19*$C$19)+IF($T$19*$C$19*P$4&gt;$T$19,0,$T$19*$C$19)+IF($U$19*$C$19*O$4&gt;$U$19,0,$U$19*$C$19)+IF($V$19*$C$19*N$4&gt;$V$19,0,$V$19*$C$19)+IF($W$19*$C$19*M$4&gt;$W$19,0,$W$19*$C$19)+IF($X$19*$C$19*L$4&gt;$X$19,0,$X$19*$C$19)+IF($Y$19*$C$19*K$4&gt;$Y$19,0,$Y$19*$C$19)+IF($Z$19*$C$19*J$4&gt;$Z$19,0,$Z$19*$C$19)+IF($AA$19*$C$19*I$4&gt;$AA$19,0,$AA$19*$C$19)+IF($AB$19*$C$19*H$4&gt;$AB$19,0,$AB$19*$C$19)+IF($AC$19*$C$19*G$4&gt;$AC$19,0,$AC$19*$C$19)+IF($AD$19*$C$19*F$4&gt;$AD$19,0,$AD$19*$C$19)))</f>
        <v>0.5</v>
      </c>
      <c r="AF77" s="126">
        <f>IF(AE48&gt;AE19,0,IF(AND(AE48=AE19,AE77=0),0,IF($E$19*$C$19*AF$4&gt;$E$19,0,$E$19*$C$19)+IF($F$19*$C$19*AE$4&gt;$F$19,0,$F$19*$C$19)+IF($G$19*$C$19*AD$4&gt;$G$19,0,$G$19*$C$19)+IF($H$19*$C$19*AC$4&gt;$H$19,0,$H$19*$C$19)+IF($I$19*$C$19*AB$4&gt;$I$19,0,$I$19*$C$19)+IF($J$19*$C$19*AA$4&gt;$J$19,0,$J$19*$C$19)+IF($K$19*$C$19*Z$4&gt;$K$19,0,$K$19*$C$19)+IF($L$19*$C$19*Y$4&gt;$L$19,0,$L$19*$C$19)+IF($M$19*$C$19*X$4&gt;$M$19,0,$M$19*$C$19)+IF($N$19*$C$19*W$4&gt;$N$19,0,$N$19*$C$19)+IF($O$19*$C$19*V$4&gt;$O$19,0,$O$19*$C$19)+IF($P$19*$C$19*U$4&gt;$P$19,0,$P$19*$C$19)+IF($Q$19*$C$19*T$4&gt;$Q$19,0,$Q$19*$C$19)+IF($R$19*$C$19*S$4&gt;$R$19,0,$R$19*$C$19)+IF($S$19*$C$19*R$4&gt;$S$19,0,$S$19*$C$19)+IF($T$19*$C$19*Q$4&gt;$T$19,0,$T$19*$C$19)+IF($U$19*$C$19*P$4&gt;$U$19,0,$U$19*$C$19)+IF($V$19*$C$19*O$4&gt;$V$19,0,$V$19*$C$19)+IF($W$19*$C$19*N$4&gt;$W$19,0,$W$19*$C$19)+IF($X$19*$C$19*M$4&gt;$X$19,0,$X$19*$C$19)+IF($Y$19*$C$19*L$4&gt;$Y$19,0,$Y$19*$C$19)+IF($Z$19*$C$19*K$4&gt;$Z$19,0,$Z$19*$C$19)+IF($AA$19*$C$19*J$4&gt;$AA$19,0,$AA$19*$C$19)+IF($AB$19*$C$19*I$4&gt;$AB$19,0,$AB$19*$C$19)+IF($AC$19*$C$19*H$4&gt;$AC$19,0,$AC$19*$C$19)+IF($AD$19*$C$19*G$4&gt;$AD$19,0,$AD$19*$C$19)+IF($AE$19*$C$19*F$4&gt;$AE$19,0,$AE$19*$C$19)))</f>
        <v>0.5</v>
      </c>
      <c r="AG77" s="126">
        <f>IF(AF48&gt;AF19,0,IF(AND(AF48=AF19,AF77=0),0,IF($E$19*$C$19*AG$4&gt;$E$19,0,$E$19*$C$19)+IF($F$19*$C$19*AF$4&gt;$F$19,0,$F$19*$C$19)+IF($G$19*$C$19*AE$4&gt;$G$19,0,$G$19*$C$19)+IF($H$19*$C$19*AD$4&gt;$H$19,0,$H$19*$C$19)+IF($I$19*$C$19*AC$4&gt;$I$19,0,$I$19*$C$19)+IF($J$19*$C$19*AB$4&gt;$J$19,0,$J$19*$C$19)+IF($K$19*$C$19*AA$4&gt;$K$19,0,$K$19*$C$19)+IF($L$19*$C$19*Z$4&gt;$L$19,0,$L$19*$C$19)+IF($M$19*$C$19*Y$4&gt;$M$19,0,$M$19*$C$19)+IF($N$19*$C$19*X$4&gt;$N$19,0,$N$19*$C$19)+IF($O$19*$C$19*W$4&gt;$O$19,0,$O$19*$C$19)+IF($P$19*$C$19*V$4&gt;$P$19,0,$P$19*$C$19)+IF($Q$19*$C$19*U$4&gt;$Q$19,0,$Q$19*$C$19)+IF($R$19*$C$19*T$4&gt;$R$19,0,$R$19*$C$19)+IF($S$19*$C$19*S$4&gt;$S$19,0,$S$19*$C$19)+IF($T$19*$C$19*R$4&gt;$T$19,0,$T$19*$C$19)+IF($U$19*$C$19*Q$4&gt;$U$19,0,$U$19*$C$19)+IF($V$19*$C$19*P$4&gt;$V$19,0,$V$19*$C$19)+IF($W$19*$C$19*O$4&gt;$W$19,0,$W$19*$C$19)+IF($X$19*$C$19*N$4&gt;$X$19,0,$X$19*$C$19)+IF($Y$19*$C$19*M$4&gt;$Y$19,0,$Y$19*$C$19)+IF($Z$19*$C$19*L$4&gt;$Z$19,0,$Z$19*$C$19)+IF($AA$19*$C$19*K$4&gt;$AA$19,0,$AA$19*$C$19)+IF($AB$19*$C$19*J$4&gt;$AB$19,0,$AB$19*$C$19)+IF($AC$19*$C$19*I$4&gt;$AC$19,0,$AC$19*$C$19)+IF($AD$19*$C$19*H$4&gt;$AD$19,0,$AD$19*$C$19)+IF($AE$19*$C$19*G$4&gt;$AE$19,0,$AE$19*$C$19)+IF($AF$19*$C$19*F$4&gt;$AF$19,0,$AF$19*$C$19)))</f>
        <v>0.5</v>
      </c>
      <c r="AH77" s="126">
        <f>IF(AG48&gt;AG19,0,IF(AND(AG48=AG19,AG77=0),0,IF($E$19*$C$19*AH$4&gt;$E$19,0,$E$19*$C$19)+IF($F$19*$C$19*AG$4&gt;$F$19,0,$F$19*$C$19)+IF($G$19*$C$19*AF$4&gt;$G$19,0,$G$19*$C$19)+IF($H$19*$C$19*AE$4&gt;$H$19,0,$H$19*$C$19)+IF($I$19*$C$19*AD$4&gt;$I$19,0,$I$19*$C$19)+IF($J$19*$C$19*AC$4&gt;$J$19,0,$J$19*$C$19)+IF($K$19*$C$19*AB$4&gt;$K$19,0,$K$19*$C$19)+IF($L$19*$C$19*AA$4&gt;$L$19,0,$L$19*$C$19)+IF($M$19*$C$19*Z$4&gt;$M$19,0,$M$19*$C$19)+IF($N$19*$C$19*Y$4&gt;$N$19,0,$N$19*$C$19)+IF($O$19*$C$19*X$4&gt;$O$19,0,$O$19*$C$19)+IF($P$19*$C$19*W$4&gt;$P$19,0,$P$19*$C$19)+IF($Q$19*$C$19*V$4&gt;$Q$19,0,$Q$19*$C$19)+IF($R$19*$C$19*U$4&gt;$R$19,0,$R$19*$C$19)+IF($S$19*$C$19*T$4&gt;$S$19,0,$S$19*$C$19)+IF($T$19*$C$19*S$4&gt;$T$19,0,$T$19*$C$19)+IF($U$19*$C$19*R$4&gt;$U$19,0,$U$19*$C$19)+IF($V$19*$C$19*Q$4&gt;$V$19,0,$V$19*$C$19)+IF($W$19*$C$19*P$4&gt;$W$19,0,$W$19*$C$19)+IF($X$19*$C$19*O$4&gt;$X$19,0,$X$19*$C$19)+IF($Y$19*$C$19*N$4&gt;$Y$19,0,$Y$19*$C$19)+IF($Z$19*$C$19*M$4&gt;$Z$19,0,$Z$19*$C$19)+IF($AA$19*$C$19*L$4&gt;$AA$19,0,$AA$19*$C$19)+IF($AB$19*$C$19*K$4&gt;$AB$19,0,$AB$19*$C$19)+IF($AC$19*$C$19*J$4&gt;$AC$19,0,$AC$19*$C$19)+IF($AD$19*$C$19*I$4&gt;$AD$19,0,$AD$19*$C$19)+IF($AE$19*$C$19*H$4&gt;$AE$19,0,$AE$19*$C$19)+IF($AF$19*$C$19*G$4&gt;$AF$19,0,$AF$19*$C$19)+IF($AG$19*$C$19*F$4&gt;$AG$19,0,$AG$19*$C$19)))</f>
        <v>0.5</v>
      </c>
      <c r="AI77" s="126">
        <f>IF(AH48&gt;AH19,0,IF(AND(AH48=AH19,AH77=0),0,IF($E$19*$C$19*AI$4&gt;$E$19,0,$E$19*$C$19)+IF($F$19*$C$19*AH$4&gt;$F$19,0,$F$19*$C$19)+IF($G$19*$C$19*AG$4&gt;$G$19,0,$G$19*$C$19)+IF($H$19*$C$19*AF$4&gt;$H$19,0,$H$19*$C$19)+IF($I$19*$C$19*AE$4&gt;$I$19,0,$I$19*$C$19)+IF($J$19*$C$19*AD$4&gt;$J$19,0,$J$19*$C$19)+IF($K$19*$C$19*AC$4&gt;$K$19,0,$K$19*$C$19)+IF($L$19*$C$19*AB$4&gt;$L$19,0,$L$19*$C$19)+IF($M$19*$C$19*AA$4&gt;$M$19,0,$M$19*$C$19)+IF($N$19*$C$19*Z$4&gt;$N$19,0,$N$19*$C$19)+IF($O$19*$C$19*Y$4&gt;$O$19,0,$O$19*$C$19)+IF($P$19*$C$19*X$4&gt;$P$19,0,$P$19*$C$19)+IF($Q$19*$C$19*W$4&gt;$Q$19,0,$Q$19*$C$19)+IF($R$19*$C$19*V$4&gt;$R$19,0,$R$19*$C$19)+IF($S$19*$C$19*U$4&gt;$S$19,0,$S$19*$C$19)+IF($T$19*$C$19*T$4&gt;$T$19,0,$T$19*$C$19)+IF($U$19*$C$19*S$4&gt;$U$19,0,$U$19*$C$19)+IF($V$19*$C$19*R$4&gt;$V$19,0,$V$19*$C$19)+IF($W$19*$C$19*Q$4&gt;$W$19,0,$W$19*$C$19)+IF($X$19*$C$19*P$4&gt;$X$19,0,$X$19*$C$19)+IF($Y$19*$C$19*O$4&gt;$Y$19,0,$Y$19*$C$19)+IF($Z$19*$C$19*N$4&gt;$Z$19,0,$Z$19*$C$19)+IF($AA$19*$C$19*M$4&gt;$AA$19,0,$AA$19*$C$19)+IF($AB$19*$C$19*L$4&gt;$AB$19,0,$AB$19*$C$19)+IF($AC$19*$C$19*K$4&gt;$AC$19,0,$AC$19*$C$19)+IF($AD$19*$C$19*J$4&gt;$AD$19,0,$AD$19*$C$19)+IF($AE$19*$C$19*I$4&gt;$AE$19,0,$AE$19*$C$19)+IF($AF$19*$C$19*H$4&gt;$AF$19,0,$AF$19*$C$19)+IF($AG$19*$C$19*G$4&gt;$AG$19,0,$AG$19*$C$19)+IF($AH$19*$C$19*F$4&gt;$AH$19,0,$AH$19*$C$19)))</f>
        <v>0.5</v>
      </c>
    </row>
    <row r="78" spans="2:35" x14ac:dyDescent="0.3">
      <c r="B78" s="6" t="str">
        <f t="shared" si="14"/>
        <v>Service lines</v>
      </c>
      <c r="C78" s="303"/>
      <c r="D78" s="151">
        <f t="shared" si="15"/>
        <v>12.000000000000005</v>
      </c>
      <c r="E78" s="126">
        <v>0</v>
      </c>
      <c r="F78" s="126">
        <f>IF(E49&gt;E20,0,IF(AND(E49=E20,E78=0),0,IF($E$20*$C$20*F$4&gt;$E$20,0,$E$20*$C$20)))</f>
        <v>0.4</v>
      </c>
      <c r="G78" s="126">
        <f>IF(F49&gt;F20,0,IF(AND(F49=F20,F78=0),0,IF($E$20*$C$20*G$4&gt;$E$20,0,$E$20*$C$20)+IF($F$20*$C$20*F$4&gt;$F$20,0,$F$20*$C$20)))</f>
        <v>0.4</v>
      </c>
      <c r="H78" s="126">
        <f>IF(G49&gt;G20,0,IF(AND(G49=G20,G78=0),0,IF($E$20*$C$20*H$4&gt;$E$20,0,$E$20*$C$20)+IF($F$20*$C$20*G$4&gt;$F$20,0,$F$20*$C$20)+IF($G$20*$C$20*F$4&gt;$G$20,0,$G$20*$C$20)))</f>
        <v>0.4</v>
      </c>
      <c r="I78" s="126">
        <f>IF(H49&gt;H20,0,IF(AND(H49=H20,H78=0),0,IF($E$20*$C$20*I$4&gt;$E$20,0,$E$20*$C$20)+IF($F$20*$C$20*H$4&gt;$F$20,0,$F$20*$C$20)+IF($G$20*$C$20*G$4&gt;$G$20,0,$G$20*$C$20)+IF($H$20*$C$20*F$4&gt;$H$20,0,$H$20*$C$20)))</f>
        <v>0.4</v>
      </c>
      <c r="J78" s="126">
        <f>IF(I49&gt;I20,0,IF(AND(I49=I20,I78=0),0,IF($E$20*$C$20*J$4&gt;$E$20,0,$E$20*$C$20)+IF($F$20*$C$20*I$4&gt;$F$20,0,$F$20*$C$20)+IF($G$20*$C$20*H$4&gt;$G$20,0,$G$20*$C$20)+IF($H$20*$C$20*G$4&gt;$H$20,0,$H$20*$C$20)+IF($I$20*$C$20*F$4&gt;$I$20,0,$I$20*$C$20)))</f>
        <v>0.4</v>
      </c>
      <c r="K78" s="126">
        <f>IF(J49&gt;J20,0,IF(AND(J49=J20,J78=0),0,IF($E$20*$C$20*K$4&gt;$E$20,0,$E$20*$C$20)+IF($F$20*$C$20*J$4&gt;$F$20,0,$F$20*$C$20)+IF($G$20*$C$20*I$4&gt;$G$20,0,$G$20*$C$20)+IF($H$20*$C$20*H$4&gt;$H$20,0,$H$20*$C$20)+IF($I$20*$C$20*G$4&gt;$I$20,0,$I$20*$C$20)+IF($J$20*$C$20*F$4&gt;$J$20,0,$J$20*$C$20)))</f>
        <v>0.4</v>
      </c>
      <c r="L78" s="126">
        <f>IF(K49&gt;K20,0,IF(AND(K49=K20,K78=0),0,IF($E$20*$C$20*L$4&gt;$E$20,0,$E$20*$C$20)+IF($F$20*$C$20*K$4&gt;$F$20,0,$F$20*$C$20)+IF($G$20*$C$20*J$4&gt;$G$20,0,$G$20*$C$20)+IF($H$20*$C$20*I$4&gt;$H$20,0,$H$20*$C$20)+IF($I$20*$C$20*H$4&gt;$I$20,0,$I$20*$C$20)+IF($J$20*$C$20*G$4&gt;$J$20,0,$J$20*$C$20)+IF($K$20*$C$20*F$4&gt;$K$20,0,$K$20*$C$20)))</f>
        <v>0.4</v>
      </c>
      <c r="M78" s="126">
        <f>IF(L49&gt;L20,0,IF(AND(L49=L20,L78=0),0,IF($E$20*$C$20*M$4&gt;$E$20,0,$E$20*$C$20)+IF($F$20*$C$20*L$4&gt;$F$20,0,$F$20*$C$20)+IF($G$20*$C$20*K$4&gt;$G$20,0,$G$20*$C$20)+IF($H$20*$C$20*J$4&gt;$H$20,0,$H$20*$C$20)+IF($I$20*$C$20*I$4&gt;$I$20,0,$I$20*$C$20)+IF($J$20*$C$20*H$4&gt;$J$20,0,$J$20*$C$20)+IF($K$20*$C$20*G$4&gt;$K$20,0,$K$20*$C$20)+IF($L$20*$C$20*F$4&gt;$L$20,0,$L$20*$C$20)))</f>
        <v>0.4</v>
      </c>
      <c r="N78" s="126">
        <f>IF(M49&gt;M20,0,IF(AND(M49=M20,M78=0),0,IF($E$20*$C$20*N$4&gt;$E$20,0,$E$20*$C$20)+IF($F$20*$C$20*M$4&gt;$F$20,0,$F$20*$C$20)+IF($G$20*$C$20*L$4&gt;$G$20,0,$G$20*$C$20)+IF($H$20*$C$20*K$4&gt;$H$20,0,$H$20*$C$20)+IF($I$20*$C$20*J$4&gt;$I$20,0,$I$20*$C$20)+IF($J$20*$C$20*I$4&gt;$J$20,0,$J$20*$C$20)+IF($K$20*$C$20*H$4&gt;$K$20,0,$K$20*$C$20)+IF($L$20*$C$20*G$4&gt;$L$20,0,$L$20*$C$20)+IF($M$20*$C$20*F$4&gt;$M$20,0,$M$20*$C$20)))</f>
        <v>0.4</v>
      </c>
      <c r="O78" s="126">
        <f>IF(N49&gt;N20,0,IF(AND(N49=N20,N78=0),0,IF($E$20*$C$20*O$4&gt;$E$20,0,$E$20*$C$20)+IF($F$20*$C$20*N$4&gt;$F$20,0,$F$20*$C$20)+IF($G$20*$C$20*M$4&gt;$G$20,0,$G$20*$C$20)+IF($H$20*$C$20*L$4&gt;$H$20,0,$H$20*$C$20)+IF($I$20*$C$20*K$4&gt;$I$20,0,$I$20*$C$20)+IF($J$20*$C$20*J$4&gt;$J$20,0,$J$20*$C$20)+IF($K$20*$C$20*I$4&gt;$K$20,0,$K$20*$C$20)+IF($L$20*$C$20*H$4&gt;$L$20,0,$L$20*$C$20)+IF($M$20*$C$20*G$4&gt;$M$20,0,$M$20*$C$20)+IF($N$20*$C$20*F$4&gt;$N$20,0,$N$20*$C$20)))</f>
        <v>0.4</v>
      </c>
      <c r="P78" s="126">
        <f>IF(O49&gt;O20,0,IF(AND(O49=O20,O78=0),0,IF($E$20*$C$20*P$4&gt;$E$20,0,$E$20*$C$20)+IF($F$20*$C$20*O$4&gt;$F$20,0,$F$20*$C$20)+IF($G$20*$C$20*N$4&gt;$G$20,0,$G$20*$C$20)+IF($H$20*$C$20*M$4&gt;$H$20,0,$H$20*$C$20)+IF($I$20*$C$20*L$4&gt;$I$20,0,$I$20*$C$20)+IF($J$20*$C$20*K$4&gt;$J$20,0,$J$20*$C$20)+IF($K$20*$C$20*J$4&gt;$K$20,0,$K$20*$C$20)+IF($L$20*$C$20*I$4&gt;$L$20,0,$L$20*$C$20)+IF($M$20*$C$20*H$4&gt;$M$20,0,$M$20*$C$20)+IF($N$20*$C$20*G$4&gt;$N$20,0,$N$20*$C$20)+IF($O$20*$C$20*F$4&gt;$O$20,0,$O$20*$C$20)))</f>
        <v>0.4</v>
      </c>
      <c r="Q78" s="126">
        <f>IF(P49&gt;P20,0,IF(AND(P49=P20,P78=0),0,IF($E$20*$C$20*Q$4&gt;$E$20,0,$E$20*$C$20)+IF($F$20*$C$20*P$4&gt;$F$20,0,$F$20*$C$20)+IF($G$20*$C$20*O$4&gt;$G$20,0,$G$20*$C$20)+IF($H$20*$C$20*N$4&gt;$H$20,0,$H$20*$C$20)+IF($I$20*$C$20*M$4&gt;$I$20,0,$I$20*$C$20)+IF($J$20*$C$20*L$4&gt;$J$20,0,$J$20*$C$20)+IF($K$20*$C$20*K$4&gt;$K$20,0,$K$20*$C$20)+IF($L$20*$C$20*J$4&gt;$L$20,0,$L$20*$C$20)+IF($M$20*$C$20*I$4&gt;$M$20,0,$M$20*$C$20)+IF($N$20*$C$20*H$4&gt;$N$20,0,$N$20*$C$20)+IF($O$20*$C$20*G$4&gt;$O$20,0,$O$20*$C$20)+IF($P$20*$C$20*F$4&gt;$P$20,0,$P$20*$C$20)))</f>
        <v>0.4</v>
      </c>
      <c r="R78" s="126">
        <f>IF(Q49&gt;Q20,0,IF(AND(Q49=Q20,Q78=0),0,IF($E$20*$C$20*R$4&gt;$E$20,0,$E$20*$C$20)+IF($F$20*$C$20*Q$4&gt;$F$20,0,$F$20*$C$20)+IF($G$20*$C$20*P$4&gt;$G$20,0,$G$20*$C$20)+IF($H$20*$C$20*O$4&gt;$H$20,0,$H$20*$C$20)+IF($I$20*$C$20*N$4&gt;$I$20,0,$I$20*$C$20)+IF($J$20*$C$20*M$4&gt;$J$20,0,$J$20*$C$20)+IF($K$20*$C$20*L$4&gt;$K$20,0,$K$20*$C$20)+IF($L$20*$C$20*K$4&gt;$L$20,0,$L$20*$C$20)+IF($M$20*$C$20*J$4&gt;$M$20,0,$M$20*$C$20)+IF($N$20*$C$20*I$4&gt;$N$20,0,$N$20*$C$20)+IF($O$20*$C$20*H$4&gt;$O$20,0,$O$20*$C$20)+IF($P$20*$C$20*G$4&gt;$P$20,0,$P$20*$C$20)+IF($Q$20*$C$20*F$4&gt;$Q$20,0,$Q$20*$C$20)))</f>
        <v>0.4</v>
      </c>
      <c r="S78" s="126">
        <f>IF(R49&gt;R20,0,IF(AND(R49=R20,R78=0),0,IF($E$20*$C$20*S$4&gt;$E$20,0,$E$20*$C$20)+IF($F$20*$C$20*R$4&gt;$F$20,0,$F$20*$C$20)+IF($G$20*$C$20*Q$4&gt;$G$20,0,$G$20*$C$20)+IF($H$20*$C$20*P$4&gt;$H$20,0,$H$20*$C$20)+IF($I$20*$C$20*O$4&gt;$I$20,0,$I$20*$C$20)+IF($J$20*$C$20*N$4&gt;$J$20,0,$J$20*$C$20)+IF($K$20*$C$20*M$4&gt;$K$20,0,$K$20*$C$20)+IF($L$20*$C$20*L$4&gt;$L$20,0,$L$20*$C$20)+IF($M$20*$C$20*K$4&gt;$M$20,0,$M$20*$C$20)+IF($N$20*$C$20*J$4&gt;$N$20,0,$N$20*$C$20)+IF($O$20*$C$20*I$4&gt;$O$20,0,$O$20*$C$20)+IF($P$20*$C$20*H$4&gt;$P$20,0,$P$20*$C$20)+IF($Q$20*$C$20*G$4&gt;$Q$20,0,$Q$20*$C$20)+IF($R$20*$C$20*F$4&gt;$R$20,0,$R$20*$C$20)))</f>
        <v>0.4</v>
      </c>
      <c r="T78" s="126">
        <f>IF(S49&gt;S20,0,IF(AND(S49=S20,S78=0),0,IF($E$20*$C$20*T$4&gt;$E$20,0,$E$20*$C$20)+IF($F$20*$C$20*S$4&gt;$F$20,0,$F$20*$C$20)+IF($G$20*$C$20*R$4&gt;$G$20,0,$G$20*$C$20)+IF($H$20*$C$20*Q$4&gt;$H$20,0,$H$20*$C$20)+IF($I$20*$C$20*P$4&gt;$I$20,0,$I$20*$C$20)+IF($J$20*$C$20*O$4&gt;$J$20,0,$J$20*$C$20)+IF($K$20*$C$20*N$4&gt;$K$20,0,$K$20*$C$20)+IF($L$20*$C$20*M$4&gt;$L$20,0,$L$20*$C$20)+IF($M$20*$C$20*L$4&gt;$M$20,0,$M$20*$C$20)+IF($N$20*$C$20*K$4&gt;$N$20,0,$N$20*$C$20)+IF($O$20*$C$20*J$4&gt;$O$20,0,$O$20*$C$20)+IF($P$20*$C$20*I$4&gt;$P$20,0,$P$20*$C$20)+IF($Q$20*$C$20*H$4&gt;$Q$20,0,$Q$20*$C$20)+IF($R$20*$C$20*G$4&gt;$R$20,0,$R$20*$C$20)+IF($S$20*$C$20*F$4&gt;$S$20,0,$S$20*$C$20)))</f>
        <v>0.4</v>
      </c>
      <c r="U78" s="126">
        <f>IF(T49&gt;T20,0,IF(AND(T49=T20,T78=0),0,IF($E$20*$C$20*U$4&gt;$E$20,0,$E$20*$C$20)+IF($F$20*$C$20*T$4&gt;$F$20,0,$F$20*$C$20)+IF($G$20*$C$20*S$4&gt;$G$20,0,$G$20*$C$20)+IF($H$20*$C$20*R$4&gt;$H$20,0,$H$20*$C$20)+IF($I$20*$C$20*Q$4&gt;$I$20,0,$I$20*$C$20)+IF($J$20*$C$20*P$4&gt;$J$20,0,$J$20*$C$20)+IF($K$20*$C$20*O$4&gt;$K$20,0,$K$20*$C$20)+IF($L$20*$C$20*N$4&gt;$L$20,0,$L$20*$C$20)+IF($M$20*$C$20*M$4&gt;$M$20,0,$M$20*$C$20)+IF($N$20*$C$20*L$4&gt;$N$20,0,$N$20*$C$20)+IF($O$20*$C$20*K$4&gt;$O$20,0,$O$20*$C$20)+IF($P$20*$C$20*J$4&gt;$P$20,0,$P$20*$C$20)+IF($Q$20*$C$20*I$4&gt;$Q$20,0,$Q$20*$C$20)+IF($R$20*$C$20*H$4&gt;$R$20,0,$R$20*$C$20)+IF($S$20*$C$20*G$4&gt;$S$20,0,$S$20*$C$20)+IF($T$20*$C$20*F$4&gt;$T$20,0,$T$20*$C$20)))</f>
        <v>0.4</v>
      </c>
      <c r="V78" s="126">
        <f>IF(U49&gt;U20,0,IF(AND(U49=U20,U78=0),0,IF($E$20*$C$20*V$4&gt;$E$20,0,$E$20*$C$20)+IF($F$20*$C$20*U$4&gt;$F$20,0,$F$20*$C$20)+IF($G$20*$C$20*T$4&gt;$G$20,0,$G$20*$C$20)+IF($H$20*$C$20*S$4&gt;$H$20,0,$H$20*$C$20)+IF($I$20*$C$20*R$4&gt;$I$20,0,$I$20*$C$20)+IF($J$20*$C$20*Q$4&gt;$J$20,0,$J$20*$C$20)+IF($K$20*$C$20*P$4&gt;$K$20,0,$K$20*$C$20)+IF($L$20*$C$20*O$4&gt;$L$20,0,$L$20*$C$20)+IF($M$20*$C$20*N$4&gt;$M$20,0,$M$20*$C$20)+IF($N$20*$C$20*M$4&gt;$N$20,0,$N$20*$C$20)+IF($O$20*$C$20*L$4&gt;$O$20,0,$O$20*$C$20)+IF($P$20*$C$20*K$4&gt;$P$20,0,$P$20*$C$20)+IF($Q$20*$C$20*J$4&gt;$Q$20,0,$Q$20*$C$20)+IF($R$20*$C$20*I$4&gt;$R$20,0,$R$20*$C$20)+IF($S$20*$C$20*H$4&gt;$S$20,0,$S$20*$C$20)+IF($T$20*$C$20*G$4&gt;$T$20,0,$T$20*$C$20)+IF($U$20*$C$20*F$4&gt;$U$20,0,$U$20*$C$20)))</f>
        <v>0.4</v>
      </c>
      <c r="W78" s="126">
        <f>IF(V49&gt;V20,0,IF(AND(V49=V20,V78=0),0,IF($E$20*$C$20*W$4&gt;$E$20,0,$E$20*$C$20)+IF($F$20*$C$20*V$4&gt;$F$20,0,$F$20*$C$20)+IF($G$20*$C$20*U$4&gt;$G$20,0,$G$20*$C$20)+IF($H$20*$C$20*T$4&gt;$H$20,0,$H$20*$C$20)+IF($I$20*$C$20*S$4&gt;$I$20,0,$I$20*$C$20)+IF($J$20*$C$20*R$4&gt;$J$20,0,$J$20*$C$20)+IF($K$20*$C$20*Q$4&gt;$K$20,0,$K$20*$C$20)+IF($L$20*$C$20*P$4&gt;$L$20,0,$L$20*$C$20)+IF($M$20*$C$20*O$4&gt;$M$20,0,$M$20*$C$20)+IF($N$20*$C$20*N$4&gt;$N$20,0,$N$20*$C$20)+IF($O$20*$C$20*M$4&gt;$O$20,0,$O$20*$C$20)+IF($P$20*$C$20*L$4&gt;$P$20,0,$P$20*$C$20)+IF($Q$20*$C$20*K$4&gt;$Q$20,0,$Q$20*$C$20)+IF($R$20*$C$20*J$4&gt;$R$20,0,$R$20*$C$20)+IF($S$20*$C$20*I$4&gt;$S$20,0,$S$20*$C$20)+IF($T$20*$C$20*H$4&gt;$T$20,0,$T$20*$C$20)+IF($U$20*$C$20*G$4&gt;$U$20,0,$U$20*$C$20)+IF($V$20*$C$20*F$4&gt;$V$20,0,$V$20*$C$20)))</f>
        <v>0.4</v>
      </c>
      <c r="X78" s="126">
        <f>IF(W49&gt;W20,0,IF(AND(W49=W20,W78=0),0,IF($E$20*$C$20*X$4&gt;$E$20,0,$E$20*$C$20)+IF($F$20*$C$20*W$4&gt;$F$20,0,$F$20*$C$20)+IF($G$20*$C$20*V$4&gt;$G$20,0,$G$20*$C$20)+IF($H$20*$C$20*U$4&gt;$H$20,0,$H$20*$C$20)+IF($I$20*$C$20*T$4&gt;$I$20,0,$I$20*$C$20)+IF($J$20*$C$20*S$4&gt;$J$20,0,$J$20*$C$20)+IF($K$20*$C$20*R$4&gt;$K$20,0,$K$20*$C$20)+IF($L$20*$C$20*Q$4&gt;$L$20,0,$L$20*$C$20)+IF($M$20*$C$20*P$4&gt;$M$20,0,$M$20*$C$20)+IF($N$20*$C$20*O$4&gt;$N$20,0,$N$20*$C$20)+IF($O$20*$C$20*N$4&gt;$O$20,0,$O$20*$C$20)+IF($P$20*$C$20*M$4&gt;$P$20,0,$P$20*$C$20)+IF($Q$20*$C$20*L$4&gt;$Q$20,0,$Q$20*$C$20)+IF($R$20*$C$20*K$4&gt;$R$20,0,$R$20*$C$20)+IF($S$20*$C$20*J$4&gt;$S$20,0,$S$20*$C$20)+IF($T$20*$C$20*I$4&gt;$T$20,0,$T$20*$C$20)+IF($U$20*$C$20*H$4&gt;$U$20,0,$U$20*$C$20)+IF($V$20*$C$20*G$4&gt;$V$20,0,$V$20*$C$20)+IF($W$20*$C$20*F$4&gt;$W$20,0,$W$20*$C$20)))</f>
        <v>0.4</v>
      </c>
      <c r="Y78" s="126">
        <f>IF(X49&gt;X20,0,IF(AND(X49=X20,X78=0),0,IF($E$20*$C$20*Y$4&gt;$E$20,0,$E$20*$C$20)+IF($F$20*$C$20*X$4&gt;$F$20,0,$F$20*$C$20)+IF($G$20*$C$20*W$4&gt;$G$20,0,$G$20*$C$20)+IF($H$20*$C$20*V$4&gt;$H$20,0,$H$20*$C$20)+IF($I$20*$C$20*U$4&gt;$I$20,0,$I$20*$C$20)+IF($J$20*$C$20*T$4&gt;$J$20,0,$J$20*$C$20)+IF($K$20*$C$20*S$4&gt;$K$20,0,$K$20*$C$20)+IF($L$20*$C$20*R$4&gt;$L$20,0,$L$20*$C$20)+IF($M$20*$C$20*Q$4&gt;$M$20,0,$M$20*$C$20)+IF($N$20*$C$20*P$4&gt;$N$20,0,$N$20*$C$20)+IF($O$20*$C$20*O$4&gt;$O$20,0,$O$20*$C$20)+IF($P$20*$C$20*N$4&gt;$P$20,0,$P$20*$C$20)+IF($Q$20*$C$20*M$4&gt;$Q$20,0,$Q$20*$C$20)+IF($R$20*$C$20*L$4&gt;$R$20,0,$R$20*$C$20)+IF($S$20*$C$20*K$4&gt;$S$20,0,$S$20*$C$20)+IF($T$20*$C$20*J$4&gt;$T$20,0,$T$20*$C$20)+IF($U$20*$C$20*I$4&gt;$U$20,0,$U$20*$C$20)+IF($V$20*$C$20*H$4&gt;$V$20,0,$V$20*$C$20)+IF($W$20*$C$20*G$4&gt;$W$20,0,$W$20*$C$20)+IF($X$20*$C$20*F$4&gt;$X$20,0,$X$20*$C$20)))</f>
        <v>0.4</v>
      </c>
      <c r="Z78" s="126">
        <f>IF(Y49&gt;Y20,0,IF(AND(Y49=Y20,Y78=0),0,IF($E$20*$C$20*Z$4&gt;$E$20,0,$E$20*$C$20)+IF($F$20*$C$20*Y$4&gt;$F$20,0,$F$20*$C$20)+IF($G$20*$C$20*X$4&gt;$G$20,0,$G$20*$C$20)+IF($H$20*$C$20*W$4&gt;$H$20,0,$H$20*$C$20)+IF($I$20*$C$20*V$4&gt;$I$20,0,$I$20*$C$20)+IF($J$20*$C$20*U$4&gt;$J$20,0,$J$20*$C$20)+IF($K$20*$C$20*T$4&gt;$K$20,0,$K$20*$C$20)+IF($L$20*$C$20*S$4&gt;$L$20,0,$L$20*$C$20)+IF($M$20*$C$20*R$4&gt;$M$20,0,$M$20*$C$20)+IF($N$20*$C$20*Q$4&gt;$N$20,0,$N$20*$C$20)+IF($O$20*$C$20*P$4&gt;$O$20,0,$O$20*$C$20)+IF($P$20*$C$20*O$4&gt;$P$20,0,$P$20*$C$20)+IF($Q$20*$C$20*N$4&gt;$Q$20,0,$Q$20*$C$20)+IF($R$20*$C$20*M$4&gt;$R$20,0,$R$20*$C$20)+IF($S$20*$C$20*L$4&gt;$S$20,0,$S$20*$C$20)+IF($T$20*$C$20*K$4&gt;$T$20,0,$T$20*$C$20)+IF($U$20*$C$20*J$4&gt;$U$20,0,$U$20*$C$20)+IF($V$20*$C$20*I$4&gt;$V$20,0,$V$20*$C$20)+IF($W$20*$C$20*H$4&gt;$W$20,0,$W$20*$C$20)+IF($X$20*$C$20*G$4&gt;$X$20,0,$X$20*$C$20)+IF($Y$20*$C$20*F$4&gt;$Y$20,0,$Y$20*$C$20)))</f>
        <v>0.4</v>
      </c>
      <c r="AA78" s="126">
        <f>IF(Z49&gt;Z20,0,IF(AND(Z49=Z20,Z78=0),0,IF($E$20*$C$20*AA$4&gt;$E$20,0,$E$20*$C$20)+IF($F$20*$C$20*Z$4&gt;$F$20,0,$F$20*$C$20)+IF($G$20*$C$20*Y$4&gt;$G$20,0,$G$20*$C$20)+IF($H$20*$C$20*X$4&gt;$H$20,0,$H$20*$C$20)+IF($I$20*$C$20*W$4&gt;$I$20,0,$I$20*$C$20)+IF($J$20*$C$20*V$4&gt;$J$20,0,$J$20*$C$20)+IF($K$20*$C$20*U$4&gt;$K$20,0,$K$20*$C$20)+IF($L$20*$C$20*T$4&gt;$L$20,0,$L$20*$C$20)+IF($M$20*$C$20*S$4&gt;$M$20,0,$M$20*$C$20)+IF($N$20*$C$20*R$4&gt;$N$20,0,$N$20*$C$20)+IF($O$20*$C$20*Q$4&gt;$O$20,0,$O$20*$C$20)+IF($P$20*$C$20*P$4&gt;$P$20,0,$P$20*$C$20)+IF($Q$20*$C$20*O$4&gt;$Q$20,0,$Q$20*$C$20)+IF($R$20*$C$20*N$4&gt;$R$20,0,$R$20*$C$20)+IF($S$20*$C$20*M$4&gt;$S$20,0,$S$20*$C$20)+IF($T$20*$C$20*L$4&gt;$T$20,0,$T$20*$C$20)+IF($U$20*$C$20*K$4&gt;$U$20,0,$U$20*$C$20)+IF($V$20*$C$20*J$4&gt;$V$20,0,$V$20*$C$20)+IF($W$20*$C$20*I$4&gt;$W$20,0,$W$20*$C$20)+IF($X$20*$C$20*H$4&gt;$X$20,0,$X$20*$C$20)+IF($Y$20*$C$20*G$4&gt;$Y$20,0,$Y$20*$C$20)+IF($Z$20*$C$20*F$4&gt;$Z$20,0,$Z$20*$C$20)))</f>
        <v>0.4</v>
      </c>
      <c r="AB78" s="126">
        <f>IF(AA49&gt;AA20,0,IF(AND(AA49=AA20,AA78=0),0,IF($E$20*$C$20*AB$4&gt;$E$20,0,$E$20*$C$20)+IF($F$20*$C$20*AA$4&gt;$F$20,0,$F$20*$C$20)+IF($G$20*$C$20*Z$4&gt;$G$20,0,$G$20*$C$20)+IF($H$20*$C$20*Y$4&gt;$H$20,0,$H$20*$C$20)+IF($I$20*$C$20*X$4&gt;$I$20,0,$I$20*$C$20)+IF($J$20*$C$20*W$4&gt;$J$20,0,$J$20*$C$20)+IF($K$20*$C$20*V$4&gt;$K$20,0,$K$20*$C$20)+IF($L$20*$C$20*U$4&gt;$L$20,0,$L$20*$C$20)+IF($M$20*$C$20*T$4&gt;$M$20,0,$M$20*$C$20)+IF($N$20*$C$20*S$4&gt;$N$20,0,$N$20*$C$20)+IF($O$20*$C$20*R$4&gt;$O$20,0,$O$20*$C$20)+IF($P$20*$C$20*Q$4&gt;$P$20,0,$P$20*$C$20)+IF($Q$20*$C$20*P$4&gt;$Q$20,0,$Q$20*$C$20)+IF($R$20*$C$20*O$4&gt;$R$20,0,$R$20*$C$20)+IF($S$20*$C$20*N$4&gt;$S$20,0,$S$20*$C$20)+IF($T$20*$C$20*M$4&gt;$T$20,0,$T$20*$C$20)+IF($U$20*$C$20*L$4&gt;$U$20,0,$U$20*$C$20)+IF($V$20*$C$20*K$4&gt;$V$20,0,$V$20*$C$20)+IF($W$20*$C$20*J$4&gt;$W$20,0,$W$20*$C$20)+IF($X$20*$C$20*I$4&gt;$X$20,0,$X$20*$C$20)+IF($Y$20*$C$20*H$4&gt;$Y$20,0,$Y$20*$C$20)+IF($Z$20*$C$20*G$4&gt;$Z$20,0,$Z$20*$C$20)+IF($AA$20*$C$20*F$4&gt;$AA$20,0,$AA$20*$C$20)))</f>
        <v>0.4</v>
      </c>
      <c r="AC78" s="126">
        <f>IF(AB49&gt;AB20,0,IF(AND(AB49=AB20,AB78=0),0,IF($E$20*$C$20*AC$4&gt;$E$20,0,$E$20*$C$20)+IF($F$20*$C$20*AB$4&gt;$F$20,0,$F$20*$C$20)+IF($G$20*$C$20*AA$4&gt;$G$20,0,$G$20*$C$20)+IF($H$20*$C$20*Z$4&gt;$H$20,0,$H$20*$C$20)+IF($I$20*$C$20*Y$4&gt;$I$20,0,$I$20*$C$20)+IF($J$20*$C$20*X$4&gt;$J$20,0,$J$20*$C$20)+IF($K$20*$C$20*W$4&gt;$K$20,0,$K$20*$C$20)+IF($L$20*$C$20*V$4&gt;$L$20,0,$L$20*$C$20)+IF($M$20*$C$20*U$4&gt;$M$20,0,$M$20*$C$20)+IF($N$20*$C$20*T$4&gt;$N$20,0,$N$20*$C$20)+IF($O$20*$C$20*S$4&gt;$O$20,0,$O$20*$C$20)+IF($P$20*$C$20*R$4&gt;$P$20,0,$P$20*$C$20)+IF($Q$20*$C$20*Q$4&gt;$Q$20,0,$Q$20*$C$20)+IF($R$20*$C$20*P$4&gt;$R$20,0,$R$20*$C$20)+IF($S$20*$C$20*O$4&gt;$S$20,0,$S$20*$C$20)+IF($T$20*$C$20*N$4&gt;$T$20,0,$T$20*$C$20)+IF($U$20*$C$20*M$4&gt;$U$20,0,$U$20*$C$20)+IF($V$20*$C$20*L$4&gt;$V$20,0,$V$20*$C$20)+IF($W$20*$C$20*K$4&gt;$W$20,0,$W$20*$C$20)+IF($X$20*$C$20*J$4&gt;$X$20,0,$X$20*$C$20)+IF($Y$20*$C$20*I$4&gt;$Y$20,0,$Y$20*$C$20)+IF($Z$20*$C$20*H$4&gt;$Z$20,0,$Z$20*$C$20)+IF($AA$20*$C$20*G$4&gt;$AA$20,0,$AA$20*$C$20)+IF($AB$20*$C$20*F$4&gt;$AB$20,0,$AB$20*$C$20)))</f>
        <v>0.4</v>
      </c>
      <c r="AD78" s="126">
        <f>IF(AC49&gt;AC20,0,IF(AND(AC49=AC20,AC78=0),0,IF($E$20*$C$20*AD$4&gt;$E$20,0,$E$20*$C$20)+IF($F$20*$C$20*AC$4&gt;$F$20,0,$F$20*$C$20)+IF($G$20*$C$20*AB$4&gt;$G$20,0,$G$20*$C$20)+IF($H$20*$C$20*AA$4&gt;$H$20,0,$H$20*$C$20)+IF($I$20*$C$20*Z$4&gt;$I$20,0,$I$20*$C$20)+IF($J$20*$C$20*Y$4&gt;$J$20,0,$J$20*$C$20)+IF($K$20*$C$20*X$4&gt;$K$20,0,$K$20*$C$20)+IF($L$20*$C$20*W$4&gt;$L$20,0,$L$20*$C$20)+IF($M$20*$C$20*V$4&gt;$M$20,0,$M$20*$C$20)+IF($N$20*$C$20*U$4&gt;$N$20,0,$N$20*$C$20)+IF($O$20*$C$20*T$4&gt;$O$20,0,$O$20*$C$20)+IF($P$20*$C$20*S$4&gt;$P$20,0,$P$20*$C$20)+IF($Q$20*$C$20*R$4&gt;$Q$20,0,$Q$20*$C$20)+IF($R$20*$C$20*Q$4&gt;$R$20,0,$R$20*$C$20)+IF($S$20*$C$20*P$4&gt;$S$20,0,$S$20*$C$20)+IF($T$20*$C$20*O$4&gt;$T$20,0,$T$20*$C$20)+IF($U$20*$C$20*N$4&gt;$U$20,0,$U$20*$C$20)+IF($V$20*$C$20*M$4&gt;$V$20,0,$V$20*$C$20)+IF($W$20*$C$20*L$4&gt;$W$20,0,$W$20*$C$20)+IF($X$20*$C$20*K$4&gt;$X$20,0,$X$20*$C$20)+IF($Y$20*$C$20*J$4&gt;$Y$20,0,$Y$20*$C$20)+IF($Z$20*$C$20*I$4&gt;$Z$20,0,$Z$20*$C$20)+IF($AA$20*$C$20*H$4&gt;$AA$20,0,$AA$20*$C$20)+IF($AB$20*$C$20*G$4&gt;$AB$20,0,$AB$20*$C$20)+IF($AC$20*$C$20*F$4&gt;$AC$20,0,$AC$20*$C$20)))</f>
        <v>0.4</v>
      </c>
      <c r="AE78" s="126">
        <f>IF(AD49&gt;AD20,0,IF(AND(AD49=AD20,AD78=0),0,IF($E$20*$C$20*AE$4&gt;$E$20,0,$E$20*$C$20)+IF($F$20*$C$20*AD$4&gt;$F$20,0,$F$20*$C$20)+IF($G$20*$C$20*AC$4&gt;$G$20,0,$G$20*$C$20)+IF($H$20*$C$20*AB$4&gt;$H$20,0,$H$20*$C$20)+IF($I$20*$C$20*AA$4&gt;$I$20,0,$I$20*$C$20)+IF($J$20*$C$20*Z$4&gt;$J$20,0,$J$20*$C$20)+IF($K$20*$C$20*Y$4&gt;$K$20,0,$K$20*$C$20)+IF($L$20*$C$20*X$4&gt;$L$20,0,$L$20*$C$20)+IF($M$20*$C$20*W$4&gt;$M$20,0,$M$20*$C$20)+IF($N$20*$C$20*V$4&gt;$N$20,0,$N$20*$C$20)+IF($O$20*$C$20*U$4&gt;$O$20,0,$O$20*$C$20)+IF($P$20*$C$20*T$4&gt;$P$20,0,$P$20*$C$20)+IF($Q$20*$C$20*S$4&gt;$Q$20,0,$Q$20*$C$20)+IF($R$20*$C$20*R$4&gt;$R$20,0,$R$20*$C$20)+IF($S$20*$C$20*Q$4&gt;$S$20,0,$S$20*$C$20)+IF($T$20*$C$20*P$4&gt;$T$20,0,$T$20*$C$20)+IF($U$20*$C$20*O$4&gt;$U$20,0,$U$20*$C$20)+IF($V$20*$C$20*N$4&gt;$V$20,0,$V$20*$C$20)+IF($W$20*$C$20*M$4&gt;$W$20,0,$W$20*$C$20)+IF($X$20*$C$20*L$4&gt;$X$20,0,$X$20*$C$20)+IF($Y$20*$C$20*K$4&gt;$Y$20,0,$Y$20*$C$20)+IF($Z$20*$C$20*J$4&gt;$Z$20,0,$Z$20*$C$20)+IF($AA$20*$C$20*I$4&gt;$AA$20,0,$AA$20*$C$20)+IF($AB$20*$C$20*H$4&gt;$AB$20,0,$AB$20*$C$20)+IF($AC$20*$C$20*G$4&gt;$AC$20,0,$AC$20*$C$20)+IF($AD$20*$C$20*F$4&gt;$AD$20,0,$AD$20*$C$20)))</f>
        <v>0.4</v>
      </c>
      <c r="AF78" s="126">
        <f>IF(AE49&gt;AE20,0,IF(AND(AE49=AE20,AE78=0),0,IF($E$20*$C$20*AF$4&gt;$E$20,0,$E$20*$C$20)+IF($F$20*$C$20*AE$4&gt;$F$20,0,$F$20*$C$20)+IF($G$20*$C$20*AD$4&gt;$G$20,0,$G$20*$C$20)+IF($H$20*$C$20*AC$4&gt;$H$20,0,$H$20*$C$20)+IF($I$20*$C$20*AB$4&gt;$I$20,0,$I$20*$C$20)+IF($J$20*$C$20*AA$4&gt;$J$20,0,$J$20*$C$20)+IF($K$20*$C$20*Z$4&gt;$K$20,0,$K$20*$C$20)+IF($L$20*$C$20*Y$4&gt;$L$20,0,$L$20*$C$20)+IF($M$20*$C$20*X$4&gt;$M$20,0,$M$20*$C$20)+IF($N$20*$C$20*W$4&gt;$N$20,0,$N$20*$C$20)+IF($O$20*$C$20*V$4&gt;$O$20,0,$O$20*$C$20)+IF($P$20*$C$20*U$4&gt;$P$20,0,$P$20*$C$20)+IF($Q$20*$C$20*T$4&gt;$Q$20,0,$Q$20*$C$20)+IF($R$20*$C$20*S$4&gt;$R$20,0,$R$20*$C$20)+IF($S$20*$C$20*R$4&gt;$S$20,0,$S$20*$C$20)+IF($T$20*$C$20*Q$4&gt;$T$20,0,$T$20*$C$20)+IF($U$20*$C$20*P$4&gt;$U$20,0,$U$20*$C$20)+IF($V$20*$C$20*O$4&gt;$V$20,0,$V$20*$C$20)+IF($W$20*$C$20*N$4&gt;$W$20,0,$W$20*$C$20)+IF($X$20*$C$20*M$4&gt;$X$20,0,$X$20*$C$20)+IF($Y$20*$C$20*L$4&gt;$Y$20,0,$Y$20*$C$20)+IF($Z$20*$C$20*K$4&gt;$Z$20,0,$Z$20*$C$20)+IF($AA$20*$C$20*J$4&gt;$AA$20,0,$AA$20*$C$20)+IF($AB$20*$C$20*I$4&gt;$AB$20,0,$AB$20*$C$20)+IF($AC$20*$C$20*H$4&gt;$AC$20,0,$AC$20*$C$20)+IF($AD$20*$C$20*G$4&gt;$AD$20,0,$AD$20*$C$20)+IF($AE$20*$C$20*F$4&gt;$AE$20,0,$AE$20*$C$20)))</f>
        <v>0.4</v>
      </c>
      <c r="AG78" s="126">
        <f>IF(AF49&gt;AF20,0,IF(AND(AF49=AF20,AF78=0),0,IF($E$20*$C$20*AG$4&gt;$E$20,0,$E$20*$C$20)+IF($F$20*$C$20*AF$4&gt;$F$20,0,$F$20*$C$20)+IF($G$20*$C$20*AE$4&gt;$G$20,0,$G$20*$C$20)+IF($H$20*$C$20*AD$4&gt;$H$20,0,$H$20*$C$20)+IF($I$20*$C$20*AC$4&gt;$I$20,0,$I$20*$C$20)+IF($J$20*$C$20*AB$4&gt;$J$20,0,$J$20*$C$20)+IF($K$20*$C$20*AA$4&gt;$K$20,0,$K$20*$C$20)+IF($L$20*$C$20*Z$4&gt;$L$20,0,$L$20*$C$20)+IF($M$20*$C$20*Y$4&gt;$M$20,0,$M$20*$C$20)+IF($N$20*$C$20*X$4&gt;$N$20,0,$N$20*$C$20)+IF($O$20*$C$20*W$4&gt;$O$20,0,$O$20*$C$20)+IF($P$20*$C$20*V$4&gt;$P$20,0,$P$20*$C$20)+IF($Q$20*$C$20*U$4&gt;$Q$20,0,$Q$20*$C$20)+IF($R$20*$C$20*T$4&gt;$R$20,0,$R$20*$C$20)+IF($S$20*$C$20*S$4&gt;$S$20,0,$S$20*$C$20)+IF($T$20*$C$20*R$4&gt;$T$20,0,$T$20*$C$20)+IF($U$20*$C$20*Q$4&gt;$U$20,0,$U$20*$C$20)+IF($V$20*$C$20*P$4&gt;$V$20,0,$V$20*$C$20)+IF($W$20*$C$20*O$4&gt;$W$20,0,$W$20*$C$20)+IF($X$20*$C$20*N$4&gt;$X$20,0,$X$20*$C$20)+IF($Y$20*$C$20*M$4&gt;$Y$20,0,$Y$20*$C$20)+IF($Z$20*$C$20*L$4&gt;$Z$20,0,$Z$20*$C$20)+IF($AA$20*$C$20*K$4&gt;$AA$20,0,$AA$20*$C$20)+IF($AB$20*$C$20*J$4&gt;$AB$20,0,$AB$20*$C$20)+IF($AC$20*$C$20*I$4&gt;$AC$20,0,$AC$20*$C$20)+IF($AD$20*$C$20*H$4&gt;$AD$20,0,$AD$20*$C$20)+IF($AE$20*$C$20*G$4&gt;$AE$20,0,$AE$20*$C$20)+IF($AF$20*$C$20*F$4&gt;$AF$20,0,$AF$20*$C$20)))</f>
        <v>0.4</v>
      </c>
      <c r="AH78" s="126">
        <f>IF(AG49&gt;AG20,0,IF(AND(AG49=AG20,AG78=0),0,IF($E$20*$C$20*AH$4&gt;$E$20,0,$E$20*$C$20)+IF($F$20*$C$20*AG$4&gt;$F$20,0,$F$20*$C$20)+IF($G$20*$C$20*AF$4&gt;$G$20,0,$G$20*$C$20)+IF($H$20*$C$20*AE$4&gt;$H$20,0,$H$20*$C$20)+IF($I$20*$C$20*AD$4&gt;$I$20,0,$I$20*$C$20)+IF($J$20*$C$20*AC$4&gt;$J$20,0,$J$20*$C$20)+IF($K$20*$C$20*AB$4&gt;$K$20,0,$K$20*$C$20)+IF($L$20*$C$20*AA$4&gt;$L$20,0,$L$20*$C$20)+IF($M$20*$C$20*Z$4&gt;$M$20,0,$M$20*$C$20)+IF($N$20*$C$20*Y$4&gt;$N$20,0,$N$20*$C$20)+IF($O$20*$C$20*X$4&gt;$O$20,0,$O$20*$C$20)+IF($P$20*$C$20*W$4&gt;$P$20,0,$P$20*$C$20)+IF($Q$20*$C$20*V$4&gt;$Q$20,0,$Q$20*$C$20)+IF($R$20*$C$20*U$4&gt;$R$20,0,$R$20*$C$20)+IF($S$20*$C$20*T$4&gt;$S$20,0,$S$20*$C$20)+IF($T$20*$C$20*S$4&gt;$T$20,0,$T$20*$C$20)+IF($U$20*$C$20*R$4&gt;$U$20,0,$U$20*$C$20)+IF($V$20*$C$20*Q$4&gt;$V$20,0,$V$20*$C$20)+IF($W$20*$C$20*P$4&gt;$W$20,0,$W$20*$C$20)+IF($X$20*$C$20*O$4&gt;$X$20,0,$X$20*$C$20)+IF($Y$20*$C$20*N$4&gt;$Y$20,0,$Y$20*$C$20)+IF($Z$20*$C$20*M$4&gt;$Z$20,0,$Z$20*$C$20)+IF($AA$20*$C$20*L$4&gt;$AA$20,0,$AA$20*$C$20)+IF($AB$20*$C$20*K$4&gt;$AB$20,0,$AB$20*$C$20)+IF($AC$20*$C$20*J$4&gt;$AC$20,0,$AC$20*$C$20)+IF($AD$20*$C$20*I$4&gt;$AD$20,0,$AD$20*$C$20)+IF($AE$20*$C$20*H$4&gt;$AE$20,0,$AE$20*$C$20)+IF($AF$20*$C$20*G$4&gt;$AF$20,0,$AF$20*$C$20)+IF($AG$20*$C$20*F$4&gt;$AG$20,0,$AG$20*$C$20)))</f>
        <v>0.4</v>
      </c>
      <c r="AI78" s="126">
        <f>IF(AH49&gt;AH20,0,IF(AND(AH49=AH20,AH78=0),0,IF($E$20*$C$20*AI$4&gt;$E$20,0,$E$20*$C$20)+IF($F$20*$C$20*AH$4&gt;$F$20,0,$F$20*$C$20)+IF($G$20*$C$20*AG$4&gt;$G$20,0,$G$20*$C$20)+IF($H$20*$C$20*AF$4&gt;$H$20,0,$H$20*$C$20)+IF($I$20*$C$20*AE$4&gt;$I$20,0,$I$20*$C$20)+IF($J$20*$C$20*AD$4&gt;$J$20,0,$J$20*$C$20)+IF($K$20*$C$20*AC$4&gt;$K$20,0,$K$20*$C$20)+IF($L$20*$C$20*AB$4&gt;$L$20,0,$L$20*$C$20)+IF($M$20*$C$20*AA$4&gt;$M$20,0,$M$20*$C$20)+IF($N$20*$C$20*Z$4&gt;$N$20,0,$N$20*$C$20)+IF($O$20*$C$20*Y$4&gt;$O$20,0,$O$20*$C$20)+IF($P$20*$C$20*X$4&gt;$P$20,0,$P$20*$C$20)+IF($Q$20*$C$20*W$4&gt;$Q$20,0,$Q$20*$C$20)+IF($R$20*$C$20*V$4&gt;$R$20,0,$R$20*$C$20)+IF($S$20*$C$20*U$4&gt;$S$20,0,$S$20*$C$20)+IF($T$20*$C$20*T$4&gt;$T$20,0,$T$20*$C$20)+IF($U$20*$C$20*S$4&gt;$U$20,0,$U$20*$C$20)+IF($V$20*$C$20*R$4&gt;$V$20,0,$V$20*$C$20)+IF($W$20*$C$20*Q$4&gt;$W$20,0,$W$20*$C$20)+IF($X$20*$C$20*P$4&gt;$X$20,0,$X$20*$C$20)+IF($Y$20*$C$20*O$4&gt;$Y$20,0,$Y$20*$C$20)+IF($Z$20*$C$20*N$4&gt;$Z$20,0,$Z$20*$C$20)+IF($AA$20*$C$20*M$4&gt;$AA$20,0,$AA$20*$C$20)+IF($AB$20*$C$20*L$4&gt;$AB$20,0,$AB$20*$C$20)+IF($AC$20*$C$20*K$4&gt;$AC$20,0,$AC$20*$C$20)+IF($AD$20*$C$20*J$4&gt;$AD$20,0,$AD$20*$C$20)+IF($AE$20*$C$20*I$4&gt;$AE$20,0,$AE$20*$C$20)+IF($AF$20*$C$20*H$4&gt;$AF$20,0,$AF$20*$C$20)+IF($AG$20*$C$20*G$4&gt;$AG$20,0,$AG$20*$C$20)+IF($AH$20*$C$20*F$4&gt;$AH$20,0,$AH$20*$C$20)))</f>
        <v>0.4</v>
      </c>
    </row>
    <row r="79" spans="2:35" x14ac:dyDescent="0.3">
      <c r="B79" s="6" t="str">
        <f t="shared" si="14"/>
        <v>Installations on Customer Premises</v>
      </c>
      <c r="C79" s="303"/>
      <c r="D79" s="151">
        <f t="shared" si="15"/>
        <v>15</v>
      </c>
      <c r="E79" s="126">
        <v>0</v>
      </c>
      <c r="F79" s="126">
        <f>IF(E50&gt;E21,0,IF(AND(E50=E21,E79=0),0,IF($E$21*$C$21*F$4&gt;$E$21,0,$E$21*$C$21)))</f>
        <v>0.5</v>
      </c>
      <c r="G79" s="126">
        <f>IF(F50&gt;F21,0,IF(AND(F50=F21,F79=0),0,IF($E$21*$C$21*G$4&gt;$E$21,0,$E$21*$C$21)+IF($F$21*$C$21*F$4&gt;$F$21,0,$F$21*$C$21)))</f>
        <v>0.5</v>
      </c>
      <c r="H79" s="126">
        <f>IF(G50&gt;G21,0,IF(AND(G50=G21,G79=0),0,IF($E$21*$C$21*H$4&gt;$E$21,0,$E$21*$C$21)+IF($F$21*$C$21*G$4&gt;$F$21,0,$F$21*$C$21)+IF($G$21*$C$21*F$4&gt;$G$21,0,$G$21*$C$21)))</f>
        <v>0.5</v>
      </c>
      <c r="I79" s="126">
        <f>IF(H50&gt;H21,0,IF(AND(H50=H21,H79=0),0,IF($E$21*$C$21*I$4&gt;$E$21,0,$E$21*$C$21)+IF($F$21*$C$21*H$4&gt;$F$21,0,$F$21*$C$21)+IF($G$21*$C$21*G$4&gt;$G$21,0,$G$21*$C$21)+IF($H$21*$C$21*F$4&gt;$H$21,0,$H$21*$C$21)))</f>
        <v>0.5</v>
      </c>
      <c r="J79" s="126">
        <f>IF(I50&gt;I21,0,IF(AND(I50=I21,I79=0),0,IF($E$21*$C$21*J$4&gt;$E$21,0,$E$21*$C$21)+IF($F$21*$C$21*I$4&gt;$F$21,0,$F$21*$C$21)+IF($G$21*$C$21*H$4&gt;$G$21,0,$G$21*$C$21)+IF($H$21*$C$21*G$4&gt;$H$21,0,$H$21*$C$21)+IF($I$21*$C$21*F$4&gt;$I$21,0,$I$21*$C$21)))</f>
        <v>0.5</v>
      </c>
      <c r="K79" s="126">
        <f>IF(J50&gt;J21,0,IF(AND(J50=J21,J79=0),0,IF($E$21*$C$21*K$4&gt;$E$21,0,$E$21*$C$21)+IF($F$21*$C$21*J$4&gt;$F$21,0,$F$21*$C$21)+IF($G$21*$C$21*I$4&gt;$G$21,0,$G$21*$C$21)+IF($H$21*$C$21*H$4&gt;$H$21,0,$H$21*$C$21)+IF($I$21*$C$21*G$4&gt;$I$21,0,$I$21*$C$21)+IF($J$21*$C$21*F$4&gt;$J$21,0,$J$21*$C$21)))</f>
        <v>0.5</v>
      </c>
      <c r="L79" s="126">
        <f>IF(K50&gt;K21,0,IF(AND(K50=K21,K79=0),0,IF($E$21*$C$21*L$4&gt;$E$21,0,$E$21*$C$21)+IF($F$21*$C$21*K$4&gt;$F$21,0,$F$21*$C$21)+IF($G$21*$C$21*J$4&gt;$G$21,0,$G$21*$C$21)+IF($H$21*$C$21*I$4&gt;$H$21,0,$H$21*$C$21)+IF($I$21*$C$21*H$4&gt;$I$21,0,$I$21*$C$21)+IF($J$21*$C$21*G$4&gt;$J$21,0,$J$21*$C$21)+IF($K$21*$C$21*F$4&gt;$K$21,0,$K$21*$C$21)))</f>
        <v>0.5</v>
      </c>
      <c r="M79" s="126">
        <f>IF(L50&gt;L21,0,IF(AND(L50=L21,L79=0),0,IF($E$21*$C$21*M$4&gt;$E$21,0,$E$21*$C$21)+IF($F$21*$C$21*L$4&gt;$F$21,0,$F$21*$C$21)+IF($G$21*$C$21*K$4&gt;$G$21,0,$G$21*$C$21)+IF($H$21*$C$21*J$4&gt;$H$21,0,$H$21*$C$21)+IF($I$21*$C$21*I$4&gt;$I$21,0,$I$21*$C$21)+IF($J$21*$C$21*H$4&gt;$J$21,0,$J$21*$C$21)+IF($K$21*$C$21*G$4&gt;$K$21,0,$K$21*$C$21)+IF($L$21*$C$21*F$4&gt;$L$21,0,$L$21*$C$21)))</f>
        <v>0.5</v>
      </c>
      <c r="N79" s="126">
        <f>IF(M50&gt;M21,0,IF(AND(M50=M21,M79=0),0,IF($E$21*$C$21*N$4&gt;$E$21,0,$E$21*$C$21)+IF($F$21*$C$21*M$4&gt;$F$21,0,$F$21*$C$21)+IF($G$21*$C$21*L$4&gt;$G$21,0,$G$21*$C$21)+IF($H$21*$C$21*K$4&gt;$H$21,0,$H$21*$C$21)+IF($I$21*$C$21*J$4&gt;$I$21,0,$I$21*$C$21)+IF($J$21*$C$21*I$4&gt;$J$21,0,$J$21*$C$21)+IF($K$21*$C$21*H$4&gt;$K$21,0,$K$21*$C$21)+IF($L$21*$C$21*G$4&gt;$L$21,0,$L$21*$C$21)+IF($M$21*$C$21*F$4&gt;$M$21,0,$M$21*$C$21)))</f>
        <v>0.5</v>
      </c>
      <c r="O79" s="126">
        <f>IF(N50&gt;N21,0,IF(AND(N50=N21,N79=0),0,IF($E$21*$C$21*O$4&gt;$E$21,0,$E$21*$C$21)+IF($F$21*$C$21*N$4&gt;$F$21,0,$F$21*$C$21)+IF($G$21*$C$21*M$4&gt;$G$21,0,$G$21*$C$21)+IF($H$21*$C$21*L$4&gt;$H$21,0,$H$21*$C$21)+IF($I$21*$C$21*K$4&gt;$I$21,0,$I$21*$C$21)+IF($J$21*$C$21*J$4&gt;$J$21,0,$J$21*$C$21)+IF($K$21*$C$21*I$4&gt;$K$21,0,$K$21*$C$21)+IF($L$21*$C$21*H$4&gt;$L$21,0,$L$21*$C$21)+IF($M$21*$C$21*G$4&gt;$M$21,0,$M$21*$C$21)+IF($N$21*$C$21*F$4&gt;$N$21,0,$N$21*$C$21)))</f>
        <v>0.5</v>
      </c>
      <c r="P79" s="126">
        <f>IF(O50&gt;O21,0,IF(AND(O50=O21,O79=0),0,IF($E$21*$C$21*P$4&gt;$E$21,0,$E$21*$C$21)+IF($F$21*$C$21*O$4&gt;$F$21,0,$F$21*$C$21)+IF($G$21*$C$21*N$4&gt;$G$21,0,$G$21*$C$21)+IF($H$21*$C$21*M$4&gt;$H$21,0,$H$21*$C$21)+IF($I$21*$C$21*L$4&gt;$I$21,0,$I$21*$C$21)+IF($J$21*$C$21*K$4&gt;$J$21,0,$J$21*$C$21)+IF($K$21*$C$21*J$4&gt;$K$21,0,$K$21*$C$21)+IF($L$21*$C$21*I$4&gt;$L$21,0,$L$21*$C$21)+IF($M$21*$C$21*H$4&gt;$M$21,0,$M$21*$C$21)+IF($N$21*$C$21*G$4&gt;$N$21,0,$N$21*$C$21)+IF($O$21*$C$21*F$4&gt;$O$21,0,$O$21*$C$21)))</f>
        <v>0.5</v>
      </c>
      <c r="Q79" s="126">
        <f>IF(P50&gt;P21,0,IF(AND(P50=P21,P79=0),0,IF($E$21*$C$21*Q$4&gt;$E$21,0,$E$21*$C$21)+IF($F$21*$C$21*P$4&gt;$F$21,0,$F$21*$C$21)+IF($G$21*$C$21*O$4&gt;$G$21,0,$G$21*$C$21)+IF($H$21*$C$21*N$4&gt;$H$21,0,$H$21*$C$21)+IF($I$21*$C$21*M$4&gt;$I$21,0,$I$21*$C$21)+IF($J$21*$C$21*L$4&gt;$J$21,0,$J$21*$C$21)+IF($K$21*$C$21*K$4&gt;$K$21,0,$K$21*$C$21)+IF($L$21*$C$21*J$4&gt;$L$21,0,$L$21*$C$21)+IF($M$21*$C$21*I$4&gt;$M$21,0,$M$21*$C$21)+IF($N$21*$C$21*H$4&gt;$N$21,0,$N$21*$C$21)+IF($O$21*$C$21*G$4&gt;$O$21,0,$O$21*$C$21)+IF($P$21*$C$21*F$4&gt;$P$21,0,$P$21*$C$21)))</f>
        <v>0.5</v>
      </c>
      <c r="R79" s="126">
        <f>IF(Q50&gt;Q21,0,IF(AND(Q50=Q21,Q79=0),0,IF($E$21*$C$21*R$4&gt;$E$21,0,$E$21*$C$21)+IF($F$21*$C$21*Q$4&gt;$F$21,0,$F$21*$C$21)+IF($G$21*$C$21*P$4&gt;$G$21,0,$G$21*$C$21)+IF($H$21*$C$21*O$4&gt;$H$21,0,$H$21*$C$21)+IF($I$21*$C$21*N$4&gt;$I$21,0,$I$21*$C$21)+IF($J$21*$C$21*M$4&gt;$J$21,0,$J$21*$C$21)+IF($K$21*$C$21*L$4&gt;$K$21,0,$K$21*$C$21)+IF($L$21*$C$21*K$4&gt;$L$21,0,$L$21*$C$21)+IF($M$21*$C$21*J$4&gt;$M$21,0,$M$21*$C$21)+IF($N$21*$C$21*I$4&gt;$N$21,0,$N$21*$C$21)+IF($O$21*$C$21*H$4&gt;$O$21,0,$O$21*$C$21)+IF($P$21*$C$21*G$4&gt;$P$21,0,$P$21*$C$21)+IF($Q$21*$C$21*F$4&gt;$Q$21,0,$Q$21*$C$21)))</f>
        <v>0.5</v>
      </c>
      <c r="S79" s="126">
        <f>IF(R50&gt;R21,0,IF(AND(R50=R21,R79=0),0,IF($E$21*$C$21*S$4&gt;$E$21,0,$E$21*$C$21)+IF($F$21*$C$21*R$4&gt;$F$21,0,$F$21*$C$21)+IF($G$21*$C$21*Q$4&gt;$G$21,0,$G$21*$C$21)+IF($H$21*$C$21*P$4&gt;$H$21,0,$H$21*$C$21)+IF($I$21*$C$21*O$4&gt;$I$21,0,$I$21*$C$21)+IF($J$21*$C$21*N$4&gt;$J$21,0,$J$21*$C$21)+IF($K$21*$C$21*M$4&gt;$K$21,0,$K$21*$C$21)+IF($L$21*$C$21*L$4&gt;$L$21,0,$L$21*$C$21)+IF($M$21*$C$21*K$4&gt;$M$21,0,$M$21*$C$21)+IF($N$21*$C$21*J$4&gt;$N$21,0,$N$21*$C$21)+IF($O$21*$C$21*I$4&gt;$O$21,0,$O$21*$C$21)+IF($P$21*$C$21*H$4&gt;$P$21,0,$P$21*$C$21)+IF($Q$21*$C$21*G$4&gt;$Q$21,0,$Q$21*$C$21)+IF($R$21*$C$21*F$4&gt;$R$21,0,$R$21*$C$21)))</f>
        <v>0.5</v>
      </c>
      <c r="T79" s="126">
        <f>IF(S50&gt;S21,0,IF(AND(S50=S21,S79=0),0,IF($E$21*$C$21*T$4&gt;$E$21,0,$E$21*$C$21)+IF($F$21*$C$21*S$4&gt;$F$21,0,$F$21*$C$21)+IF($G$21*$C$21*R$4&gt;$G$21,0,$G$21*$C$21)+IF($H$21*$C$21*Q$4&gt;$H$21,0,$H$21*$C$21)+IF($I$21*$C$21*P$4&gt;$I$21,0,$I$21*$C$21)+IF($J$21*$C$21*O$4&gt;$J$21,0,$J$21*$C$21)+IF($K$21*$C$21*N$4&gt;$K$21,0,$K$21*$C$21)+IF($L$21*$C$21*M$4&gt;$L$21,0,$L$21*$C$21)+IF($M$21*$C$21*L$4&gt;$M$21,0,$M$21*$C$21)+IF($N$21*$C$21*K$4&gt;$N$21,0,$N$21*$C$21)+IF($O$21*$C$21*J$4&gt;$O$21,0,$O$21*$C$21)+IF($P$21*$C$21*I$4&gt;$P$21,0,$P$21*$C$21)+IF($Q$21*$C$21*H$4&gt;$Q$21,0,$Q$21*$C$21)+IF($R$21*$C$21*G$4&gt;$R$21,0,$R$21*$C$21)+IF($S$21*$C$21*F$4&gt;$S$21,0,$S$21*$C$21)))</f>
        <v>0.5</v>
      </c>
      <c r="U79" s="126">
        <f>IF(T50&gt;T21,0,IF(AND(T50=T21,T79=0),0,IF($E$21*$C$21*U$4&gt;$E$21,0,$E$21*$C$21)+IF($F$21*$C$21*T$4&gt;$F$21,0,$F$21*$C$21)+IF($G$21*$C$21*S$4&gt;$G$21,0,$G$21*$C$21)+IF($H$21*$C$21*R$4&gt;$H$21,0,$H$21*$C$21)+IF($I$21*$C$21*Q$4&gt;$I$21,0,$I$21*$C$21)+IF($J$21*$C$21*P$4&gt;$J$21,0,$J$21*$C$21)+IF($K$21*$C$21*O$4&gt;$K$21,0,$K$21*$C$21)+IF($L$21*$C$21*N$4&gt;$L$21,0,$L$21*$C$21)+IF($M$21*$C$21*M$4&gt;$M$21,0,$M$21*$C$21)+IF($N$21*$C$21*L$4&gt;$N$21,0,$N$21*$C$21)+IF($O$21*$C$21*K$4&gt;$O$21,0,$O$21*$C$21)+IF($P$21*$C$21*J$4&gt;$P$21,0,$P$21*$C$21)+IF($Q$21*$C$21*I$4&gt;$Q$21,0,$Q$21*$C$21)+IF($R$21*$C$21*H$4&gt;$R$21,0,$R$21*$C$21)+IF($S$21*$C$21*G$4&gt;$S$21,0,$S$21*$C$21)+IF($T$21*$C$21*F$4&gt;$T$21,0,$T$21*$C$21)))</f>
        <v>0.5</v>
      </c>
      <c r="V79" s="126">
        <f>IF(U50&gt;U21,0,IF(AND(U50=U21,U79=0),0,IF($E$21*$C$21*V$4&gt;$E$21,0,$E$21*$C$21)+IF($F$21*$C$21*U$4&gt;$F$21,0,$F$21*$C$21)+IF($G$21*$C$21*T$4&gt;$G$21,0,$G$21*$C$21)+IF($H$21*$C$21*S$4&gt;$H$21,0,$H$21*$C$21)+IF($I$21*$C$21*R$4&gt;$I$21,0,$I$21*$C$21)+IF($J$21*$C$21*Q$4&gt;$J$21,0,$J$21*$C$21)+IF($K$21*$C$21*P$4&gt;$K$21,0,$K$21*$C$21)+IF($L$21*$C$21*O$4&gt;$L$21,0,$L$21*$C$21)+IF($M$21*$C$21*N$4&gt;$M$21,0,$M$21*$C$21)+IF($N$21*$C$21*M$4&gt;$N$21,0,$N$21*$C$21)+IF($O$21*$C$21*L$4&gt;$O$21,0,$O$21*$C$21)+IF($P$21*$C$21*K$4&gt;$P$21,0,$P$21*$C$21)+IF($Q$21*$C$21*J$4&gt;$Q$21,0,$Q$21*$C$21)+IF($R$21*$C$21*I$4&gt;$R$21,0,$R$21*$C$21)+IF($S$21*$C$21*H$4&gt;$S$21,0,$S$21*$C$21)+IF($T$21*$C$21*G$4&gt;$T$21,0,$T$21*$C$21)+IF($U$21*$C$21*F$4&gt;$U$21,0,$U$21*$C$21)))</f>
        <v>0.5</v>
      </c>
      <c r="W79" s="126">
        <f>IF(V50&gt;V21,0,IF(AND(V50=V21,V79=0),0,IF($E$21*$C$21*W$4&gt;$E$21,0,$E$21*$C$21)+IF($F$21*$C$21*V$4&gt;$F$21,0,$F$21*$C$21)+IF($G$21*$C$21*U$4&gt;$G$21,0,$G$21*$C$21)+IF($H$21*$C$21*T$4&gt;$H$21,0,$H$21*$C$21)+IF($I$21*$C$21*S$4&gt;$I$21,0,$I$21*$C$21)+IF($J$21*$C$21*R$4&gt;$J$21,0,$J$21*$C$21)+IF($K$21*$C$21*Q$4&gt;$K$21,0,$K$21*$C$21)+IF($L$21*$C$21*P$4&gt;$L$21,0,$L$21*$C$21)+IF($M$21*$C$21*O$4&gt;$M$21,0,$M$21*$C$21)+IF($N$21*$C$21*N$4&gt;$N$21,0,$N$21*$C$21)+IF($O$21*$C$21*M$4&gt;$O$21,0,$O$21*$C$21)+IF($P$21*$C$21*L$4&gt;$P$21,0,$P$21*$C$21)+IF($Q$21*$C$21*K$4&gt;$Q$21,0,$Q$21*$C$21)+IF($R$21*$C$21*J$4&gt;$R$21,0,$R$21*$C$21)+IF($S$21*$C$21*I$4&gt;$S$21,0,$S$21*$C$21)+IF($T$21*$C$21*H$4&gt;$T$21,0,$T$21*$C$21)+IF($U$21*$C$21*G$4&gt;$U$21,0,$U$21*$C$21)+IF($V$21*$C$21*F$4&gt;$V$21,0,$V$21*$C$21)))</f>
        <v>0.5</v>
      </c>
      <c r="X79" s="126">
        <f>IF(W50&gt;W21,0,IF(AND(W50=W21,W79=0),0,IF($E$21*$C$21*X$4&gt;$E$21,0,$E$21*$C$21)+IF($F$21*$C$21*W$4&gt;$F$21,0,$F$21*$C$21)+IF($G$21*$C$21*V$4&gt;$G$21,0,$G$21*$C$21)+IF($H$21*$C$21*U$4&gt;$H$21,0,$H$21*$C$21)+IF($I$21*$C$21*T$4&gt;$I$21,0,$I$21*$C$21)+IF($J$21*$C$21*S$4&gt;$J$21,0,$J$21*$C$21)+IF($K$21*$C$21*R$4&gt;$K$21,0,$K$21*$C$21)+IF($L$21*$C$21*Q$4&gt;$L$21,0,$L$21*$C$21)+IF($M$21*$C$21*P$4&gt;$M$21,0,$M$21*$C$21)+IF($N$21*$C$21*O$4&gt;$N$21,0,$N$21*$C$21)+IF($O$21*$C$21*N$4&gt;$O$21,0,$O$21*$C$21)+IF($P$21*$C$21*M$4&gt;$P$21,0,$P$21*$C$21)+IF($Q$21*$C$21*L$4&gt;$Q$21,0,$Q$21*$C$21)+IF($R$21*$C$21*K$4&gt;$R$21,0,$R$21*$C$21)+IF($S$21*$C$21*J$4&gt;$S$21,0,$S$21*$C$21)+IF($T$21*$C$21*I$4&gt;$T$21,0,$T$21*$C$21)+IF($U$21*$C$21*H$4&gt;$U$21,0,$U$21*$C$21)+IF($V$21*$C$21*G$4&gt;$V$21,0,$V$21*$C$21)+IF($W$21*$C$21*F$4&gt;$W$21,0,$W$21*$C$21)))</f>
        <v>0.5</v>
      </c>
      <c r="Y79" s="126">
        <f>IF(X50&gt;X21,0,IF(AND(X50=X21,X79=0),0,IF($E$21*$C$21*Y$4&gt;$E$21,0,$E$21*$C$21)+IF($F$21*$C$21*X$4&gt;$F$21,0,$F$21*$C$21)+IF($G$21*$C$21*W$4&gt;$G$21,0,$G$21*$C$21)+IF($H$21*$C$21*V$4&gt;$H$21,0,$H$21*$C$21)+IF($I$21*$C$21*U$4&gt;$I$21,0,$I$21*$C$21)+IF($J$21*$C$21*T$4&gt;$J$21,0,$J$21*$C$21)+IF($K$21*$C$21*S$4&gt;$K$21,0,$K$21*$C$21)+IF($L$21*$C$21*R$4&gt;$L$21,0,$L$21*$C$21)+IF($M$21*$C$21*Q$4&gt;$M$21,0,$M$21*$C$21)+IF($N$21*$C$21*P$4&gt;$N$21,0,$N$21*$C$21)+IF($O$21*$C$21*O$4&gt;$O$21,0,$O$21*$C$21)+IF($P$21*$C$21*N$4&gt;$P$21,0,$P$21*$C$21)+IF($Q$21*$C$21*M$4&gt;$Q$21,0,$Q$21*$C$21)+IF($R$21*$C$21*L$4&gt;$R$21,0,$R$21*$C$21)+IF($S$21*$C$21*K$4&gt;$S$21,0,$S$21*$C$21)+IF($T$21*$C$21*J$4&gt;$T$21,0,$T$21*$C$21)+IF($U$21*$C$21*I$4&gt;$U$21,0,$U$21*$C$21)+IF($V$21*$C$21*H$4&gt;$V$21,0,$V$21*$C$21)+IF($W$21*$C$21*G$4&gt;$W$21,0,$W$21*$C$21)+IF($X$21*$C$21*F$4&gt;$X$21,0,$X$21*$C$21)))</f>
        <v>0.5</v>
      </c>
      <c r="Z79" s="126">
        <f>IF(Y50&gt;Y21,0,IF(AND(Y50=Y21,Y79=0),0,IF($E$21*$C$21*Z$4&gt;$E$21,0,$E$21*$C$21)+IF($F$21*$C$21*Y$4&gt;$F$21,0,$F$21*$C$21)+IF($G$21*$C$21*X$4&gt;$G$21,0,$G$21*$C$21)+IF($H$21*$C$21*W$4&gt;$H$21,0,$H$21*$C$21)+IF($I$21*$C$21*V$4&gt;$I$21,0,$I$21*$C$21)+IF($J$21*$C$21*U$4&gt;$J$21,0,$J$21*$C$21)+IF($K$21*$C$21*T$4&gt;$K$21,0,$K$21*$C$21)+IF($L$21*$C$21*S$4&gt;$L$21,0,$L$21*$C$21)+IF($M$21*$C$21*R$4&gt;$M$21,0,$M$21*$C$21)+IF($N$21*$C$21*Q$4&gt;$N$21,0,$N$21*$C$21)+IF($O$21*$C$21*P$4&gt;$O$21,0,$O$21*$C$21)+IF($P$21*$C$21*O$4&gt;$P$21,0,$P$21*$C$21)+IF($Q$21*$C$21*N$4&gt;$Q$21,0,$Q$21*$C$21)+IF($R$21*$C$21*M$4&gt;$R$21,0,$R$21*$C$21)+IF($S$21*$C$21*L$4&gt;$S$21,0,$S$21*$C$21)+IF($T$21*$C$21*K$4&gt;$T$21,0,$T$21*$C$21)+IF($U$21*$C$21*J$4&gt;$U$21,0,$U$21*$C$21)+IF($V$21*$C$21*I$4&gt;$V$21,0,$V$21*$C$21)+IF($W$21*$C$21*H$4&gt;$W$21,0,$W$21*$C$21)+IF($X$21*$C$21*G$4&gt;$X$21,0,$X$21*$C$21)+IF($Y$21*$C$21*F$4&gt;$Y$21,0,$Y$21*$C$21)))</f>
        <v>0.5</v>
      </c>
      <c r="AA79" s="126">
        <f>IF(Z50&gt;Z21,0,IF(AND(Z50=Z21,Z79=0),0,IF($E$21*$C$21*AA$4&gt;$E$21,0,$E$21*$C$21)+IF($F$21*$C$21*Z$4&gt;$F$21,0,$F$21*$C$21)+IF($G$21*$C$21*Y$4&gt;$G$21,0,$G$21*$C$21)+IF($H$21*$C$21*X$4&gt;$H$21,0,$H$21*$C$21)+IF($I$21*$C$21*W$4&gt;$I$21,0,$I$21*$C$21)+IF($J$21*$C$21*V$4&gt;$J$21,0,$J$21*$C$21)+IF($K$21*$C$21*U$4&gt;$K$21,0,$K$21*$C$21)+IF($L$21*$C$21*T$4&gt;$L$21,0,$L$21*$C$21)+IF($M$21*$C$21*S$4&gt;$M$21,0,$M$21*$C$21)+IF($N$21*$C$21*R$4&gt;$N$21,0,$N$21*$C$21)+IF($O$21*$C$21*Q$4&gt;$O$21,0,$O$21*$C$21)+IF($P$21*$C$21*P$4&gt;$P$21,0,$P$21*$C$21)+IF($Q$21*$C$21*O$4&gt;$Q$21,0,$Q$21*$C$21)+IF($R$21*$C$21*N$4&gt;$R$21,0,$R$21*$C$21)+IF($S$21*$C$21*M$4&gt;$S$21,0,$S$21*$C$21)+IF($T$21*$C$21*L$4&gt;$T$21,0,$T$21*$C$21)+IF($U$21*$C$21*K$4&gt;$U$21,0,$U$21*$C$21)+IF($V$21*$C$21*J$4&gt;$V$21,0,$V$21*$C$21)+IF($W$21*$C$21*I$4&gt;$W$21,0,$W$21*$C$21)+IF($X$21*$C$21*H$4&gt;$X$21,0,$X$21*$C$21)+IF($Y$21*$C$21*G$4&gt;$Y$21,0,$Y$21*$C$21)+IF($Z$21*$C$21*F$4&gt;$Z$21,0,$Z$21*$C$21)))</f>
        <v>0.5</v>
      </c>
      <c r="AB79" s="126">
        <f>IF(AA50&gt;AA21,0,IF(AND(AA50=AA21,AA79=0),0,IF($E$21*$C$21*AB$4&gt;$E$21,0,$E$21*$C$21)+IF($F$21*$C$21*AA$4&gt;$F$21,0,$F$21*$C$21)+IF($G$21*$C$21*Z$4&gt;$G$21,0,$G$21*$C$21)+IF($H$21*$C$21*Y$4&gt;$H$21,0,$H$21*$C$21)+IF($I$21*$C$21*X$4&gt;$I$21,0,$I$21*$C$21)+IF($J$21*$C$21*W$4&gt;$J$21,0,$J$21*$C$21)+IF($K$21*$C$21*V$4&gt;$K$21,0,$K$21*$C$21)+IF($L$21*$C$21*U$4&gt;$L$21,0,$L$21*$C$21)+IF($M$21*$C$21*T$4&gt;$M$21,0,$M$21*$C$21)+IF($N$21*$C$21*S$4&gt;$N$21,0,$N$21*$C$21)+IF($O$21*$C$21*R$4&gt;$O$21,0,$O$21*$C$21)+IF($P$21*$C$21*Q$4&gt;$P$21,0,$P$21*$C$21)+IF($Q$21*$C$21*P$4&gt;$Q$21,0,$Q$21*$C$21)+IF($R$21*$C$21*O$4&gt;$R$21,0,$R$21*$C$21)+IF($S$21*$C$21*N$4&gt;$S$21,0,$S$21*$C$21)+IF($T$21*$C$21*M$4&gt;$T$21,0,$T$21*$C$21)+IF($U$21*$C$21*L$4&gt;$U$21,0,$U$21*$C$21)+IF($V$21*$C$21*K$4&gt;$V$21,0,$V$21*$C$21)+IF($W$21*$C$21*J$4&gt;$W$21,0,$W$21*$C$21)+IF($X$21*$C$21*I$4&gt;$X$21,0,$X$21*$C$21)+IF($Y$21*$C$21*H$4&gt;$Y$21,0,$Y$21*$C$21)+IF($Z$21*$C$21*G$4&gt;$Z$21,0,$Z$21*$C$21)+IF($AA$21*$C$21*F$4&gt;$AA$21,0,$AA$21*$C$21)))</f>
        <v>0.5</v>
      </c>
      <c r="AC79" s="126">
        <f>IF(AB50&gt;AB21,0,IF(AND(AB50=AB21,AB79=0),0,IF($E$21*$C$21*AC$4&gt;$E$21,0,$E$21*$C$21)+IF($F$21*$C$21*AB$4&gt;$F$21,0,$F$21*$C$21)+IF($G$21*$C$21*AA$4&gt;$G$21,0,$G$21*$C$21)+IF($H$21*$C$21*Z$4&gt;$H$21,0,$H$21*$C$21)+IF($I$21*$C$21*Y$4&gt;$I$21,0,$I$21*$C$21)+IF($J$21*$C$21*X$4&gt;$J$21,0,$J$21*$C$21)+IF($K$21*$C$21*W$4&gt;$K$21,0,$K$21*$C$21)+IF($L$21*$C$21*V$4&gt;$L$21,0,$L$21*$C$21)+IF($M$21*$C$21*U$4&gt;$M$21,0,$M$21*$C$21)+IF($N$21*$C$21*T$4&gt;$N$21,0,$N$21*$C$21)+IF($O$21*$C$21*S$4&gt;$O$21,0,$O$21*$C$21)+IF($P$21*$C$21*R$4&gt;$P$21,0,$P$21*$C$21)+IF($Q$21*$C$21*Q$4&gt;$Q$21,0,$Q$21*$C$21)+IF($R$21*$C$21*P$4&gt;$R$21,0,$R$21*$C$21)+IF($S$21*$C$21*O$4&gt;$S$21,0,$S$21*$C$21)+IF($T$21*$C$21*N$4&gt;$T$21,0,$T$21*$C$21)+IF($U$21*$C$21*M$4&gt;$U$21,0,$U$21*$C$21)+IF($V$21*$C$21*L$4&gt;$V$21,0,$V$21*$C$21)+IF($W$21*$C$21*K$4&gt;$W$21,0,$W$21*$C$21)+IF($X$21*$C$21*J$4&gt;$X$21,0,$X$21*$C$21)+IF($Y$21*$C$21*I$4&gt;$Y$21,0,$Y$21*$C$21)+IF($Z$21*$C$21*H$4&gt;$Z$21,0,$Z$21*$C$21)+IF($AA$21*$C$21*G$4&gt;$AA$21,0,$AA$21*$C$21)+IF($AB$21*$C$21*F$4&gt;$AB$21,0,$AB$21*$C$21)))</f>
        <v>0.5</v>
      </c>
      <c r="AD79" s="126">
        <f>IF(AC50&gt;AC21,0,IF(AND(AC50=AC21,AC79=0),0,IF($E$21*$C$21*AD$4&gt;$E$21,0,$E$21*$C$21)+IF($F$21*$C$21*AC$4&gt;$F$21,0,$F$21*$C$21)+IF($G$21*$C$21*AB$4&gt;$G$21,0,$G$21*$C$21)+IF($H$21*$C$21*AA$4&gt;$H$21,0,$H$21*$C$21)+IF($I$21*$C$21*Z$4&gt;$I$21,0,$I$21*$C$21)+IF($J$21*$C$21*Y$4&gt;$J$21,0,$J$21*$C$21)+IF($K$21*$C$21*X$4&gt;$K$21,0,$K$21*$C$21)+IF($L$21*$C$21*W$4&gt;$L$21,0,$L$21*$C$21)+IF($M$21*$C$21*V$4&gt;$M$21,0,$M$21*$C$21)+IF($N$21*$C$21*U$4&gt;$N$21,0,$N$21*$C$21)+IF($O$21*$C$21*T$4&gt;$O$21,0,$O$21*$C$21)+IF($P$21*$C$21*S$4&gt;$P$21,0,$P$21*$C$21)+IF($Q$21*$C$21*R$4&gt;$Q$21,0,$Q$21*$C$21)+IF($R$21*$C$21*Q$4&gt;$R$21,0,$R$21*$C$21)+IF($S$21*$C$21*P$4&gt;$S$21,0,$S$21*$C$21)+IF($T$21*$C$21*O$4&gt;$T$21,0,$T$21*$C$21)+IF($U$21*$C$21*N$4&gt;$U$21,0,$U$21*$C$21)+IF($V$21*$C$21*M$4&gt;$V$21,0,$V$21*$C$21)+IF($W$21*$C$21*L$4&gt;$W$21,0,$W$21*$C$21)+IF($X$21*$C$21*K$4&gt;$X$21,0,$X$21*$C$21)+IF($Y$21*$C$21*J$4&gt;$Y$21,0,$Y$21*$C$21)+IF($Z$21*$C$21*I$4&gt;$Z$21,0,$Z$21*$C$21)+IF($AA$21*$C$21*H$4&gt;$AA$21,0,$AA$21*$C$21)+IF($AB$21*$C$21*G$4&gt;$AB$21,0,$AB$21*$C$21)+IF($AC$21*$C$21*F$4&gt;$AC$21,0,$AC$21*$C$21)))</f>
        <v>0.5</v>
      </c>
      <c r="AE79" s="126">
        <f>IF(AD50&gt;AD21,0,IF(AND(AD50=AD21,AD79=0),0,IF($E$21*$C$21*AE$4&gt;$E$21,0,$E$21*$C$21)+IF($F$21*$C$21*AD$4&gt;$F$21,0,$F$21*$C$21)+IF($G$21*$C$21*AC$4&gt;$G$21,0,$G$21*$C$21)+IF($H$21*$C$21*AB$4&gt;$H$21,0,$H$21*$C$21)+IF($I$21*$C$21*AA$4&gt;$I$21,0,$I$21*$C$21)+IF($J$21*$C$21*Z$4&gt;$J$21,0,$J$21*$C$21)+IF($K$21*$C$21*Y$4&gt;$K$21,0,$K$21*$C$21)+IF($L$21*$C$21*X$4&gt;$L$21,0,$L$21*$C$21)+IF($M$21*$C$21*W$4&gt;$M$21,0,$M$21*$C$21)+IF($N$21*$C$21*V$4&gt;$N$21,0,$N$21*$C$21)+IF($O$21*$C$21*U$4&gt;$O$21,0,$O$21*$C$21)+IF($P$21*$C$21*T$4&gt;$P$21,0,$P$21*$C$21)+IF($Q$21*$C$21*S$4&gt;$Q$21,0,$Q$21*$C$21)+IF($R$21*$C$21*R$4&gt;$R$21,0,$R$21*$C$21)+IF($S$21*$C$21*Q$4&gt;$S$21,0,$S$21*$C$21)+IF($T$21*$C$21*P$4&gt;$T$21,0,$T$21*$C$21)+IF($U$21*$C$21*O$4&gt;$U$21,0,$U$21*$C$21)+IF($V$21*$C$21*N$4&gt;$V$21,0,$V$21*$C$21)+IF($W$21*$C$21*M$4&gt;$W$21,0,$W$21*$C$21)+IF($X$21*$C$21*L$4&gt;$X$21,0,$X$21*$C$21)+IF($Y$21*$C$21*K$4&gt;$Y$21,0,$Y$21*$C$21)+IF($Z$21*$C$21*J$4&gt;$Z$21,0,$Z$21*$C$21)+IF($AA$21*$C$21*I$4&gt;$AA$21,0,$AA$21*$C$21)+IF($AB$21*$C$21*H$4&gt;$AB$21,0,$AB$21*$C$21)+IF($AC$21*$C$21*G$4&gt;$AC$21,0,$AC$21*$C$21)+IF($AD$21*$C$21*F$4&gt;$AD$21,0,$AD$21*$C$21)))</f>
        <v>0.5</v>
      </c>
      <c r="AF79" s="126">
        <f>IF(AE50&gt;AE21,0,IF(AND(AE50=AE21,AE79=0),0,IF($E$21*$C$21*AF$4&gt;$E$21,0,$E$21*$C$21)+IF($F$21*$C$21*AE$4&gt;$F$21,0,$F$21*$C$21)+IF($G$21*$C$21*AD$4&gt;$G$21,0,$G$21*$C$21)+IF($H$21*$C$21*AC$4&gt;$H$21,0,$H$21*$C$21)+IF($I$21*$C$21*AB$4&gt;$I$21,0,$I$21*$C$21)+IF($J$21*$C$21*AA$4&gt;$J$21,0,$J$21*$C$21)+IF($K$21*$C$21*Z$4&gt;$K$21,0,$K$21*$C$21)+IF($L$21*$C$21*Y$4&gt;$L$21,0,$L$21*$C$21)+IF($M$21*$C$21*X$4&gt;$M$21,0,$M$21*$C$21)+IF($N$21*$C$21*W$4&gt;$N$21,0,$N$21*$C$21)+IF($O$21*$C$21*V$4&gt;$O$21,0,$O$21*$C$21)+IF($P$21*$C$21*U$4&gt;$P$21,0,$P$21*$C$21)+IF($Q$21*$C$21*T$4&gt;$Q$21,0,$Q$21*$C$21)+IF($R$21*$C$21*S$4&gt;$R$21,0,$R$21*$C$21)+IF($S$21*$C$21*R$4&gt;$S$21,0,$S$21*$C$21)+IF($T$21*$C$21*Q$4&gt;$T$21,0,$T$21*$C$21)+IF($U$21*$C$21*P$4&gt;$U$21,0,$U$21*$C$21)+IF($V$21*$C$21*O$4&gt;$V$21,0,$V$21*$C$21)+IF($W$21*$C$21*N$4&gt;$W$21,0,$W$21*$C$21)+IF($X$21*$C$21*M$4&gt;$X$21,0,$X$21*$C$21)+IF($Y$21*$C$21*L$4&gt;$Y$21,0,$Y$21*$C$21)+IF($Z$21*$C$21*K$4&gt;$Z$21,0,$Z$21*$C$21)+IF($AA$21*$C$21*J$4&gt;$AA$21,0,$AA$21*$C$21)+IF($AB$21*$C$21*I$4&gt;$AB$21,0,$AB$21*$C$21)+IF($AC$21*$C$21*H$4&gt;$AC$21,0,$AC$21*$C$21)+IF($AD$21*$C$21*G$4&gt;$AD$21,0,$AD$21*$C$21)+IF($AE$21*$C$21*F$4&gt;$AE$21,0,$AE$21*$C$21)))</f>
        <v>0.5</v>
      </c>
      <c r="AG79" s="126">
        <f>IF(AF50&gt;AF21,0,IF(AND(AF50=AF21,AF79=0),0,IF($E$21*$C$21*AG$4&gt;$E$21,0,$E$21*$C$21)+IF($F$21*$C$21*AF$4&gt;$F$21,0,$F$21*$C$21)+IF($G$21*$C$21*AE$4&gt;$G$21,0,$G$21*$C$21)+IF($H$21*$C$21*AD$4&gt;$H$21,0,$H$21*$C$21)+IF($I$21*$C$21*AC$4&gt;$I$21,0,$I$21*$C$21)+IF($J$21*$C$21*AB$4&gt;$J$21,0,$J$21*$C$21)+IF($K$21*$C$21*AA$4&gt;$K$21,0,$K$21*$C$21)+IF($L$21*$C$21*Z$4&gt;$L$21,0,$L$21*$C$21)+IF($M$21*$C$21*Y$4&gt;$M$21,0,$M$21*$C$21)+IF($N$21*$C$21*X$4&gt;$N$21,0,$N$21*$C$21)+IF($O$21*$C$21*W$4&gt;$O$21,0,$O$21*$C$21)+IF($P$21*$C$21*V$4&gt;$P$21,0,$P$21*$C$21)+IF($Q$21*$C$21*U$4&gt;$Q$21,0,$Q$21*$C$21)+IF($R$21*$C$21*T$4&gt;$R$21,0,$R$21*$C$21)+IF($S$21*$C$21*S$4&gt;$S$21,0,$S$21*$C$21)+IF($T$21*$C$21*R$4&gt;$T$21,0,$T$21*$C$21)+IF($U$21*$C$21*Q$4&gt;$U$21,0,$U$21*$C$21)+IF($V$21*$C$21*P$4&gt;$V$21,0,$V$21*$C$21)+IF($W$21*$C$21*O$4&gt;$W$21,0,$W$21*$C$21)+IF($X$21*$C$21*N$4&gt;$X$21,0,$X$21*$C$21)+IF($Y$21*$C$21*M$4&gt;$Y$21,0,$Y$21*$C$21)+IF($Z$21*$C$21*L$4&gt;$Z$21,0,$Z$21*$C$21)+IF($AA$21*$C$21*K$4&gt;$AA$21,0,$AA$21*$C$21)+IF($AB$21*$C$21*J$4&gt;$AB$21,0,$AB$21*$C$21)+IF($AC$21*$C$21*I$4&gt;$AC$21,0,$AC$21*$C$21)+IF($AD$21*$C$21*H$4&gt;$AD$21,0,$AD$21*$C$21)+IF($AE$21*$C$21*G$4&gt;$AE$21,0,$AE$21*$C$21)+IF($AF$21*$C$21*F$4&gt;$AF$21,0,$AF$21*$C$21)))</f>
        <v>0.5</v>
      </c>
      <c r="AH79" s="126">
        <f>IF(AG50&gt;AG21,0,IF(AND(AG50=AG21,AG79=0),0,IF($E$21*$C$21*AH$4&gt;$E$21,0,$E$21*$C$21)+IF($F$21*$C$21*AG$4&gt;$F$21,0,$F$21*$C$21)+IF($G$21*$C$21*AF$4&gt;$G$21,0,$G$21*$C$21)+IF($H$21*$C$21*AE$4&gt;$H$21,0,$H$21*$C$21)+IF($I$21*$C$21*AD$4&gt;$I$21,0,$I$21*$C$21)+IF($J$21*$C$21*AC$4&gt;$J$21,0,$J$21*$C$21)+IF($K$21*$C$21*AB$4&gt;$K$21,0,$K$21*$C$21)+IF($L$21*$C$21*AA$4&gt;$L$21,0,$L$21*$C$21)+IF($M$21*$C$21*Z$4&gt;$M$21,0,$M$21*$C$21)+IF($N$21*$C$21*Y$4&gt;$N$21,0,$N$21*$C$21)+IF($O$21*$C$21*X$4&gt;$O$21,0,$O$21*$C$21)+IF($P$21*$C$21*W$4&gt;$P$21,0,$P$21*$C$21)+IF($Q$21*$C$21*V$4&gt;$Q$21,0,$Q$21*$C$21)+IF($R$21*$C$21*U$4&gt;$R$21,0,$R$21*$C$21)+IF($S$21*$C$21*T$4&gt;$S$21,0,$S$21*$C$21)+IF($T$21*$C$21*S$4&gt;$T$21,0,$T$21*$C$21)+IF($U$21*$C$21*R$4&gt;$U$21,0,$U$21*$C$21)+IF($V$21*$C$21*Q$4&gt;$V$21,0,$V$21*$C$21)+IF($W$21*$C$21*P$4&gt;$W$21,0,$W$21*$C$21)+IF($X$21*$C$21*O$4&gt;$X$21,0,$X$21*$C$21)+IF($Y$21*$C$21*N$4&gt;$Y$21,0,$Y$21*$C$21)+IF($Z$21*$C$21*M$4&gt;$Z$21,0,$Z$21*$C$21)+IF($AA$21*$C$21*L$4&gt;$AA$21,0,$AA$21*$C$21)+IF($AB$21*$C$21*K$4&gt;$AB$21,0,$AB$21*$C$21)+IF($AC$21*$C$21*J$4&gt;$AC$21,0,$AC$21*$C$21)+IF($AD$21*$C$21*I$4&gt;$AD$21,0,$AD$21*$C$21)+IF($AE$21*$C$21*H$4&gt;$AE$21,0,$AE$21*$C$21)+IF($AF$21*$C$21*G$4&gt;$AF$21,0,$AF$21*$C$21)+IF($AG$21*$C$21*F$4&gt;$AG$21,0,$AG$21*$C$21)))</f>
        <v>0.5</v>
      </c>
      <c r="AI79" s="126">
        <f>IF(AH50&gt;AH21,0,IF(AND(AH50=AH21,AH79=0),0,IF($E$21*$C$21*AI$4&gt;$E$21,0,$E$21*$C$21)+IF($F$21*$C$21*AH$4&gt;$F$21,0,$F$21*$C$21)+IF($G$21*$C$21*AG$4&gt;$G$21,0,$G$21*$C$21)+IF($H$21*$C$21*AF$4&gt;$H$21,0,$H$21*$C$21)+IF($I$21*$C$21*AE$4&gt;$I$21,0,$I$21*$C$21)+IF($J$21*$C$21*AD$4&gt;$J$21,0,$J$21*$C$21)+IF($K$21*$C$21*AC$4&gt;$K$21,0,$K$21*$C$21)+IF($L$21*$C$21*AB$4&gt;$L$21,0,$L$21*$C$21)+IF($M$21*$C$21*AA$4&gt;$M$21,0,$M$21*$C$21)+IF($N$21*$C$21*Z$4&gt;$N$21,0,$N$21*$C$21)+IF($O$21*$C$21*Y$4&gt;$O$21,0,$O$21*$C$21)+IF($P$21*$C$21*X$4&gt;$P$21,0,$P$21*$C$21)+IF($Q$21*$C$21*W$4&gt;$Q$21,0,$Q$21*$C$21)+IF($R$21*$C$21*V$4&gt;$R$21,0,$R$21*$C$21)+IF($S$21*$C$21*U$4&gt;$S$21,0,$S$21*$C$21)+IF($T$21*$C$21*T$4&gt;$T$21,0,$T$21*$C$21)+IF($U$21*$C$21*S$4&gt;$U$21,0,$U$21*$C$21)+IF($V$21*$C$21*R$4&gt;$V$21,0,$V$21*$C$21)+IF($W$21*$C$21*Q$4&gt;$W$21,0,$W$21*$C$21)+IF($X$21*$C$21*P$4&gt;$X$21,0,$X$21*$C$21)+IF($Y$21*$C$21*O$4&gt;$Y$21,0,$Y$21*$C$21)+IF($Z$21*$C$21*N$4&gt;$Z$21,0,$Z$21*$C$21)+IF($AA$21*$C$21*M$4&gt;$AA$21,0,$AA$21*$C$21)+IF($AB$21*$C$21*L$4&gt;$AB$21,0,$AB$21*$C$21)+IF($AC$21*$C$21*K$4&gt;$AC$21,0,$AC$21*$C$21)+IF($AD$21*$C$21*J$4&gt;$AD$21,0,$AD$21*$C$21)+IF($AE$21*$C$21*I$4&gt;$AE$21,0,$AE$21*$C$21)+IF($AF$21*$C$21*H$4&gt;$AF$21,0,$AF$21*$C$21)+IF($AG$21*$C$21*G$4&gt;$AG$21,0,$AG$21*$C$21)+IF($AH$21*$C$21*F$4&gt;$AH$21,0,$AH$21*$C$21)))</f>
        <v>0.5</v>
      </c>
    </row>
    <row r="80" spans="2:35" x14ac:dyDescent="0.3">
      <c r="B80" s="6" t="str">
        <f t="shared" si="14"/>
        <v>Meters</v>
      </c>
      <c r="C80" s="303"/>
      <c r="D80" s="151">
        <f>SUM(E80:AI80)</f>
        <v>15</v>
      </c>
      <c r="E80" s="126">
        <v>0</v>
      </c>
      <c r="F80" s="126">
        <f>IF(E51&gt;E22,0,IF(AND(E51=E22,E80=0),0,IF($E$22*$C$22*F$4&gt;$E$22,0,$E$22*$C$22)))</f>
        <v>0.5</v>
      </c>
      <c r="G80" s="126">
        <f>IF(F51&gt;F22,0,IF(AND(F51=F22,F80=0),0,IF($E$22*$C$22*G$4&gt;$E$22,0,$E$22*$C$22)+IF($F$22*$C$22*F$4&gt;$F$22,0,$F$22*$C$22)))</f>
        <v>0.5</v>
      </c>
      <c r="H80" s="126">
        <f>IF(G51&gt;G22,0,IF(AND(G51=G22,G80=0),0,IF($E$22*$C$22*H$4&gt;$E$22,0,$E$22*$C$22)+IF($F$22*$C$22*G$4&gt;$F$22,0,$F$22*$C$22)+IF($G$22*$C$22*F$4&gt;$G$22,0,$G$22*$C$22)))</f>
        <v>0.5</v>
      </c>
      <c r="I80" s="126">
        <f>IF(H51&gt;H22,0,IF(AND(H51=H22,H80=0),0,IF($E$22*$C$22*I$4&gt;$E$22,0,$E$22*$C$22)+IF($F$22*$C$22*H$4&gt;$F$22,0,$F$22*$C$22)+IF($G$22*$C$22*G$4&gt;$G$22,0,$G$22*$C$22)+IF($H$22*$C$22*F$4&gt;$H$22,0,$H$22*$C$22)))</f>
        <v>0.5</v>
      </c>
      <c r="J80" s="126">
        <f>IF(I51&gt;I22,0,IF(AND(I51=I22,I80=0),0,IF($E$22*$C$22*J$4&gt;$E$22,0,$E$22*$C$22)+IF($F$22*$C$22*I$4&gt;$F$22,0,$F$22*$C$22)+IF($G$22*$C$22*H$4&gt;$G$22,0,$G$22*$C$22)+IF($H$22*$C$22*G$4&gt;$H$22,0,$H$22*$C$22)+IF($I$22*$C$22*F$4&gt;$I$22,0,$I$22*$C$22)))</f>
        <v>0.5</v>
      </c>
      <c r="K80" s="126">
        <f>IF(J51&gt;J22,0,IF(AND(J51=J22,J80=0),0,IF($E$22*$C$22*K$4&gt;$E$22,0,$E$22*$C$22)+IF($F$22*$C$22*J$4&gt;$F$22,0,$F$22*$C$22)+IF($G$22*$C$22*I$4&gt;$G$22,0,$G$22*$C$22)+IF($H$22*$C$22*H$4&gt;$H$22,0,$H$22*$C$22)+IF($I$22*$C$22*G$4&gt;$I$22,0,$I$22*$C$22)+IF($J$22*$C$22*F$4&gt;$J$22,0,$J$22*$C$22)))</f>
        <v>0.5</v>
      </c>
      <c r="L80" s="126">
        <f>IF(K51&gt;K22,0,IF(AND(K51=K22,K80=0),0,IF($E$22*$C$22*L$4&gt;$E$22,0,$E$22*$C$22)+IF($F$22*$C$22*K$4&gt;$F$22,0,$F$22*$C$22)+IF($G$22*$C$22*J$4&gt;$G$22,0,$G$22*$C$22)+IF($H$22*$C$22*I$4&gt;$H$22,0,$H$22*$C$22)+IF($I$22*$C$22*H$4&gt;$I$22,0,$I$22*$C$22)+IF($J$22*$C$22*G$4&gt;$J$22,0,$J$22*$C$22)+IF($K$22*$C$22*F$4&gt;$K$22,0,$K$22*$C$22)))</f>
        <v>0.5</v>
      </c>
      <c r="M80" s="126">
        <f>IF(L51&gt;L22,0,IF(AND(L51=L22,L80=0),0,IF($E$22*$C$22*M$4&gt;$E$22,0,$E$22*$C$22)+IF($F$22*$C$22*L$4&gt;$F$22,0,$F$22*$C$22)+IF($G$22*$C$22*K$4&gt;$G$22,0,$G$22*$C$22)+IF($H$22*$C$22*J$4&gt;$H$22,0,$H$22*$C$22)+IF($I$22*$C$22*I$4&gt;$I$22,0,$I$22*$C$22)+IF($J$22*$C$22*H$4&gt;$J$22,0,$J$22*$C$22)+IF($K$22*$C$22*G$4&gt;$K$22,0,$K$22*$C$22)+IF($L$22*$C$22*F$4&gt;$L$22,0,$L$22*$C$22)))</f>
        <v>0.5</v>
      </c>
      <c r="N80" s="126">
        <f>IF(M51&gt;M22,0,IF(AND(M51=M22,M80=0),0,IF($E$22*$C$22*N$4&gt;$E$22,0,$E$22*$C$22)+IF($F$22*$C$22*M$4&gt;$F$22,0,$F$22*$C$22)+IF($G$22*$C$22*L$4&gt;$G$22,0,$G$22*$C$22)+IF($H$22*$C$22*K$4&gt;$H$22,0,$H$22*$C$22)+IF($I$22*$C$22*J$4&gt;$I$22,0,$I$22*$C$22)+IF($J$22*$C$22*I$4&gt;$J$22,0,$J$22*$C$22)+IF($K$22*$C$22*H$4&gt;$K$22,0,$K$22*$C$22)+IF($L$22*$C$22*G$4&gt;$L$22,0,$L$22*$C$22)+IF($M$22*$C$22*F$4&gt;$M$22,0,$M$22*$C$22)))</f>
        <v>0.5</v>
      </c>
      <c r="O80" s="126">
        <f>IF(N51&gt;N22,0,IF(AND(N51=N22,N80=0),0,IF($E$22*$C$22*O$4&gt;$E$22,0,$E$22*$C$22)+IF($F$22*$C$22*N$4&gt;$F$22,0,$F$22*$C$22)+IF($G$22*$C$22*M$4&gt;$G$22,0,$G$22*$C$22)+IF($H$22*$C$22*L$4&gt;$H$22,0,$H$22*$C$22)+IF($I$22*$C$22*K$4&gt;$I$22,0,$I$22*$C$22)+IF($J$22*$C$22*J$4&gt;$J$22,0,$J$22*$C$22)+IF($K$22*$C$22*I$4&gt;$K$22,0,$K$22*$C$22)+IF($L$22*$C$22*H$4&gt;$L$22,0,$L$22*$C$22)+IF($M$22*$C$22*G$4&gt;$M$22,0,$M$22*$C$22)+IF($N$22*$C$22*F$4&gt;$N$22,0,$N$22*$C$22)))</f>
        <v>0.5</v>
      </c>
      <c r="P80" s="126">
        <f>IF(O51&gt;O22,0,IF(AND(O51=O22,O80=0),0,IF($E$22*$C$22*P$4&gt;$E$22,0,$E$22*$C$22)+IF($F$22*$C$22*O$4&gt;$F$22,0,$F$22*$C$22)+IF($G$22*$C$22*N$4&gt;$G$22,0,$G$22*$C$22)+IF($H$22*$C$22*M$4&gt;$H$22,0,$H$22*$C$22)+IF($I$22*$C$22*L$4&gt;$I$22,0,$I$22*$C$22)+IF($J$22*$C$22*K$4&gt;$J$22,0,$J$22*$C$22)+IF($K$22*$C$22*J$4&gt;$K$22,0,$K$22*$C$22)+IF($L$22*$C$22*I$4&gt;$L$22,0,$L$22*$C$22)+IF($M$22*$C$22*H$4&gt;$M$22,0,$M$22*$C$22)+IF($N$22*$C$22*G$4&gt;$N$22,0,$N$22*$C$22)+IF($O$22*$C$22*F$4&gt;$O$22,0,$O$22*$C$22)))</f>
        <v>0.5</v>
      </c>
      <c r="Q80" s="126">
        <f>IF(P51&gt;P22,0,IF(AND(P51=P22,P80=0),0,IF($E$22*$C$22*Q$4&gt;$E$22,0,$E$22*$C$22)+IF($F$22*$C$22*P$4&gt;$F$22,0,$F$22*$C$22)+IF($G$22*$C$22*O$4&gt;$G$22,0,$G$22*$C$22)+IF($H$22*$C$22*N$4&gt;$H$22,0,$H$22*$C$22)+IF($I$22*$C$22*M$4&gt;$I$22,0,$I$22*$C$22)+IF($J$22*$C$22*L$4&gt;$J$22,0,$J$22*$C$22)+IF($K$22*$C$22*K$4&gt;$K$22,0,$K$22*$C$22)+IF($L$22*$C$22*J$4&gt;$L$22,0,$L$22*$C$22)+IF($M$22*$C$22*I$4&gt;$M$22,0,$M$22*$C$22)+IF($N$22*$C$22*H$4&gt;$N$22,0,$N$22*$C$22)+IF($O$22*$C$22*G$4&gt;$O$22,0,$O$22*$C$22)+IF($P$22*$C$22*F$4&gt;$P$22,0,$P$22*$C$22)))</f>
        <v>0.5</v>
      </c>
      <c r="R80" s="126">
        <f>IF(Q51&gt;Q22,0,IF(AND(Q51=Q22,Q80=0),0,IF($E$22*$C$22*R$4&gt;$E$22,0,$E$22*$C$22)+IF($F$22*$C$22*Q$4&gt;$F$22,0,$F$22*$C$22)+IF($G$22*$C$22*P$4&gt;$G$22,0,$G$22*$C$22)+IF($H$22*$C$22*O$4&gt;$H$22,0,$H$22*$C$22)+IF($I$22*$C$22*N$4&gt;$I$22,0,$I$22*$C$22)+IF($J$22*$C$22*M$4&gt;$J$22,0,$J$22*$C$22)+IF($K$22*$C$22*L$4&gt;$K$22,0,$K$22*$C$22)+IF($L$22*$C$22*K$4&gt;$L$22,0,$L$22*$C$22)+IF($M$22*$C$22*J$4&gt;$M$22,0,$M$22*$C$22)+IF($N$22*$C$22*I$4&gt;$N$22,0,$N$22*$C$22)+IF($O$22*$C$22*H$4&gt;$O$22,0,$O$22*$C$22)+IF($P$22*$C$22*G$4&gt;$P$22,0,$P$22*$C$22)+IF($Q$22*$C$22*F$4&gt;$Q$22,0,$Q$22*$C$22)))</f>
        <v>0.5</v>
      </c>
      <c r="S80" s="126">
        <f>IF(R51&gt;R22,0,IF(AND(R51=R22,R80=0),0,IF($E$22*$C$22*S$4&gt;$E$22,0,$E$22*$C$22)+IF($F$22*$C$22*R$4&gt;$F$22,0,$F$22*$C$22)+IF($G$22*$C$22*Q$4&gt;$G$22,0,$G$22*$C$22)+IF($H$22*$C$22*P$4&gt;$H$22,0,$H$22*$C$22)+IF($I$22*$C$22*O$4&gt;$I$22,0,$I$22*$C$22)+IF($J$22*$C$22*N$4&gt;$J$22,0,$J$22*$C$22)+IF($K$22*$C$22*M$4&gt;$K$22,0,$K$22*$C$22)+IF($L$22*$C$22*L$4&gt;$L$22,0,$L$22*$C$22)+IF($M$22*$C$22*K$4&gt;$M$22,0,$M$22*$C$22)+IF($N$22*$C$22*J$4&gt;$N$22,0,$N$22*$C$22)+IF($O$22*$C$22*I$4&gt;$O$22,0,$O$22*$C$22)+IF($P$22*$C$22*H$4&gt;$P$22,0,$P$22*$C$22)+IF($Q$22*$C$22*G$4&gt;$Q$22,0,$Q$22*$C$22)+IF($R$22*$C$22*F$4&gt;$R$22,0,$R$22*$C$22)))</f>
        <v>0.5</v>
      </c>
      <c r="T80" s="126">
        <f>IF(S51&gt;S22,0,IF(AND(S51=S22,S80=0),0,IF($E$22*$C$22*T$4&gt;$E$22,0,$E$22*$C$22)+IF($F$22*$C$22*S$4&gt;$F$22,0,$F$22*$C$22)+IF($G$22*$C$22*R$4&gt;$G$22,0,$G$22*$C$22)+IF($H$22*$C$22*Q$4&gt;$H$22,0,$H$22*$C$22)+IF($I$22*$C$22*P$4&gt;$I$22,0,$I$22*$C$22)+IF($J$22*$C$22*O$4&gt;$J$22,0,$J$22*$C$22)+IF($K$22*$C$22*N$4&gt;$K$22,0,$K$22*$C$22)+IF($L$22*$C$22*M$4&gt;$L$22,0,$L$22*$C$22)+IF($M$22*$C$22*L$4&gt;$M$22,0,$M$22*$C$22)+IF($N$22*$C$22*K$4&gt;$N$22,0,$N$22*$C$22)+IF($O$22*$C$22*J$4&gt;$O$22,0,$O$22*$C$22)+IF($P$22*$C$22*I$4&gt;$P$22,0,$P$22*$C$22)+IF($Q$22*$C$22*H$4&gt;$Q$22,0,$Q$22*$C$22)+IF($R$22*$C$22*G$4&gt;$R$22,0,$R$22*$C$22)+IF($S$22*$C$22*F$4&gt;$S$22,0,$S$22*$C$22)))</f>
        <v>0.5</v>
      </c>
      <c r="U80" s="126">
        <f>IF(T51&gt;T22,0,IF(AND(T51=T22,T80=0),0,IF($E$22*$C$22*U$4&gt;$E$22,0,$E$22*$C$22)+IF($F$22*$C$22*T$4&gt;$F$22,0,$F$22*$C$22)+IF($G$22*$C$22*S$4&gt;$G$22,0,$G$22*$C$22)+IF($H$22*$C$22*R$4&gt;$H$22,0,$H$22*$C$22)+IF($I$22*$C$22*Q$4&gt;$I$22,0,$I$22*$C$22)+IF($J$22*$C$22*P$4&gt;$J$22,0,$J$22*$C$22)+IF($K$22*$C$22*O$4&gt;$K$22,0,$K$22*$C$22)+IF($L$22*$C$22*N$4&gt;$L$22,0,$L$22*$C$22)+IF($M$22*$C$22*M$4&gt;$M$22,0,$M$22*$C$22)+IF($N$22*$C$22*L$4&gt;$N$22,0,$N$22*$C$22)+IF($O$22*$C$22*K$4&gt;$O$22,0,$O$22*$C$22)+IF($P$22*$C$22*J$4&gt;$P$22,0,$P$22*$C$22)+IF($Q$22*$C$22*I$4&gt;$Q$22,0,$Q$22*$C$22)+IF($R$22*$C$22*H$4&gt;$R$22,0,$R$22*$C$22)+IF($S$22*$C$22*G$4&gt;$S$22,0,$S$22*$C$22)+IF($T$22*$C$22*F$4&gt;$T$22,0,$T$22*$C$22)))</f>
        <v>0.5</v>
      </c>
      <c r="V80" s="126">
        <f>IF(U51&gt;U22,0,IF(AND(U51=U22,U80=0),0,IF($E$22*$C$22*V$4&gt;$E$22,0,$E$22*$C$22)+IF($F$22*$C$22*U$4&gt;$F$22,0,$F$22*$C$22)+IF($G$22*$C$22*T$4&gt;$G$22,0,$G$22*$C$22)+IF($H$22*$C$22*S$4&gt;$H$22,0,$H$22*$C$22)+IF($I$22*$C$22*R$4&gt;$I$22,0,$I$22*$C$22)+IF($J$22*$C$22*Q$4&gt;$J$22,0,$J$22*$C$22)+IF($K$22*$C$22*P$4&gt;$K$22,0,$K$22*$C$22)+IF($L$22*$C$22*O$4&gt;$L$22,0,$L$22*$C$22)+IF($M$22*$C$22*N$4&gt;$M$22,0,$M$22*$C$22)+IF($N$22*$C$22*M$4&gt;$N$22,0,$N$22*$C$22)+IF($O$22*$C$22*L$4&gt;$O$22,0,$O$22*$C$22)+IF($P$22*$C$22*K$4&gt;$P$22,0,$P$22*$C$22)+IF($Q$22*$C$22*J$4&gt;$Q$22,0,$Q$22*$C$22)+IF($R$22*$C$22*I$4&gt;$R$22,0,$R$22*$C$22)+IF($S$22*$C$22*H$4&gt;$S$22,0,$S$22*$C$22)+IF($T$22*$C$22*G$4&gt;$T$22,0,$T$22*$C$22)+IF($U$22*$C$22*F$4&gt;$U$22,0,$U$22*$C$22)))</f>
        <v>0.5</v>
      </c>
      <c r="W80" s="126">
        <f>IF(V51&gt;V22,0,IF(AND(V51=V22,V80=0),0,IF($E$22*$C$22*W$4&gt;$E$22,0,$E$22*$C$22)+IF($F$22*$C$22*V$4&gt;$F$22,0,$F$22*$C$22)+IF($G$22*$C$22*U$4&gt;$G$22,0,$G$22*$C$22)+IF($H$22*$C$22*T$4&gt;$H$22,0,$H$22*$C$22)+IF($I$22*$C$22*S$4&gt;$I$22,0,$I$22*$C$22)+IF($J$22*$C$22*R$4&gt;$J$22,0,$J$22*$C$22)+IF($K$22*$C$22*Q$4&gt;$K$22,0,$K$22*$C$22)+IF($L$22*$C$22*P$4&gt;$L$22,0,$L$22*$C$22)+IF($M$22*$C$22*O$4&gt;$M$22,0,$M$22*$C$22)+IF($N$22*$C$22*N$4&gt;$N$22,0,$N$22*$C$22)+IF($O$22*$C$22*M$4&gt;$O$22,0,$O$22*$C$22)+IF($P$22*$C$22*L$4&gt;$P$22,0,$P$22*$C$22)+IF($Q$22*$C$22*K$4&gt;$Q$22,0,$Q$22*$C$22)+IF($R$22*$C$22*J$4&gt;$R$22,0,$R$22*$C$22)+IF($S$22*$C$22*I$4&gt;$S$22,0,$S$22*$C$22)+IF($T$22*$C$22*H$4&gt;$T$22,0,$T$22*$C$22)+IF($U$22*$C$22*G$4&gt;$U$22,0,$U$22*$C$22)+IF($V$22*$C$22*F$4&gt;$V$22,0,$V$22*$C$22)))</f>
        <v>0.5</v>
      </c>
      <c r="X80" s="126">
        <f>IF(W51&gt;W22,0,IF(AND(W51=W22,W80=0),0,IF($E$22*$C$22*X$4&gt;$E$22,0,$E$22*$C$22)+IF($F$22*$C$22*W$4&gt;$F$22,0,$F$22*$C$22)+IF($G$22*$C$22*V$4&gt;$G$22,0,$G$22*$C$22)+IF($H$22*$C$22*U$4&gt;$H$22,0,$H$22*$C$22)+IF($I$22*$C$22*T$4&gt;$I$22,0,$I$22*$C$22)+IF($J$22*$C$22*S$4&gt;$J$22,0,$J$22*$C$22)+IF($K$22*$C$22*R$4&gt;$K$22,0,$K$22*$C$22)+IF($L$22*$C$22*Q$4&gt;$L$22,0,$L$22*$C$22)+IF($M$22*$C$22*P$4&gt;$M$22,0,$M$22*$C$22)+IF($N$22*$C$22*O$4&gt;$N$22,0,$N$22*$C$22)+IF($O$22*$C$22*N$4&gt;$O$22,0,$O$22*$C$22)+IF($P$22*$C$22*M$4&gt;$P$22,0,$P$22*$C$22)+IF($Q$22*$C$22*L$4&gt;$Q$22,0,$Q$22*$C$22)+IF($R$22*$C$22*K$4&gt;$R$22,0,$R$22*$C$22)+IF($S$22*$C$22*J$4&gt;$S$22,0,$S$22*$C$22)+IF($T$22*$C$22*I$4&gt;$T$22,0,$T$22*$C$22)+IF($U$22*$C$22*H$4&gt;$U$22,0,$U$22*$C$22)+IF($V$22*$C$22*G$4&gt;$V$22,0,$V$22*$C$22)+IF($W$22*$C$22*F$4&gt;$W$22,0,$W$22*$C$22)))</f>
        <v>0.5</v>
      </c>
      <c r="Y80" s="126">
        <f>IF(X51&gt;X22,0,IF(AND(X51=X22,X80=0),0,IF($E$22*$C$22*Y$4&gt;$E$22,0,$E$22*$C$22)+IF($F$22*$C$22*X$4&gt;$F$22,0,$F$22*$C$22)+IF($G$22*$C$22*W$4&gt;$G$22,0,$G$22*$C$22)+IF($H$22*$C$22*V$4&gt;$H$22,0,$H$22*$C$22)+IF($I$22*$C$22*U$4&gt;$I$22,0,$I$22*$C$22)+IF($J$22*$C$22*T$4&gt;$J$22,0,$J$22*$C$22)+IF($K$22*$C$22*S$4&gt;$K$22,0,$K$22*$C$22)+IF($L$22*$C$22*R$4&gt;$L$22,0,$L$22*$C$22)+IF($M$22*$C$22*Q$4&gt;$M$22,0,$M$22*$C$22)+IF($N$22*$C$22*P$4&gt;$N$22,0,$N$22*$C$22)+IF($O$22*$C$22*O$4&gt;$O$22,0,$O$22*$C$22)+IF($P$22*$C$22*N$4&gt;$P$22,0,$P$22*$C$22)+IF($Q$22*$C$22*M$4&gt;$Q$22,0,$Q$22*$C$22)+IF($R$22*$C$22*L$4&gt;$R$22,0,$R$22*$C$22)+IF($S$22*$C$22*K$4&gt;$S$22,0,$S$22*$C$22)+IF($T$22*$C$22*J$4&gt;$T$22,0,$T$22*$C$22)+IF($U$22*$C$22*I$4&gt;$U$22,0,$U$22*$C$22)+IF($V$22*$C$22*H$4&gt;$V$22,0,$V$22*$C$22)+IF($W$22*$C$22*G$4&gt;$W$22,0,$W$22*$C$22)+IF($X$22*$C$22*F$4&gt;$X$22,0,$X$22*$C$22)))</f>
        <v>0.5</v>
      </c>
      <c r="Z80" s="126">
        <f>IF(Y51&gt;Y22,0,IF(AND(Y51=Y22,Y80=0),0,IF($E$22*$C$22*Z$4&gt;$E$22,0,$E$22*$C$22)+IF($F$22*$C$22*Y$4&gt;$F$22,0,$F$22*$C$22)+IF($G$22*$C$22*X$4&gt;$G$22,0,$G$22*$C$22)+IF($H$22*$C$22*W$4&gt;$H$22,0,$H$22*$C$22)+IF($I$22*$C$22*V$4&gt;$I$22,0,$I$22*$C$22)+IF($J$22*$C$22*U$4&gt;$J$22,0,$J$22*$C$22)+IF($K$22*$C$22*T$4&gt;$K$22,0,$K$22*$C$22)+IF($L$22*$C$22*S$4&gt;$L$22,0,$L$22*$C$22)+IF($M$22*$C$22*R$4&gt;$M$22,0,$M$22*$C$22)+IF($N$22*$C$22*Q$4&gt;$N$22,0,$N$22*$C$22)+IF($O$22*$C$22*P$4&gt;$O$22,0,$O$22*$C$22)+IF($P$22*$C$22*O$4&gt;$P$22,0,$P$22*$C$22)+IF($Q$22*$C$22*N$4&gt;$Q$22,0,$Q$22*$C$22)+IF($R$22*$C$22*M$4&gt;$R$22,0,$R$22*$C$22)+IF($S$22*$C$22*L$4&gt;$S$22,0,$S$22*$C$22)+IF($T$22*$C$22*K$4&gt;$T$22,0,$T$22*$C$22)+IF($U$22*$C$22*J$4&gt;$U$22,0,$U$22*$C$22)+IF($V$22*$C$22*I$4&gt;$V$22,0,$V$22*$C$22)+IF($W$22*$C$22*H$4&gt;$W$22,0,$W$22*$C$22)+IF($X$22*$C$22*G$4&gt;$X$22,0,$X$22*$C$22)+IF($Y$22*$C$22*F$4&gt;$Y$22,0,$Y$22*$C$22)))</f>
        <v>0.5</v>
      </c>
      <c r="AA80" s="126">
        <f>IF(Z51&gt;Z22,0,IF(AND(Z51=Z22,Z80=0),0,IF($E$22*$C$22*AA$4&gt;$E$22,0,$E$22*$C$22)+IF($F$22*$C$22*Z$4&gt;$F$22,0,$F$22*$C$22)+IF($G$22*$C$22*Y$4&gt;$G$22,0,$G$22*$C$22)+IF($H$22*$C$22*X$4&gt;$H$22,0,$H$22*$C$22)+IF($I$22*$C$22*W$4&gt;$I$22,0,$I$22*$C$22)+IF($J$22*$C$22*V$4&gt;$J$22,0,$J$22*$C$22)+IF($K$22*$C$22*U$4&gt;$K$22,0,$K$22*$C$22)+IF($L$22*$C$22*T$4&gt;$L$22,0,$L$22*$C$22)+IF($M$22*$C$22*S$4&gt;$M$22,0,$M$22*$C$22)+IF($N$22*$C$22*R$4&gt;$N$22,0,$N$22*$C$22)+IF($O$22*$C$22*Q$4&gt;$O$22,0,$O$22*$C$22)+IF($P$22*$C$22*P$4&gt;$P$22,0,$P$22*$C$22)+IF($Q$22*$C$22*O$4&gt;$Q$22,0,$Q$22*$C$22)+IF($R$22*$C$22*N$4&gt;$R$22,0,$R$22*$C$22)+IF($S$22*$C$22*M$4&gt;$S$22,0,$S$22*$C$22)+IF($T$22*$C$22*L$4&gt;$T$22,0,$T$22*$C$22)+IF($U$22*$C$22*K$4&gt;$U$22,0,$U$22*$C$22)+IF($V$22*$C$22*J$4&gt;$V$22,0,$V$22*$C$22)+IF($W$22*$C$22*I$4&gt;$W$22,0,$W$22*$C$22)+IF($X$22*$C$22*H$4&gt;$X$22,0,$X$22*$C$22)+IF($Y$22*$C$22*G$4&gt;$Y$22,0,$Y$22*$C$22)+IF($Z$22*$C$22*F$4&gt;$Z$22,0,$Z$22*$C$22)))</f>
        <v>0.5</v>
      </c>
      <c r="AB80" s="126">
        <f>IF(AA51&gt;AA22,0,IF(AND(AA51=AA22,AA80=0),0,IF($E$22*$C$22*AB$4&gt;$E$22,0,$E$22*$C$22)+IF($F$22*$C$22*AA$4&gt;$F$22,0,$F$22*$C$22)+IF($G$22*$C$22*Z$4&gt;$G$22,0,$G$22*$C$22)+IF($H$22*$C$22*Y$4&gt;$H$22,0,$H$22*$C$22)+IF($I$22*$C$22*X$4&gt;$I$22,0,$I$22*$C$22)+IF($J$22*$C$22*W$4&gt;$J$22,0,$J$22*$C$22)+IF($K$22*$C$22*V$4&gt;$K$22,0,$K$22*$C$22)+IF($L$22*$C$22*U$4&gt;$L$22,0,$L$22*$C$22)+IF($M$22*$C$22*T$4&gt;$M$22,0,$M$22*$C$22)+IF($N$22*$C$22*S$4&gt;$N$22,0,$N$22*$C$22)+IF($O$22*$C$22*R$4&gt;$O$22,0,$O$22*$C$22)+IF($P$22*$C$22*Q$4&gt;$P$22,0,$P$22*$C$22)+IF($Q$22*$C$22*P$4&gt;$Q$22,0,$Q$22*$C$22)+IF($R$22*$C$22*O$4&gt;$R$22,0,$R$22*$C$22)+IF($S$22*$C$22*N$4&gt;$S$22,0,$S$22*$C$22)+IF($T$22*$C$22*M$4&gt;$T$22,0,$T$22*$C$22)+IF($U$22*$C$22*L$4&gt;$U$22,0,$U$22*$C$22)+IF($V$22*$C$22*K$4&gt;$V$22,0,$V$22*$C$22)+IF($W$22*$C$22*J$4&gt;$W$22,0,$W$22*$C$22)+IF($X$22*$C$22*I$4&gt;$X$22,0,$X$22*$C$22)+IF($Y$22*$C$22*H$4&gt;$Y$22,0,$Y$22*$C$22)+IF($Z$22*$C$22*G$4&gt;$Z$22,0,$Z$22*$C$22)+IF($AA$22*$C$22*F$4&gt;$AA$22,0,$AA$22*$C$22)))</f>
        <v>0.5</v>
      </c>
      <c r="AC80" s="126">
        <f>IF(AB51&gt;AB22,0,IF(AND(AB51=AB22,AB80=0),0,IF($E$22*$C$22*AC$4&gt;$E$22,0,$E$22*$C$22)+IF($F$22*$C$22*AB$4&gt;$F$22,0,$F$22*$C$22)+IF($G$22*$C$22*AA$4&gt;$G$22,0,$G$22*$C$22)+IF($H$22*$C$22*Z$4&gt;$H$22,0,$H$22*$C$22)+IF($I$22*$C$22*Y$4&gt;$I$22,0,$I$22*$C$22)+IF($J$22*$C$22*X$4&gt;$J$22,0,$J$22*$C$22)+IF($K$22*$C$22*W$4&gt;$K$22,0,$K$22*$C$22)+IF($L$22*$C$22*V$4&gt;$L$22,0,$L$22*$C$22)+IF($M$22*$C$22*U$4&gt;$M$22,0,$M$22*$C$22)+IF($N$22*$C$22*T$4&gt;$N$22,0,$N$22*$C$22)+IF($O$22*$C$22*S$4&gt;$O$22,0,$O$22*$C$22)+IF($P$22*$C$22*R$4&gt;$P$22,0,$P$22*$C$22)+IF($Q$22*$C$22*Q$4&gt;$Q$22,0,$Q$22*$C$22)+IF($R$22*$C$22*P$4&gt;$R$22,0,$R$22*$C$22)+IF($S$22*$C$22*O$4&gt;$S$22,0,$S$22*$C$22)+IF($T$22*$C$22*N$4&gt;$T$22,0,$T$22*$C$22)+IF($U$22*$C$22*M$4&gt;$U$22,0,$U$22*$C$22)+IF($V$22*$C$22*L$4&gt;$V$22,0,$V$22*$C$22)+IF($W$22*$C$22*K$4&gt;$W$22,0,$W$22*$C$22)+IF($X$22*$C$22*J$4&gt;$X$22,0,$X$22*$C$22)+IF($Y$22*$C$22*I$4&gt;$Y$22,0,$Y$22*$C$22)+IF($Z$22*$C$22*H$4&gt;$Z$22,0,$Z$22*$C$22)+IF($AA$22*$C$22*G$4&gt;$AA$22,0,$AA$22*$C$22)+IF($AB$22*$C$22*F$4&gt;$AB$22,0,$AB$22*$C$22)))</f>
        <v>0.5</v>
      </c>
      <c r="AD80" s="126">
        <f>IF(AC51&gt;AC22,0,IF(AND(AC51=AC22,AC80=0),0,IF($E$22*$C$22*AD$4&gt;$E$22,0,$E$22*$C$22)+IF($F$22*$C$22*AC$4&gt;$F$22,0,$F$22*$C$22)+IF($G$22*$C$22*AB$4&gt;$G$22,0,$G$22*$C$22)+IF($H$22*$C$22*AA$4&gt;$H$22,0,$H$22*$C$22)+IF($I$22*$C$22*Z$4&gt;$I$22,0,$I$22*$C$22)+IF($J$22*$C$22*Y$4&gt;$J$22,0,$J$22*$C$22)+IF($K$22*$C$22*X$4&gt;$K$22,0,$K$22*$C$22)+IF($L$22*$C$22*W$4&gt;$L$22,0,$L$22*$C$22)+IF($M$22*$C$22*V$4&gt;$M$22,0,$M$22*$C$22)+IF($N$22*$C$22*U$4&gt;$N$22,0,$N$22*$C$22)+IF($O$22*$C$22*T$4&gt;$O$22,0,$O$22*$C$22)+IF($P$22*$C$22*S$4&gt;$P$22,0,$P$22*$C$22)+IF($Q$22*$C$22*R$4&gt;$Q$22,0,$Q$22*$C$22)+IF($R$22*$C$22*Q$4&gt;$R$22,0,$R$22*$C$22)+IF($S$22*$C$22*P$4&gt;$S$22,0,$S$22*$C$22)+IF($T$22*$C$22*O$4&gt;$T$22,0,$T$22*$C$22)+IF($U$22*$C$22*N$4&gt;$U$22,0,$U$22*$C$22)+IF($V$22*$C$22*M$4&gt;$V$22,0,$V$22*$C$22)+IF($W$22*$C$22*L$4&gt;$W$22,0,$W$22*$C$22)+IF($X$22*$C$22*K$4&gt;$X$22,0,$X$22*$C$22)+IF($Y$22*$C$22*J$4&gt;$Y$22,0,$Y$22*$C$22)+IF($Z$22*$C$22*I$4&gt;$Z$22,0,$Z$22*$C$22)+IF($AA$22*$C$22*H$4&gt;$AA$22,0,$AA$22*$C$22)+IF($AB$22*$C$22*G$4&gt;$AB$22,0,$AB$22*$C$22)+IF($AC$22*$C$22*F$4&gt;$AC$22,0,$AC$22*$C$22)))</f>
        <v>0.5</v>
      </c>
      <c r="AE80" s="126">
        <f>IF(AD51&gt;AD22,0,IF(AND(AD51=AD22,AD80=0),0,IF($E$22*$C$22*AE$4&gt;$E$22,0,$E$22*$C$22)+IF($F$22*$C$22*AD$4&gt;$F$22,0,$F$22*$C$22)+IF($G$22*$C$22*AC$4&gt;$G$22,0,$G$22*$C$22)+IF($H$22*$C$22*AB$4&gt;$H$22,0,$H$22*$C$22)+IF($I$22*$C$22*AA$4&gt;$I$22,0,$I$22*$C$22)+IF($J$22*$C$22*Z$4&gt;$J$22,0,$J$22*$C$22)+IF($K$22*$C$22*Y$4&gt;$K$22,0,$K$22*$C$22)+IF($L$22*$C$22*X$4&gt;$L$22,0,$L$22*$C$22)+IF($M$22*$C$22*W$4&gt;$M$22,0,$M$22*$C$22)+IF($N$22*$C$22*V$4&gt;$N$22,0,$N$22*$C$22)+IF($O$22*$C$22*U$4&gt;$O$22,0,$O$22*$C$22)+IF($P$22*$C$22*T$4&gt;$P$22,0,$P$22*$C$22)+IF($Q$22*$C$22*S$4&gt;$Q$22,0,$Q$22*$C$22)+IF($R$22*$C$22*R$4&gt;$R$22,0,$R$22*$C$22)+IF($S$22*$C$22*Q$4&gt;$S$22,0,$S$22*$C$22)+IF($T$22*$C$22*P$4&gt;$T$22,0,$T$22*$C$22)+IF($U$22*$C$22*O$4&gt;$U$22,0,$U$22*$C$22)+IF($V$22*$C$22*N$4&gt;$V$22,0,$V$22*$C$22)+IF($W$22*$C$22*M$4&gt;$W$22,0,$W$22*$C$22)+IF($X$22*$C$22*L$4&gt;$X$22,0,$X$22*$C$22)+IF($Y$22*$C$22*K$4&gt;$Y$22,0,$Y$22*$C$22)+IF($Z$22*$C$22*J$4&gt;$Z$22,0,$Z$22*$C$22)+IF($AA$22*$C$22*I$4&gt;$AA$22,0,$AA$22*$C$22)+IF($AB$22*$C$22*H$4&gt;$AB$22,0,$AB$22*$C$22)+IF($AC$22*$C$22*G$4&gt;$AC$22,0,$AC$22*$C$22)+IF($AD$22*$C$22*F$4&gt;$AD$22,0,$AD$22*$C$22)))</f>
        <v>0.5</v>
      </c>
      <c r="AF80" s="126">
        <f>IF(AE51&gt;AE22,0,IF(AND(AE51=AE22,AE80=0),0,IF($E$22*$C$22*AF$4&gt;$E$22,0,$E$22*$C$22)+IF($F$22*$C$22*AE$4&gt;$F$22,0,$F$22*$C$22)+IF($G$22*$C$22*AD$4&gt;$G$22,0,$G$22*$C$22)+IF($H$22*$C$22*AC$4&gt;$H$22,0,$H$22*$C$22)+IF($I$22*$C$22*AB$4&gt;$I$22,0,$I$22*$C$22)+IF($J$22*$C$22*AA$4&gt;$J$22,0,$J$22*$C$22)+IF($K$22*$C$22*Z$4&gt;$K$22,0,$K$22*$C$22)+IF($L$22*$C$22*Y$4&gt;$L$22,0,$L$22*$C$22)+IF($M$22*$C$22*X$4&gt;$M$22,0,$M$22*$C$22)+IF($N$22*$C$22*W$4&gt;$N$22,0,$N$22*$C$22)+IF($O$22*$C$22*V$4&gt;$O$22,0,$O$22*$C$22)+IF($P$22*$C$22*U$4&gt;$P$22,0,$P$22*$C$22)+IF($Q$22*$C$22*T$4&gt;$Q$22,0,$Q$22*$C$22)+IF($R$22*$C$22*S$4&gt;$R$22,0,$R$22*$C$22)+IF($S$22*$C$22*R$4&gt;$S$22,0,$S$22*$C$22)+IF($T$22*$C$22*Q$4&gt;$T$22,0,$T$22*$C$22)+IF($U$22*$C$22*P$4&gt;$U$22,0,$U$22*$C$22)+IF($V$22*$C$22*O$4&gt;$V$22,0,$V$22*$C$22)+IF($W$22*$C$22*N$4&gt;$W$22,0,$W$22*$C$22)+IF($X$22*$C$22*M$4&gt;$X$22,0,$X$22*$C$22)+IF($Y$22*$C$22*L$4&gt;$Y$22,0,$Y$22*$C$22)+IF($Z$22*$C$22*K$4&gt;$Z$22,0,$Z$22*$C$22)+IF($AA$22*$C$22*J$4&gt;$AA$22,0,$AA$22*$C$22)+IF($AB$22*$C$22*I$4&gt;$AB$22,0,$AB$22*$C$22)+IF($AC$22*$C$22*H$4&gt;$AC$22,0,$AC$22*$C$22)+IF($AD$22*$C$22*G$4&gt;$AD$22,0,$AD$22*$C$22)+IF($AE$22*$C$22*F$4&gt;$AE$22,0,$AE$22*$C$22)))</f>
        <v>0.5</v>
      </c>
      <c r="AG80" s="126">
        <f>IF(AF51&gt;AF22,0,IF(AND(AF51=AF22,AF80=0),0,IF($E$22*$C$22*AG$4&gt;$E$22,0,$E$22*$C$22)+IF($F$22*$C$22*AF$4&gt;$F$22,0,$F$22*$C$22)+IF($G$22*$C$22*AE$4&gt;$G$22,0,$G$22*$C$22)+IF($H$22*$C$22*AD$4&gt;$H$22,0,$H$22*$C$22)+IF($I$22*$C$22*AC$4&gt;$I$22,0,$I$22*$C$22)+IF($J$22*$C$22*AB$4&gt;$J$22,0,$J$22*$C$22)+IF($K$22*$C$22*AA$4&gt;$K$22,0,$K$22*$C$22)+IF($L$22*$C$22*Z$4&gt;$L$22,0,$L$22*$C$22)+IF($M$22*$C$22*Y$4&gt;$M$22,0,$M$22*$C$22)+IF($N$22*$C$22*X$4&gt;$N$22,0,$N$22*$C$22)+IF($O$22*$C$22*W$4&gt;$O$22,0,$O$22*$C$22)+IF($P$22*$C$22*V$4&gt;$P$22,0,$P$22*$C$22)+IF($Q$22*$C$22*U$4&gt;$Q$22,0,$Q$22*$C$22)+IF($R$22*$C$22*T$4&gt;$R$22,0,$R$22*$C$22)+IF($S$22*$C$22*S$4&gt;$S$22,0,$S$22*$C$22)+IF($T$22*$C$22*R$4&gt;$T$22,0,$T$22*$C$22)+IF($U$22*$C$22*Q$4&gt;$U$22,0,$U$22*$C$22)+IF($V$22*$C$22*P$4&gt;$V$22,0,$V$22*$C$22)+IF($W$22*$C$22*O$4&gt;$W$22,0,$W$22*$C$22)+IF($X$22*$C$22*N$4&gt;$X$22,0,$X$22*$C$22)+IF($Y$22*$C$22*M$4&gt;$Y$22,0,$Y$22*$C$22)+IF($Z$22*$C$22*L$4&gt;$Z$22,0,$Z$22*$C$22)+IF($AA$22*$C$22*K$4&gt;$AA$22,0,$AA$22*$C$22)+IF($AB$22*$C$22*J$4&gt;$AB$22,0,$AB$22*$C$22)+IF($AC$22*$C$22*I$4&gt;$AC$22,0,$AC$22*$C$22)+IF($AD$22*$C$22*H$4&gt;$AD$22,0,$AD$22*$C$22)+IF($AE$22*$C$22*G$4&gt;$AE$22,0,$AE$22*$C$22)+IF($AF$22*$C$22*F$4&gt;$AF$22,0,$AF$22*$C$22)))</f>
        <v>0.5</v>
      </c>
      <c r="AH80" s="126">
        <f>IF(AG51&gt;AG22,0,IF(AND(AG51=AG22,AG80=0),0,IF($E$22*$C$22*AH$4&gt;$E$22,0,$E$22*$C$22)+IF($F$22*$C$22*AG$4&gt;$F$22,0,$F$22*$C$22)+IF($G$22*$C$22*AF$4&gt;$G$22,0,$G$22*$C$22)+IF($H$22*$C$22*AE$4&gt;$H$22,0,$H$22*$C$22)+IF($I$22*$C$22*AD$4&gt;$I$22,0,$I$22*$C$22)+IF($J$22*$C$22*AC$4&gt;$J$22,0,$J$22*$C$22)+IF($K$22*$C$22*AB$4&gt;$K$22,0,$K$22*$C$22)+IF($L$22*$C$22*AA$4&gt;$L$22,0,$L$22*$C$22)+IF($M$22*$C$22*Z$4&gt;$M$22,0,$M$22*$C$22)+IF($N$22*$C$22*Y$4&gt;$N$22,0,$N$22*$C$22)+IF($O$22*$C$22*X$4&gt;$O$22,0,$O$22*$C$22)+IF($P$22*$C$22*W$4&gt;$P$22,0,$P$22*$C$22)+IF($Q$22*$C$22*V$4&gt;$Q$22,0,$Q$22*$C$22)+IF($R$22*$C$22*U$4&gt;$R$22,0,$R$22*$C$22)+IF($S$22*$C$22*T$4&gt;$S$22,0,$S$22*$C$22)+IF($T$22*$C$22*S$4&gt;$T$22,0,$T$22*$C$22)+IF($U$22*$C$22*R$4&gt;$U$22,0,$U$22*$C$22)+IF($V$22*$C$22*Q$4&gt;$V$22,0,$V$22*$C$22)+IF($W$22*$C$22*P$4&gt;$W$22,0,$W$22*$C$22)+IF($X$22*$C$22*O$4&gt;$X$22,0,$X$22*$C$22)+IF($Y$22*$C$22*N$4&gt;$Y$22,0,$Y$22*$C$22)+IF($Z$22*$C$22*M$4&gt;$Z$22,0,$Z$22*$C$22)+IF($AA$22*$C$22*L$4&gt;$AA$22,0,$AA$22*$C$22)+IF($AB$22*$C$22*K$4&gt;$AB$22,0,$AB$22*$C$22)+IF($AC$22*$C$22*J$4&gt;$AC$22,0,$AC$22*$C$22)+IF($AD$22*$C$22*I$4&gt;$AD$22,0,$AD$22*$C$22)+IF($AE$22*$C$22*H$4&gt;$AE$22,0,$AE$22*$C$22)+IF($AF$22*$C$22*G$4&gt;$AF$22,0,$AF$22*$C$22)+IF($AG$22*$C$22*F$4&gt;$AG$22,0,$AG$22*$C$22)))</f>
        <v>0.5</v>
      </c>
      <c r="AI80" s="126">
        <f>IF(AH51&gt;AH22,0,IF(AND(AH51=AH22,AH80=0),0,IF($E$22*$C$22*AI$4&gt;$E$22,0,$E$22*$C$22)+IF($F$22*$C$22*AH$4&gt;$F$22,0,$F$22*$C$22)+IF($G$22*$C$22*AG$4&gt;$G$22,0,$G$22*$C$22)+IF($H$22*$C$22*AF$4&gt;$H$22,0,$H$22*$C$22)+IF($I$22*$C$22*AE$4&gt;$I$22,0,$I$22*$C$22)+IF($J$22*$C$22*AD$4&gt;$J$22,0,$J$22*$C$22)+IF($K$22*$C$22*AC$4&gt;$K$22,0,$K$22*$C$22)+IF($L$22*$C$22*AB$4&gt;$L$22,0,$L$22*$C$22)+IF($M$22*$C$22*AA$4&gt;$M$22,0,$M$22*$C$22)+IF($N$22*$C$22*Z$4&gt;$N$22,0,$N$22*$C$22)+IF($O$22*$C$22*Y$4&gt;$O$22,0,$O$22*$C$22)+IF($P$22*$C$22*X$4&gt;$P$22,0,$P$22*$C$22)+IF($Q$22*$C$22*W$4&gt;$Q$22,0,$Q$22*$C$22)+IF($R$22*$C$22*V$4&gt;$R$22,0,$R$22*$C$22)+IF($S$22*$C$22*U$4&gt;$S$22,0,$S$22*$C$22)+IF($T$22*$C$22*T$4&gt;$T$22,0,$T$22*$C$22)+IF($U$22*$C$22*S$4&gt;$U$22,0,$U$22*$C$22)+IF($V$22*$C$22*R$4&gt;$V$22,0,$V$22*$C$22)+IF($W$22*$C$22*Q$4&gt;$W$22,0,$W$22*$C$22)+IF($X$22*$C$22*P$4&gt;$X$22,0,$X$22*$C$22)+IF($Y$22*$C$22*O$4&gt;$Y$22,0,$Y$22*$C$22)+IF($Z$22*$C$22*N$4&gt;$Z$22,0,$Z$22*$C$22)+IF($AA$22*$C$22*M$4&gt;$AA$22,0,$AA$22*$C$22)+IF($AB$22*$C$22*L$4&gt;$AB$22,0,$AB$22*$C$22)+IF($AC$22*$C$22*K$4&gt;$AC$22,0,$AC$22*$C$22)+IF($AD$22*$C$22*J$4&gt;$AD$22,0,$AD$22*$C$22)+IF($AE$22*$C$22*I$4&gt;$AE$22,0,$AE$22*$C$22)+IF($AF$22*$C$22*H$4&gt;$AF$22,0,$AF$22*$C$22)+IF($AG$22*$C$22*G$4&gt;$AG$22,0,$AG$22*$C$22)+IF($AH$22*$C$22*F$4&gt;$AH$22,0,$AH$22*$C$22)))</f>
        <v>0.5</v>
      </c>
    </row>
    <row r="81" spans="2:35" x14ac:dyDescent="0.3">
      <c r="B81" s="6" t="str">
        <f t="shared" si="14"/>
        <v>Other (specify)</v>
      </c>
      <c r="C81" s="303"/>
      <c r="D81" s="151">
        <f t="shared" si="15"/>
        <v>15</v>
      </c>
      <c r="E81" s="126">
        <v>0</v>
      </c>
      <c r="F81" s="126">
        <f>IF(E52&gt;E23,0,IF(AND(E52=E23,E81=0),0,IF($E$23*$C$23*F$4&gt;$E$23,0,$E$23*$C$23)))</f>
        <v>0.5</v>
      </c>
      <c r="G81" s="126">
        <f>IF(F52&gt;F23,0,IF(AND(F52=F23,F81=0),0,IF($E$23*$C$23*G$4&gt;$E$23,0,$E$23*$C$23)+IF($F$23*$C$23*F$4&gt;$F$23,0,$F$23*$C$23)))</f>
        <v>0.5</v>
      </c>
      <c r="H81" s="126">
        <f>IF(G52&gt;G23,0,IF(AND(G52=G23,G81=0),0,IF($E$23*$C$23*H$4&gt;$E$23,0,$E$23*$C$23)+IF($F$23*$C$23*G$4&gt;$F$23,0,$F$23*$C$23)+IF($G$23*$C$23*F$4&gt;$G$23,0,$G$23*$C$23)))</f>
        <v>0.5</v>
      </c>
      <c r="I81" s="126">
        <f>IF(H52&gt;H23,0,IF(AND(H52=H23,H81=0),0,IF($E$23*$C$23*I$4&gt;$E$23,0,$E$23*$C$23)+IF($F$23*$C$23*H$4&gt;$F$23,0,$F$23*$C$23)+IF($G$23*$C$23*G$4&gt;$G$23,0,$G$23*$C$23)+IF($H$23*$C$23*F$4&gt;$H$23,0,$H$23*$C$23)))</f>
        <v>0.5</v>
      </c>
      <c r="J81" s="126">
        <f>IF(I52&gt;I23,0,IF(AND(I52=I23,I81=0),0,IF($E$23*$C$23*J$4&gt;$E$23,0,$E$23*$C$23)+IF($F$23*$C$23*I$4&gt;$F$23,0,$F$23*$C$23)+IF($G$23*$C$23*H$4&gt;$G$23,0,$G$23*$C$23)+IF($H$23*$C$23*G$4&gt;$H$23,0,$H$23*$C$23)+IF($I$23*$C$23*F$4&gt;$I$23,0,$I$23*$C$23)))</f>
        <v>0.5</v>
      </c>
      <c r="K81" s="126">
        <f>IF(J52&gt;J23,0,IF(AND(J52=J23,J81=0),0,IF($E$23*$C$23*K$4&gt;$E$23,0,$E$23*$C$23)+IF($F$23*$C$23*J$4&gt;$F$23,0,$F$23*$C$23)+IF($G$23*$C$23*I$4&gt;$G$23,0,$G$23*$C$23)+IF($H$23*$C$23*H$4&gt;$H$23,0,$H$23*$C$23)+IF($I$23*$C$23*G$4&gt;$I$23,0,$I$23*$C$23)+IF($J$23*$C$23*F$4&gt;$J$23,0,$J$23*$C$23)))</f>
        <v>0.5</v>
      </c>
      <c r="L81" s="126">
        <f>IF(K52&gt;K23,0,IF(AND(K52=K23,K81=0),0,IF($E$23*$C$23*L$4&gt;$E$23,0,$E$23*$C$23)+IF($F$23*$C$23*K$4&gt;$F$23,0,$F$23*$C$23)+IF($G$23*$C$23*J$4&gt;$G$23,0,$G$23*$C$23)+IF($H$23*$C$23*I$4&gt;$H$23,0,$H$23*$C$23)+IF($I$23*$C$23*H$4&gt;$I$23,0,$I$23*$C$23)+IF($J$23*$C$23*G$4&gt;$J$23,0,$J$23*$C$23)+IF($K$23*$C$23*F$4&gt;$K$23,0,$K$23*$C$23)))</f>
        <v>0.5</v>
      </c>
      <c r="M81" s="126">
        <f>IF(L52&gt;L23,0,IF(AND(L52=L23,L81=0),0,IF($E$23*$C$23*M$4&gt;$E$23,0,$E$23*$C$23)+IF($F$23*$C$23*L$4&gt;$F$23,0,$F$23*$C$23)+IF($G$23*$C$23*K$4&gt;$G$23,0,$G$23*$C$23)+IF($H$23*$C$23*J$4&gt;$H$23,0,$H$23*$C$23)+IF($I$23*$C$23*I$4&gt;$I$23,0,$I$23*$C$23)+IF($J$23*$C$23*H$4&gt;$J$23,0,$J$23*$C$23)+IF($K$23*$C$23*G$4&gt;$K$23,0,$K$23*$C$23)+IF($L$23*$C$23*F$4&gt;$L$23,0,$L$23*$C$23)))</f>
        <v>0.5</v>
      </c>
      <c r="N81" s="126">
        <f>IF(M52&gt;M23,0,IF(AND(M52=M23,M81=0),0,IF($E$23*$C$23*N$4&gt;$E$23,0,$E$23*$C$23)+IF($F$23*$C$23*M$4&gt;$F$23,0,$F$23*$C$23)+IF($G$23*$C$23*L$4&gt;$G$23,0,$G$23*$C$23)+IF($H$23*$C$23*K$4&gt;$H$23,0,$H$23*$C$23)+IF($I$23*$C$23*J$4&gt;$I$23,0,$I$23*$C$23)+IF($J$23*$C$23*I$4&gt;$J$23,0,$J$23*$C$23)+IF($K$23*$C$23*H$4&gt;$K$23,0,$K$23*$C$23)+IF($L$23*$C$23*G$4&gt;$L$23,0,$L$23*$C$23)+IF($M$23*$C$23*F$4&gt;$M$23,0,$M$23*$C$23)))</f>
        <v>0.5</v>
      </c>
      <c r="O81" s="126">
        <f>IF(N52&gt;N23,0,IF(AND(N52=N23,N81=0),0,IF($E$23*$C$23*O$4&gt;$E$23,0,$E$23*$C$23)+IF($F$23*$C$23*N$4&gt;$F$23,0,$F$23*$C$23)+IF($G$23*$C$23*M$4&gt;$G$23,0,$G$23*$C$23)+IF($H$23*$C$23*L$4&gt;$H$23,0,$H$23*$C$23)+IF($I$23*$C$23*K$4&gt;$I$23,0,$I$23*$C$23)+IF($J$23*$C$23*J$4&gt;$J$23,0,$J$23*$C$23)+IF($K$23*$C$23*I$4&gt;$K$23,0,$K$23*$C$23)+IF($L$23*$C$23*H$4&gt;$L$23,0,$L$23*$C$23)+IF($M$23*$C$23*G$4&gt;$M$23,0,$M$23*$C$23)+IF($N$23*$C$23*F$4&gt;$N$23,0,$N$23*$C$23)))</f>
        <v>0.5</v>
      </c>
      <c r="P81" s="126">
        <f>IF(O52&gt;O23,0,IF(AND(O52=O23,O81=0),0,IF($E$23*$C$23*P$4&gt;$E$23,0,$E$23*$C$23)+IF($F$23*$C$23*O$4&gt;$F$23,0,$F$23*$C$23)+IF($G$23*$C$23*N$4&gt;$G$23,0,$G$23*$C$23)+IF($H$23*$C$23*M$4&gt;$H$23,0,$H$23*$C$23)+IF($I$23*$C$23*L$4&gt;$I$23,0,$I$23*$C$23)+IF($J$23*$C$23*K$4&gt;$J$23,0,$J$23*$C$23)+IF($K$23*$C$23*J$4&gt;$K$23,0,$K$23*$C$23)+IF($L$23*$C$23*I$4&gt;$L$23,0,$L$23*$C$23)+IF($M$23*$C$23*H$4&gt;$M$23,0,$M$23*$C$23)+IF($N$23*$C$23*G$4&gt;$N$23,0,$N$23*$C$23)+IF($O$23*$C$23*F$4&gt;$O$23,0,$O$23*$C$23)))</f>
        <v>0.5</v>
      </c>
      <c r="Q81" s="126">
        <f>IF(P52&gt;P23,0,IF(AND(P52=P23,P81=0),0,IF($E$23*$C$23*Q$4&gt;$E$23,0,$E$23*$C$23)+IF($F$23*$C$23*P$4&gt;$F$23,0,$F$23*$C$23)+IF($G$23*$C$23*O$4&gt;$G$23,0,$G$23*$C$23)+IF($H$23*$C$23*N$4&gt;$H$23,0,$H$23*$C$23)+IF($I$23*$C$23*M$4&gt;$I$23,0,$I$23*$C$23)+IF($J$23*$C$23*L$4&gt;$J$23,0,$J$23*$C$23)+IF($K$23*$C$23*K$4&gt;$K$23,0,$K$23*$C$23)+IF($L$23*$C$23*J$4&gt;$L$23,0,$L$23*$C$23)+IF($M$23*$C$23*I$4&gt;$M$23,0,$M$23*$C$23)+IF($N$23*$C$23*H$4&gt;$N$23,0,$N$23*$C$23)+IF($O$23*$C$23*G$4&gt;$O$23,0,$O$23*$C$23)+IF($P$23*$C$23*F$4&gt;$P$23,0,$P$23*$C$23)))</f>
        <v>0.5</v>
      </c>
      <c r="R81" s="126">
        <f>IF(Q52&gt;Q23,0,IF(AND(Q52=Q23,Q81=0),0,IF($E$23*$C$23*R$4&gt;$E$23,0,$E$23*$C$23)+IF($F$23*$C$23*Q$4&gt;$F$23,0,$F$23*$C$23)+IF($G$23*$C$23*P$4&gt;$G$23,0,$G$23*$C$23)+IF($H$23*$C$23*O$4&gt;$H$23,0,$H$23*$C$23)+IF($I$23*$C$23*N$4&gt;$I$23,0,$I$23*$C$23)+IF($J$23*$C$23*M$4&gt;$J$23,0,$J$23*$C$23)+IF($K$23*$C$23*L$4&gt;$K$23,0,$K$23*$C$23)+IF($L$23*$C$23*K$4&gt;$L$23,0,$L$23*$C$23)+IF($M$23*$C$23*J$4&gt;$M$23,0,$M$23*$C$23)+IF($N$23*$C$23*I$4&gt;$N$23,0,$N$23*$C$23)+IF($O$23*$C$23*H$4&gt;$O$23,0,$O$23*$C$23)+IF($P$23*$C$23*G$4&gt;$P$23,0,$P$23*$C$23)+IF($Q$23*$C$23*F$4&gt;$Q$23,0,$Q$23*$C$23)))</f>
        <v>0.5</v>
      </c>
      <c r="S81" s="126">
        <f>IF(R52&gt;R23,0,IF(AND(R52=R23,R81=0),0,IF($E$23*$C$23*S$4&gt;$E$23,0,$E$23*$C$23)+IF($F$23*$C$23*R$4&gt;$F$23,0,$F$23*$C$23)+IF($G$23*$C$23*Q$4&gt;$G$23,0,$G$23*$C$23)+IF($H$23*$C$23*P$4&gt;$H$23,0,$H$23*$C$23)+IF($I$23*$C$23*O$4&gt;$I$23,0,$I$23*$C$23)+IF($J$23*$C$23*N$4&gt;$J$23,0,$J$23*$C$23)+IF($K$23*$C$23*M$4&gt;$K$23,0,$K$23*$C$23)+IF($L$23*$C$23*L$4&gt;$L$23,0,$L$23*$C$23)+IF($M$23*$C$23*K$4&gt;$M$23,0,$M$23*$C$23)+IF($N$23*$C$23*J$4&gt;$N$23,0,$N$23*$C$23)+IF($O$23*$C$23*I$4&gt;$O$23,0,$O$23*$C$23)+IF($P$23*$C$23*H$4&gt;$P$23,0,$P$23*$C$23)+IF($Q$23*$C$23*G$4&gt;$Q$23,0,$Q$23*$C$23)+IF($R$23*$C$23*F$4&gt;$R$23,0,$R$23*$C$23)))</f>
        <v>0.5</v>
      </c>
      <c r="T81" s="126">
        <f>IF(S52&gt;S23,0,IF(AND(S52=S23,S81=0),0,IF($E$23*$C$23*T$4&gt;$E$23,0,$E$23*$C$23)+IF($F$23*$C$23*S$4&gt;$F$23,0,$F$23*$C$23)+IF($G$23*$C$23*R$4&gt;$G$23,0,$G$23*$C$23)+IF($H$23*$C$23*Q$4&gt;$H$23,0,$H$23*$C$23)+IF($I$23*$C$23*P$4&gt;$I$23,0,$I$23*$C$23)+IF($J$23*$C$23*O$4&gt;$J$23,0,$J$23*$C$23)+IF($K$23*$C$23*N$4&gt;$K$23,0,$K$23*$C$23)+IF($L$23*$C$23*M$4&gt;$L$23,0,$L$23*$C$23)+IF($M$23*$C$23*L$4&gt;$M$23,0,$M$23*$C$23)+IF($N$23*$C$23*K$4&gt;$N$23,0,$N$23*$C$23)+IF($O$23*$C$23*J$4&gt;$O$23,0,$O$23*$C$23)+IF($P$23*$C$23*I$4&gt;$P$23,0,$P$23*$C$23)+IF($Q$23*$C$23*H$4&gt;$Q$23,0,$Q$23*$C$23)+IF($R$23*$C$23*G$4&gt;$R$23,0,$R$23*$C$23)+IF($S$23*$C$23*F$4&gt;$S$23,0,$S$23*$C$23)))</f>
        <v>0.5</v>
      </c>
      <c r="U81" s="126">
        <f>IF(T52&gt;T23,0,IF(AND(T52=T23,T81=0),0,IF($E$23*$C$23*U$4&gt;$E$23,0,$E$23*$C$23)+IF($F$23*$C$23*T$4&gt;$F$23,0,$F$23*$C$23)+IF($G$23*$C$23*S$4&gt;$G$23,0,$G$23*$C$23)+IF($H$23*$C$23*R$4&gt;$H$23,0,$H$23*$C$23)+IF($I$23*$C$23*Q$4&gt;$I$23,0,$I$23*$C$23)+IF($J$23*$C$23*P$4&gt;$J$23,0,$J$23*$C$23)+IF($K$23*$C$23*O$4&gt;$K$23,0,$K$23*$C$23)+IF($L$23*$C$23*N$4&gt;$L$23,0,$L$23*$C$23)+IF($M$23*$C$23*M$4&gt;$M$23,0,$M$23*$C$23)+IF($N$23*$C$23*L$4&gt;$N$23,0,$N$23*$C$23)+IF($O$23*$C$23*K$4&gt;$O$23,0,$O$23*$C$23)+IF($P$23*$C$23*J$4&gt;$P$23,0,$P$23*$C$23)+IF($Q$23*$C$23*I$4&gt;$Q$23,0,$Q$23*$C$23)+IF($R$23*$C$23*H$4&gt;$R$23,0,$R$23*$C$23)+IF($S$23*$C$23*G$4&gt;$S$23,0,$S$23*$C$23)+IF($T$23*$C$23*F$4&gt;$T$23,0,$T$23*$C$23)))</f>
        <v>0.5</v>
      </c>
      <c r="V81" s="126">
        <f>IF(U52&gt;U23,0,IF(AND(U52=U23,U81=0),0,IF($E$23*$C$23*V$4&gt;$E$23,0,$E$23*$C$23)+IF($F$23*$C$23*U$4&gt;$F$23,0,$F$23*$C$23)+IF($G$23*$C$23*T$4&gt;$G$23,0,$G$23*$C$23)+IF($H$23*$C$23*S$4&gt;$H$23,0,$H$23*$C$23)+IF($I$23*$C$23*R$4&gt;$I$23,0,$I$23*$C$23)+IF($J$23*$C$23*Q$4&gt;$J$23,0,$J$23*$C$23)+IF($K$23*$C$23*P$4&gt;$K$23,0,$K$23*$C$23)+IF($L$23*$C$23*O$4&gt;$L$23,0,$L$23*$C$23)+IF($M$23*$C$23*N$4&gt;$M$23,0,$M$23*$C$23)+IF($N$23*$C$23*M$4&gt;$N$23,0,$N$23*$C$23)+IF($O$23*$C$23*L$4&gt;$O$23,0,$O$23*$C$23)+IF($P$23*$C$23*K$4&gt;$P$23,0,$P$23*$C$23)+IF($Q$23*$C$23*J$4&gt;$Q$23,0,$Q$23*$C$23)+IF($R$23*$C$23*I$4&gt;$R$23,0,$R$23*$C$23)+IF($S$23*$C$23*H$4&gt;$S$23,0,$S$23*$C$23)+IF($T$23*$C$23*G$4&gt;$T$23,0,$T$23*$C$23)+IF($U$23*$C$23*F$4&gt;$U$23,0,$U$23*$C$23)))</f>
        <v>0.5</v>
      </c>
      <c r="W81" s="126">
        <f>IF(V52&gt;V23,0,IF(AND(V52=V23,V81=0),0,IF($E$23*$C$23*W$4&gt;$E$23,0,$E$23*$C$23)+IF($F$23*$C$23*V$4&gt;$F$23,0,$F$23*$C$23)+IF($G$23*$C$23*U$4&gt;$G$23,0,$G$23*$C$23)+IF($H$23*$C$23*T$4&gt;$H$23,0,$H$23*$C$23)+IF($I$23*$C$23*S$4&gt;$I$23,0,$I$23*$C$23)+IF($J$23*$C$23*R$4&gt;$J$23,0,$J$23*$C$23)+IF($K$23*$C$23*Q$4&gt;$K$23,0,$K$23*$C$23)+IF($L$23*$C$23*P$4&gt;$L$23,0,$L$23*$C$23)+IF($M$23*$C$23*O$4&gt;$M$23,0,$M$23*$C$23)+IF($N$23*$C$23*N$4&gt;$N$23,0,$N$23*$C$23)+IF($O$23*$C$23*M$4&gt;$O$23,0,$O$23*$C$23)+IF($P$23*$C$23*L$4&gt;$P$23,0,$P$23*$C$23)+IF($Q$23*$C$23*K$4&gt;$Q$23,0,$Q$23*$C$23)+IF($R$23*$C$23*J$4&gt;$R$23,0,$R$23*$C$23)+IF($S$23*$C$23*I$4&gt;$S$23,0,$S$23*$C$23)+IF($T$23*$C$23*H$4&gt;$T$23,0,$T$23*$C$23)+IF($U$23*$C$23*G$4&gt;$U$23,0,$U$23*$C$23)+IF($V$23*$C$23*F$4&gt;$V$23,0,$V$23*$C$23)))</f>
        <v>0.5</v>
      </c>
      <c r="X81" s="126">
        <f>IF(W52&gt;W23,0,IF(AND(W52=W23,W81=0),0,IF($E$23*$C$23*X$4&gt;$E$23,0,$E$23*$C$23)+IF($F$23*$C$23*W$4&gt;$F$23,0,$F$23*$C$23)+IF($G$23*$C$23*V$4&gt;$G$23,0,$G$23*$C$23)+IF($H$23*$C$23*U$4&gt;$H$23,0,$H$23*$C$23)+IF($I$23*$C$23*T$4&gt;$I$23,0,$I$23*$C$23)+IF($J$23*$C$23*S$4&gt;$J$23,0,$J$23*$C$23)+IF($K$23*$C$23*R$4&gt;$K$23,0,$K$23*$C$23)+IF($L$23*$C$23*Q$4&gt;$L$23,0,$L$23*$C$23)+IF($M$23*$C$23*P$4&gt;$M$23,0,$M$23*$C$23)+IF($N$23*$C$23*O$4&gt;$N$23,0,$N$23*$C$23)+IF($O$23*$C$23*N$4&gt;$O$23,0,$O$23*$C$23)+IF($P$23*$C$23*M$4&gt;$P$23,0,$P$23*$C$23)+IF($Q$23*$C$23*L$4&gt;$Q$23,0,$Q$23*$C$23)+IF($R$23*$C$23*K$4&gt;$R$23,0,$R$23*$C$23)+IF($S$23*$C$23*J$4&gt;$S$23,0,$S$23*$C$23)+IF($T$23*$C$23*I$4&gt;$T$23,0,$T$23*$C$23)+IF($U$23*$C$23*H$4&gt;$U$23,0,$U$23*$C$23)+IF($V$23*$C$23*G$4&gt;$V$23,0,$V$23*$C$23)+IF($W$23*$C$23*F$4&gt;$W$23,0,$W$23*$C$23)))</f>
        <v>0.5</v>
      </c>
      <c r="Y81" s="126">
        <f>IF(X52&gt;X23,0,IF(AND(X52=X23,X81=0),0,IF($E$23*$C$23*Y$4&gt;$E$23,0,$E$23*$C$23)+IF($F$23*$C$23*X$4&gt;$F$23,0,$F$23*$C$23)+IF($G$23*$C$23*W$4&gt;$G$23,0,$G$23*$C$23)+IF($H$23*$C$23*V$4&gt;$H$23,0,$H$23*$C$23)+IF($I$23*$C$23*U$4&gt;$I$23,0,$I$23*$C$23)+IF($J$23*$C$23*T$4&gt;$J$23,0,$J$23*$C$23)+IF($K$23*$C$23*S$4&gt;$K$23,0,$K$23*$C$23)+IF($L$23*$C$23*R$4&gt;$L$23,0,$L$23*$C$23)+IF($M$23*$C$23*Q$4&gt;$M$23,0,$M$23*$C$23)+IF($N$23*$C$23*P$4&gt;$N$23,0,$N$23*$C$23)+IF($O$23*$C$23*O$4&gt;$O$23,0,$O$23*$C$23)+IF($P$23*$C$23*N$4&gt;$P$23,0,$P$23*$C$23)+IF($Q$23*$C$23*M$4&gt;$Q$23,0,$Q$23*$C$23)+IF($R$23*$C$23*L$4&gt;$R$23,0,$R$23*$C$23)+IF($S$23*$C$23*K$4&gt;$S$23,0,$S$23*$C$23)+IF($T$23*$C$23*J$4&gt;$T$23,0,$T$23*$C$23)+IF($U$23*$C$23*I$4&gt;$U$23,0,$U$23*$C$23)+IF($V$23*$C$23*H$4&gt;$V$23,0,$V$23*$C$23)+IF($W$23*$C$23*G$4&gt;$W$23,0,$W$23*$C$23)+IF($X$23*$C$23*F$4&gt;$X$23,0,$X$23*$C$23)))</f>
        <v>0.5</v>
      </c>
      <c r="Z81" s="126">
        <f>IF(Y52&gt;Y23,0,IF(AND(Y52=Y23,Y81=0),0,IF($E$23*$C$23*Z$4&gt;$E$23,0,$E$23*$C$23)+IF($F$23*$C$23*Y$4&gt;$F$23,0,$F$23*$C$23)+IF($G$23*$C$23*X$4&gt;$G$23,0,$G$23*$C$23)+IF($H$23*$C$23*W$4&gt;$H$23,0,$H$23*$C$23)+IF($I$23*$C$23*V$4&gt;$I$23,0,$I$23*$C$23)+IF($J$23*$C$23*U$4&gt;$J$23,0,$J$23*$C$23)+IF($K$23*$C$23*T$4&gt;$K$23,0,$K$23*$C$23)+IF($L$23*$C$23*S$4&gt;$L$23,0,$L$23*$C$23)+IF($M$23*$C$23*R$4&gt;$M$23,0,$M$23*$C$23)+IF($N$23*$C$23*Q$4&gt;$N$23,0,$N$23*$C$23)+IF($O$23*$C$23*P$4&gt;$O$23,0,$O$23*$C$23)+IF($P$23*$C$23*O$4&gt;$P$23,0,$P$23*$C$23)+IF($Q$23*$C$23*N$4&gt;$Q$23,0,$Q$23*$C$23)+IF($R$23*$C$23*M$4&gt;$R$23,0,$R$23*$C$23)+IF($S$23*$C$23*L$4&gt;$S$23,0,$S$23*$C$23)+IF($T$23*$C$23*K$4&gt;$T$23,0,$T$23*$C$23)+IF($U$23*$C$23*J$4&gt;$U$23,0,$U$23*$C$23)+IF($V$23*$C$23*I$4&gt;$V$23,0,$V$23*$C$23)+IF($W$23*$C$23*H$4&gt;$W$23,0,$W$23*$C$23)+IF($X$23*$C$23*G$4&gt;$X$23,0,$X$23*$C$23)+IF($Y$23*$C$23*F$4&gt;$Y$23,0,$Y$23*$C$23)))</f>
        <v>0.5</v>
      </c>
      <c r="AA81" s="126">
        <f>IF(Z52&gt;Z23,0,IF(AND(Z52=Z23,Z81=0),0,IF($E$23*$C$23*AA$4&gt;$E$23,0,$E$23*$C$23)+IF($F$23*$C$23*Z$4&gt;$F$23,0,$F$23*$C$23)+IF($G$23*$C$23*Y$4&gt;$G$23,0,$G$23*$C$23)+IF($H$23*$C$23*X$4&gt;$H$23,0,$H$23*$C$23)+IF($I$23*$C$23*W$4&gt;$I$23,0,$I$23*$C$23)+IF($J$23*$C$23*V$4&gt;$J$23,0,$J$23*$C$23)+IF($K$23*$C$23*U$4&gt;$K$23,0,$K$23*$C$23)+IF($L$23*$C$23*T$4&gt;$L$23,0,$L$23*$C$23)+IF($M$23*$C$23*S$4&gt;$M$23,0,$M$23*$C$23)+IF($N$23*$C$23*R$4&gt;$N$23,0,$N$23*$C$23)+IF($O$23*$C$23*Q$4&gt;$O$23,0,$O$23*$C$23)+IF($P$23*$C$23*P$4&gt;$P$23,0,$P$23*$C$23)+IF($Q$23*$C$23*O$4&gt;$Q$23,0,$Q$23*$C$23)+IF($R$23*$C$23*N$4&gt;$R$23,0,$R$23*$C$23)+IF($S$23*$C$23*M$4&gt;$S$23,0,$S$23*$C$23)+IF($T$23*$C$23*L$4&gt;$T$23,0,$T$23*$C$23)+IF($U$23*$C$23*K$4&gt;$U$23,0,$U$23*$C$23)+IF($V$23*$C$23*J$4&gt;$V$23,0,$V$23*$C$23)+IF($W$23*$C$23*I$4&gt;$W$23,0,$W$23*$C$23)+IF($X$23*$C$23*H$4&gt;$X$23,0,$X$23*$C$23)+IF($Y$23*$C$23*G$4&gt;$Y$23,0,$Y$23*$C$23)+IF($Z$23*$C$23*F$4&gt;$Z$23,0,$Z$23*$C$23)))</f>
        <v>0.5</v>
      </c>
      <c r="AB81" s="126">
        <f>IF(AA52&gt;AA23,0,IF(AND(AA52=AA23,AA81=0),0,IF($E$23*$C$23*AB$4&gt;$E$23,0,$E$23*$C$23)+IF($F$23*$C$23*AA$4&gt;$F$23,0,$F$23*$C$23)+IF($G$23*$C$23*Z$4&gt;$G$23,0,$G$23*$C$23)+IF($H$23*$C$23*Y$4&gt;$H$23,0,$H$23*$C$23)+IF($I$23*$C$23*X$4&gt;$I$23,0,$I$23*$C$23)+IF($J$23*$C$23*W$4&gt;$J$23,0,$J$23*$C$23)+IF($K$23*$C$23*V$4&gt;$K$23,0,$K$23*$C$23)+IF($L$23*$C$23*U$4&gt;$L$23,0,$L$23*$C$23)+IF($M$23*$C$23*T$4&gt;$M$23,0,$M$23*$C$23)+IF($N$23*$C$23*S$4&gt;$N$23,0,$N$23*$C$23)+IF($O$23*$C$23*R$4&gt;$O$23,0,$O$23*$C$23)+IF($P$23*$C$23*Q$4&gt;$P$23,0,$P$23*$C$23)+IF($Q$23*$C$23*P$4&gt;$Q$23,0,$Q$23*$C$23)+IF($R$23*$C$23*O$4&gt;$R$23,0,$R$23*$C$23)+IF($S$23*$C$23*N$4&gt;$S$23,0,$S$23*$C$23)+IF($T$23*$C$23*M$4&gt;$T$23,0,$T$23*$C$23)+IF($U$23*$C$23*L$4&gt;$U$23,0,$U$23*$C$23)+IF($V$23*$C$23*K$4&gt;$V$23,0,$V$23*$C$23)+IF($W$23*$C$23*J$4&gt;$W$23,0,$W$23*$C$23)+IF($X$23*$C$23*I$4&gt;$X$23,0,$X$23*$C$23)+IF($Y$23*$C$23*H$4&gt;$Y$23,0,$Y$23*$C$23)+IF($Z$23*$C$23*G$4&gt;$Z$23,0,$Z$23*$C$23)+IF($AA$23*$C$23*F$4&gt;$AA$23,0,$AA$23*$C$23)))</f>
        <v>0.5</v>
      </c>
      <c r="AC81" s="126">
        <f>IF(AB52&gt;AB23,0,IF(AND(AB52=AB23,AB81=0),0,IF($E$23*$C$23*AC$4&gt;$E$23,0,$E$23*$C$23)+IF($F$23*$C$23*AB$4&gt;$F$23,0,$F$23*$C$23)+IF($G$23*$C$23*AA$4&gt;$G$23,0,$G$23*$C$23)+IF($H$23*$C$23*Z$4&gt;$H$23,0,$H$23*$C$23)+IF($I$23*$C$23*Y$4&gt;$I$23,0,$I$23*$C$23)+IF($J$23*$C$23*X$4&gt;$J$23,0,$J$23*$C$23)+IF($K$23*$C$23*W$4&gt;$K$23,0,$K$23*$C$23)+IF($L$23*$C$23*V$4&gt;$L$23,0,$L$23*$C$23)+IF($M$23*$C$23*U$4&gt;$M$23,0,$M$23*$C$23)+IF($N$23*$C$23*T$4&gt;$N$23,0,$N$23*$C$23)+IF($O$23*$C$23*S$4&gt;$O$23,0,$O$23*$C$23)+IF($P$23*$C$23*R$4&gt;$P$23,0,$P$23*$C$23)+IF($Q$23*$C$23*Q$4&gt;$Q$23,0,$Q$23*$C$23)+IF($R$23*$C$23*P$4&gt;$R$23,0,$R$23*$C$23)+IF($S$23*$C$23*O$4&gt;$S$23,0,$S$23*$C$23)+IF($T$23*$C$23*N$4&gt;$T$23,0,$T$23*$C$23)+IF($U$23*$C$23*M$4&gt;$U$23,0,$U$23*$C$23)+IF($V$23*$C$23*L$4&gt;$V$23,0,$V$23*$C$23)+IF($W$23*$C$23*K$4&gt;$W$23,0,$W$23*$C$23)+IF($X$23*$C$23*J$4&gt;$X$23,0,$X$23*$C$23)+IF($Y$23*$C$23*I$4&gt;$Y$23,0,$Y$23*$C$23)+IF($Z$23*$C$23*H$4&gt;$Z$23,0,$Z$23*$C$23)+IF($AA$23*$C$23*G$4&gt;$AA$23,0,$AA$23*$C$23)+IF($AB$23*$C$23*F$4&gt;$AB$23,0,$AB$23*$C$23)))</f>
        <v>0.5</v>
      </c>
      <c r="AD81" s="126">
        <f>IF(AC52&gt;AC23,0,IF(AND(AC52=AC23,AC81=0),0,IF($E$23*$C$23*AD$4&gt;$E$23,0,$E$23*$C$23)+IF($F$23*$C$23*AC$4&gt;$F$23,0,$F$23*$C$23)+IF($G$23*$C$23*AB$4&gt;$G$23,0,$G$23*$C$23)+IF($H$23*$C$23*AA$4&gt;$H$23,0,$H$23*$C$23)+IF($I$23*$C$23*Z$4&gt;$I$23,0,$I$23*$C$23)+IF($J$23*$C$23*Y$4&gt;$J$23,0,$J$23*$C$23)+IF($K$23*$C$23*X$4&gt;$K$23,0,$K$23*$C$23)+IF($L$23*$C$23*W$4&gt;$L$23,0,$L$23*$C$23)+IF($M$23*$C$23*V$4&gt;$M$23,0,$M$23*$C$23)+IF($N$23*$C$23*U$4&gt;$N$23,0,$N$23*$C$23)+IF($O$23*$C$23*T$4&gt;$O$23,0,$O$23*$C$23)+IF($P$23*$C$23*S$4&gt;$P$23,0,$P$23*$C$23)+IF($Q$23*$C$23*R$4&gt;$Q$23,0,$Q$23*$C$23)+IF($R$23*$C$23*Q$4&gt;$R$23,0,$R$23*$C$23)+IF($S$23*$C$23*P$4&gt;$S$23,0,$S$23*$C$23)+IF($T$23*$C$23*O$4&gt;$T$23,0,$T$23*$C$23)+IF($U$23*$C$23*N$4&gt;$U$23,0,$U$23*$C$23)+IF($V$23*$C$23*M$4&gt;$V$23,0,$V$23*$C$23)+IF($W$23*$C$23*L$4&gt;$W$23,0,$W$23*$C$23)+IF($X$23*$C$23*K$4&gt;$X$23,0,$X$23*$C$23)+IF($Y$23*$C$23*J$4&gt;$Y$23,0,$Y$23*$C$23)+IF($Z$23*$C$23*I$4&gt;$Z$23,0,$Z$23*$C$23)+IF($AA$23*$C$23*H$4&gt;$AA$23,0,$AA$23*$C$23)+IF($AB$23*$C$23*G$4&gt;$AB$23,0,$AB$23*$C$23)+IF($AC$23*$C$23*F$4&gt;$AC$23,0,$AC$23*$C$23)))</f>
        <v>0.5</v>
      </c>
      <c r="AE81" s="126">
        <f>IF(AD52&gt;AD23,0,IF(AND(AD52=AD23,AD81=0),0,IF($E$23*$C$23*AE$4&gt;$E$23,0,$E$23*$C$23)+IF($F$23*$C$23*AD$4&gt;$F$23,0,$F$23*$C$23)+IF($G$23*$C$23*AC$4&gt;$G$23,0,$G$23*$C$23)+IF($H$23*$C$23*AB$4&gt;$H$23,0,$H$23*$C$23)+IF($I$23*$C$23*AA$4&gt;$I$23,0,$I$23*$C$23)+IF($J$23*$C$23*Z$4&gt;$J$23,0,$J$23*$C$23)+IF($K$23*$C$23*Y$4&gt;$K$23,0,$K$23*$C$23)+IF($L$23*$C$23*X$4&gt;$L$23,0,$L$23*$C$23)+IF($M$23*$C$23*W$4&gt;$M$23,0,$M$23*$C$23)+IF($N$23*$C$23*V$4&gt;$N$23,0,$N$23*$C$23)+IF($O$23*$C$23*U$4&gt;$O$23,0,$O$23*$C$23)+IF($P$23*$C$23*T$4&gt;$P$23,0,$P$23*$C$23)+IF($Q$23*$C$23*S$4&gt;$Q$23,0,$Q$23*$C$23)+IF($R$23*$C$23*R$4&gt;$R$23,0,$R$23*$C$23)+IF($S$23*$C$23*Q$4&gt;$S$23,0,$S$23*$C$23)+IF($T$23*$C$23*P$4&gt;$T$23,0,$T$23*$C$23)+IF($U$23*$C$23*O$4&gt;$U$23,0,$U$23*$C$23)+IF($V$23*$C$23*N$4&gt;$V$23,0,$V$23*$C$23)+IF($W$23*$C$23*M$4&gt;$W$23,0,$W$23*$C$23)+IF($X$23*$C$23*L$4&gt;$X$23,0,$X$23*$C$23)+IF($Y$23*$C$23*K$4&gt;$Y$23,0,$Y$23*$C$23)+IF($Z$23*$C$23*J$4&gt;$Z$23,0,$Z$23*$C$23)+IF($AA$23*$C$23*I$4&gt;$AA$23,0,$AA$23*$C$23)+IF($AB$23*$C$23*H$4&gt;$AB$23,0,$AB$23*$C$23)+IF($AC$23*$C$23*G$4&gt;$AC$23,0,$AC$23*$C$23)+IF($AD$23*$C$23*F$4&gt;$AD$23,0,$AD$23*$C$23)))</f>
        <v>0.5</v>
      </c>
      <c r="AF81" s="126">
        <f>IF(AE52&gt;AE23,0,IF(AND(AE52=AE23,AE81=0),0,IF($E$23*$C$23*AF$4&gt;$E$23,0,$E$23*$C$23)+IF($F$23*$C$23*AE$4&gt;$F$23,0,$F$23*$C$23)+IF($G$23*$C$23*AD$4&gt;$G$23,0,$G$23*$C$23)+IF($H$23*$C$23*AC$4&gt;$H$23,0,$H$23*$C$23)+IF($I$23*$C$23*AB$4&gt;$I$23,0,$I$23*$C$23)+IF($J$23*$C$23*AA$4&gt;$J$23,0,$J$23*$C$23)+IF($K$23*$C$23*Z$4&gt;$K$23,0,$K$23*$C$23)+IF($L$23*$C$23*Y$4&gt;$L$23,0,$L$23*$C$23)+IF($M$23*$C$23*X$4&gt;$M$23,0,$M$23*$C$23)+IF($N$23*$C$23*W$4&gt;$N$23,0,$N$23*$C$23)+IF($O$23*$C$23*V$4&gt;$O$23,0,$O$23*$C$23)+IF($P$23*$C$23*U$4&gt;$P$23,0,$P$23*$C$23)+IF($Q$23*$C$23*T$4&gt;$Q$23,0,$Q$23*$C$23)+IF($R$23*$C$23*S$4&gt;$R$23,0,$R$23*$C$23)+IF($S$23*$C$23*R$4&gt;$S$23,0,$S$23*$C$23)+IF($T$23*$C$23*Q$4&gt;$T$23,0,$T$23*$C$23)+IF($U$23*$C$23*P$4&gt;$U$23,0,$U$23*$C$23)+IF($V$23*$C$23*O$4&gt;$V$23,0,$V$23*$C$23)+IF($W$23*$C$23*N$4&gt;$W$23,0,$W$23*$C$23)+IF($X$23*$C$23*M$4&gt;$X$23,0,$X$23*$C$23)+IF($Y$23*$C$23*L$4&gt;$Y$23,0,$Y$23*$C$23)+IF($Z$23*$C$23*K$4&gt;$Z$23,0,$Z$23*$C$23)+IF($AA$23*$C$23*J$4&gt;$AA$23,0,$AA$23*$C$23)+IF($AB$23*$C$23*I$4&gt;$AB$23,0,$AB$23*$C$23)+IF($AC$23*$C$23*H$4&gt;$AC$23,0,$AC$23*$C$23)+IF($AD$23*$C$23*G$4&gt;$AD$23,0,$AD$23*$C$23)+IF($AE$23*$C$23*F$4&gt;$AE$23,0,$AE$23*$C$23)))</f>
        <v>0.5</v>
      </c>
      <c r="AG81" s="126">
        <f>IF(AF52&gt;AF23,0,IF(AND(AF52=AF23,AF81=0),0,IF($E$23*$C$23*AG$4&gt;$E$23,0,$E$23*$C$23)+IF($F$23*$C$23*AF$4&gt;$F$23,0,$F$23*$C$23)+IF($G$23*$C$23*AE$4&gt;$G$23,0,$G$23*$C$23)+IF($H$23*$C$23*AD$4&gt;$H$23,0,$H$23*$C$23)+IF($I$23*$C$23*AC$4&gt;$I$23,0,$I$23*$C$23)+IF($J$23*$C$23*AB$4&gt;$J$23,0,$J$23*$C$23)+IF($K$23*$C$23*AA$4&gt;$K$23,0,$K$23*$C$23)+IF($L$23*$C$23*Z$4&gt;$L$23,0,$L$23*$C$23)+IF($M$23*$C$23*Y$4&gt;$M$23,0,$M$23*$C$23)+IF($N$23*$C$23*X$4&gt;$N$23,0,$N$23*$C$23)+IF($O$23*$C$23*W$4&gt;$O$23,0,$O$23*$C$23)+IF($P$23*$C$23*V$4&gt;$P$23,0,$P$23*$C$23)+IF($Q$23*$C$23*U$4&gt;$Q$23,0,$Q$23*$C$23)+IF($R$23*$C$23*T$4&gt;$R$23,0,$R$23*$C$23)+IF($S$23*$C$23*S$4&gt;$S$23,0,$S$23*$C$23)+IF($T$23*$C$23*R$4&gt;$T$23,0,$T$23*$C$23)+IF($U$23*$C$23*Q$4&gt;$U$23,0,$U$23*$C$23)+IF($V$23*$C$23*P$4&gt;$V$23,0,$V$23*$C$23)+IF($W$23*$C$23*O$4&gt;$W$23,0,$W$23*$C$23)+IF($X$23*$C$23*N$4&gt;$X$23,0,$X$23*$C$23)+IF($Y$23*$C$23*M$4&gt;$Y$23,0,$Y$23*$C$23)+IF($Z$23*$C$23*L$4&gt;$Z$23,0,$Z$23*$C$23)+IF($AA$23*$C$23*K$4&gt;$AA$23,0,$AA$23*$C$23)+IF($AB$23*$C$23*J$4&gt;$AB$23,0,$AB$23*$C$23)+IF($AC$23*$C$23*I$4&gt;$AC$23,0,$AC$23*$C$23)+IF($AD$23*$C$23*H$4&gt;$AD$23,0,$AD$23*$C$23)+IF($AE$23*$C$23*G$4&gt;$AE$23,0,$AE$23*$C$23)+IF($AF$23*$C$23*F$4&gt;$AF$23,0,$AF$23*$C$23)))</f>
        <v>0.5</v>
      </c>
      <c r="AH81" s="126">
        <f>IF(AG52&gt;AG23,0,IF(AND(AG52=AG23,AG81=0),0,IF($E$23*$C$23*AH$4&gt;$E$23,0,$E$23*$C$23)+IF($F$23*$C$23*AG$4&gt;$F$23,0,$F$23*$C$23)+IF($G$23*$C$23*AF$4&gt;$G$23,0,$G$23*$C$23)+IF($H$23*$C$23*AE$4&gt;$H$23,0,$H$23*$C$23)+IF($I$23*$C$23*AD$4&gt;$I$23,0,$I$23*$C$23)+IF($J$23*$C$23*AC$4&gt;$J$23,0,$J$23*$C$23)+IF($K$23*$C$23*AB$4&gt;$K$23,0,$K$23*$C$23)+IF($L$23*$C$23*AA$4&gt;$L$23,0,$L$23*$C$23)+IF($M$23*$C$23*Z$4&gt;$M$23,0,$M$23*$C$23)+IF($N$23*$C$23*Y$4&gt;$N$23,0,$N$23*$C$23)+IF($O$23*$C$23*X$4&gt;$O$23,0,$O$23*$C$23)+IF($P$23*$C$23*W$4&gt;$P$23,0,$P$23*$C$23)+IF($Q$23*$C$23*V$4&gt;$Q$23,0,$Q$23*$C$23)+IF($R$23*$C$23*U$4&gt;$R$23,0,$R$23*$C$23)+IF($S$23*$C$23*T$4&gt;$S$23,0,$S$23*$C$23)+IF($T$23*$C$23*S$4&gt;$T$23,0,$T$23*$C$23)+IF($U$23*$C$23*R$4&gt;$U$23,0,$U$23*$C$23)+IF($V$23*$C$23*Q$4&gt;$V$23,0,$V$23*$C$23)+IF($W$23*$C$23*P$4&gt;$W$23,0,$W$23*$C$23)+IF($X$23*$C$23*O$4&gt;$X$23,0,$X$23*$C$23)+IF($Y$23*$C$23*N$4&gt;$Y$23,0,$Y$23*$C$23)+IF($Z$23*$C$23*M$4&gt;$Z$23,0,$Z$23*$C$23)+IF($AA$23*$C$23*L$4&gt;$AA$23,0,$AA$23*$C$23)+IF($AB$23*$C$23*K$4&gt;$AB$23,0,$AB$23*$C$23)+IF($AC$23*$C$23*J$4&gt;$AC$23,0,$AC$23*$C$23)+IF($AD$23*$C$23*I$4&gt;$AD$23,0,$AD$23*$C$23)+IF($AE$23*$C$23*H$4&gt;$AE$23,0,$AE$23*$C$23)+IF($AF$23*$C$23*G$4&gt;$AF$23,0,$AF$23*$C$23)+IF($AG$23*$C$23*F$4&gt;$AG$23,0,$AG$23*$C$23)))</f>
        <v>0.5</v>
      </c>
      <c r="AI81" s="126">
        <f>IF(AH52&gt;AH23,0,IF(AND(AH52=AH23,AH81=0),0,IF($E$23*$C$23*AI$4&gt;$E$23,0,$E$23*$C$23)+IF($F$23*$C$23*AH$4&gt;$F$23,0,$F$23*$C$23)+IF($G$23*$C$23*AG$4&gt;$G$23,0,$G$23*$C$23)+IF($H$23*$C$23*AF$4&gt;$H$23,0,$H$23*$C$23)+IF($I$23*$C$23*AE$4&gt;$I$23,0,$I$23*$C$23)+IF($J$23*$C$23*AD$4&gt;$J$23,0,$J$23*$C$23)+IF($K$23*$C$23*AC$4&gt;$K$23,0,$K$23*$C$23)+IF($L$23*$C$23*AB$4&gt;$L$23,0,$L$23*$C$23)+IF($M$23*$C$23*AA$4&gt;$M$23,0,$M$23*$C$23)+IF($N$23*$C$23*Z$4&gt;$N$23,0,$N$23*$C$23)+IF($O$23*$C$23*Y$4&gt;$O$23,0,$O$23*$C$23)+IF($P$23*$C$23*X$4&gt;$P$23,0,$P$23*$C$23)+IF($Q$23*$C$23*W$4&gt;$Q$23,0,$Q$23*$C$23)+IF($R$23*$C$23*V$4&gt;$R$23,0,$R$23*$C$23)+IF($S$23*$C$23*U$4&gt;$S$23,0,$S$23*$C$23)+IF($T$23*$C$23*T$4&gt;$T$23,0,$T$23*$C$23)+IF($U$23*$C$23*S$4&gt;$U$23,0,$U$23*$C$23)+IF($V$23*$C$23*R$4&gt;$V$23,0,$V$23*$C$23)+IF($W$23*$C$23*Q$4&gt;$W$23,0,$W$23*$C$23)+IF($X$23*$C$23*P$4&gt;$X$23,0,$X$23*$C$23)+IF($Y$23*$C$23*O$4&gt;$Y$23,0,$Y$23*$C$23)+IF($Z$23*$C$23*N$4&gt;$Z$23,0,$Z$23*$C$23)+IF($AA$23*$C$23*M$4&gt;$AA$23,0,$AA$23*$C$23)+IF($AB$23*$C$23*L$4&gt;$AB$23,0,$AB$23*$C$23)+IF($AC$23*$C$23*K$4&gt;$AC$23,0,$AC$23*$C$23)+IF($AD$23*$C$23*J$4&gt;$AD$23,0,$AD$23*$C$23)+IF($AE$23*$C$23*I$4&gt;$AE$23,0,$AE$23*$C$23)+IF($AF$23*$C$23*H$4&gt;$AF$23,0,$AF$23*$C$23)+IF($AG$23*$C$23*G$4&gt;$AG$23,0,$AG$23*$C$23)+IF($AH$23*$C$23*F$4&gt;$AH$23,0,$AH$23*$C$23)))</f>
        <v>0.5</v>
      </c>
    </row>
    <row r="82" spans="2:35" x14ac:dyDescent="0.3">
      <c r="B82" s="289" t="str">
        <f t="shared" si="14"/>
        <v>Common CAPEX</v>
      </c>
      <c r="C82" s="290"/>
      <c r="D82" s="290"/>
      <c r="E82" s="290" t="e">
        <f>SUM(#REF!)</f>
        <v>#REF!</v>
      </c>
      <c r="F82" s="290" t="e">
        <f t="shared" ref="F82" si="16">E82</f>
        <v>#REF!</v>
      </c>
      <c r="G82" s="290"/>
      <c r="H82" s="290"/>
      <c r="I82" s="290"/>
      <c r="J82" s="290"/>
      <c r="K82" s="290"/>
      <c r="L82" s="290"/>
      <c r="M82" s="290"/>
      <c r="N82" s="290"/>
      <c r="O82" s="290"/>
      <c r="P82" s="290"/>
      <c r="Q82" s="290"/>
      <c r="R82" s="290"/>
      <c r="S82" s="290"/>
      <c r="T82" s="290"/>
      <c r="U82" s="290"/>
      <c r="V82" s="290"/>
      <c r="W82" s="290"/>
      <c r="X82" s="290"/>
      <c r="Y82" s="290"/>
      <c r="Z82" s="290"/>
      <c r="AA82" s="290"/>
      <c r="AB82" s="290"/>
      <c r="AC82" s="290"/>
      <c r="AD82" s="290"/>
      <c r="AE82" s="290"/>
      <c r="AF82" s="290"/>
      <c r="AG82" s="290"/>
      <c r="AH82" s="290"/>
      <c r="AI82" s="290"/>
    </row>
    <row r="83" spans="2:35" x14ac:dyDescent="0.3">
      <c r="B83" s="6" t="str">
        <f t="shared" si="14"/>
        <v>Buildings</v>
      </c>
      <c r="C83" s="302" t="s">
        <v>2</v>
      </c>
      <c r="D83" s="151">
        <f>SUM(E83:AI83)</f>
        <v>13.499999999999993</v>
      </c>
      <c r="E83" s="126">
        <v>0</v>
      </c>
      <c r="F83" s="126">
        <f>IF(E54&gt;E25,0,IF(AND(E54=E25,E83=0),0,IF($E$25*$C$25*F$4&gt;$E$25,0,$E$25*$C$25)))</f>
        <v>0.45</v>
      </c>
      <c r="G83" s="126">
        <f>IF(F54&gt;F25,0,IF(AND(F54=F25,F83=0),0,IF($E$25*$C$25*G$4&gt;$E$25,0,$E$25*$C$25)+IF($F$25*$C$25*F$4&gt;$F$25,0,$F$25*$C$25)))</f>
        <v>0.45</v>
      </c>
      <c r="H83" s="126">
        <f>IF(G54&gt;G25,0,IF(AND(G54=G25,G83=0),0,IF($E$25*$C$25*H$4&gt;$E$25,0,$E$25*$C$25)+IF($F$25*$C$25*G$4&gt;$F$25,0,$F$25*$C$25)+IF($G$25*$C$25*F$4&gt;$G$25,0,$G$25*$C$25)))</f>
        <v>0.45</v>
      </c>
      <c r="I83" s="126">
        <f>IF(H54&gt;H25,0,IF(AND(H54=H25,H83=0),0,IF($E$25*$C$25*I$4&gt;$E$25,0,$E$25*$C$25)+IF($F$25*$C$25*H$4&gt;$F$25,0,$F$25*$C$25)+IF($G$25*$C$25*G$4&gt;$G$25,0,$G$25*$C$25)+IF($H$25*$C$25*F$4&gt;$H$25,0,$H$25*$C$25)))</f>
        <v>0.45</v>
      </c>
      <c r="J83" s="126">
        <f>IF(I54&gt;I25,0,IF(AND(I54=I25,I83=0),0,IF($E$25*$C$25*J$4&gt;$E$25,0,$E$25*$C$25)+IF($F$25*$C$25*I$4&gt;$F$25,0,$F$25*$C$25)+IF($G$25*$C$25*H$4&gt;$G$25,0,$G$25*$C$25)+IF($H$25*$C$25*G$4&gt;$H$25,0,$H$25*$C$25)+IF($I$25*$C$25*F$4&gt;$I$25,0,$I$25*$C$25)))</f>
        <v>0.45</v>
      </c>
      <c r="K83" s="126">
        <f>IF(J54&gt;J25,0,IF(AND(J54=J25,J83=0),0,IF($E$25*$C$25*K$4&gt;$E$25,0,$E$25*$C$25)+IF($F$25*$C$25*J$4&gt;$F$25,0,$F$25*$C$25)+IF($G$25*$C$25*I$4&gt;$G$25,0,$G$25*$C$25)+IF($H$25*$C$25*H$4&gt;$H$25,0,$H$25*$C$25)+IF($I$25*$C$25*G$4&gt;$I$25,0,$I$25*$C$25)+IF($J$25*$C$25*F$4&gt;$J$25,0,$J$25*$C$25)))</f>
        <v>0.45</v>
      </c>
      <c r="L83" s="126">
        <f>IF(K54&gt;K25,0,IF(AND(K54=K25,K83=0),0,IF($E$25*$C$25*L$4&gt;$E$25,0,$E$25*$C$25)+IF($F$25*$C$25*K$4&gt;$F$25,0,$F$25*$C$25)+IF($G$25*$C$25*J$4&gt;$G$25,0,$G$25*$C$25)+IF($H$25*$C$25*I$4&gt;$H$25,0,$H$25*$C$25)+IF($I$25*$C$25*H$4&gt;$I$25,0,$I$25*$C$25)+IF($J$25*$C$25*G$4&gt;$J$25,0,$J$25*$C$25)+IF($K$25*$C$25*F$4&gt;$K$25,0,$K$25*$C$25)))</f>
        <v>0.45</v>
      </c>
      <c r="M83" s="126">
        <f>IF(L54&gt;L25,0,IF(AND(L54=L25,L83=0),0,IF($E$25*$C$25*M$4&gt;$E$25,0,$E$25*$C$25)+IF($F$25*$C$25*L$4&gt;$F$25,0,$F$25*$C$25)+IF($G$25*$C$25*K$4&gt;$G$25,0,$G$25*$C$25)+IF($H$25*$C$25*J$4&gt;$H$25,0,$H$25*$C$25)+IF($I$25*$C$25*I$4&gt;$I$25,0,$I$25*$C$25)+IF($J$25*$C$25*H$4&gt;$J$25,0,$J$25*$C$25)+IF($K$25*$C$25*G$4&gt;$K$25,0,$K$25*$C$25)+IF($L$25*$C$25*F$4&gt;$L$25,0,$L$25*$C$25)))</f>
        <v>0.45</v>
      </c>
      <c r="N83" s="126">
        <f>IF(M54&gt;M25,0,IF(AND(M54=M25,M83=0),0,IF($E$25*$C$25*N$4&gt;$E$25,0,$E$25*$C$25)+IF($F$25*$C$25*M$4&gt;$F$25,0,$F$25*$C$25)+IF($G$25*$C$25*L$4&gt;$G$25,0,$G$25*$C$25)+IF($H$25*$C$25*K$4&gt;$H$25,0,$H$25*$C$25)+IF($I$25*$C$25*J$4&gt;$I$25,0,$I$25*$C$25)+IF($J$25*$C$25*I$4&gt;$J$25,0,$J$25*$C$25)+IF($K$25*$C$25*H$4&gt;$K$25,0,$K$25*$C$25)+IF($L$25*$C$25*G$4&gt;$L$25,0,$L$25*$C$25)+IF($M$25*$C$25*F$4&gt;$M$25,0,$M$25*$C$25)))</f>
        <v>0.45</v>
      </c>
      <c r="O83" s="126">
        <f>IF(N54&gt;N25,0,IF(AND(N54=N25,N83=0),0,IF($E$25*$C$25*O$4&gt;$E$25,0,$E$25*$C$25)+IF($F$25*$C$25*N$4&gt;$F$25,0,$F$25*$C$25)+IF($G$25*$C$25*M$4&gt;$G$25,0,$G$25*$C$25)+IF($H$25*$C$25*L$4&gt;$H$25,0,$H$25*$C$25)+IF($I$25*$C$25*K$4&gt;$I$25,0,$I$25*$C$25)+IF($J$25*$C$25*J$4&gt;$J$25,0,$J$25*$C$25)+IF($K$25*$C$25*I$4&gt;$K$25,0,$K$25*$C$25)+IF($L$25*$C$25*H$4&gt;$L$25,0,$L$25*$C$25)+IF($M$25*$C$25*G$4&gt;$M$25,0,$M$25*$C$25)+IF($N$25*$C$25*F$4&gt;$N$25,0,$N$25*$C$25)))</f>
        <v>0.45</v>
      </c>
      <c r="P83" s="126">
        <f>IF(O54&gt;O25,0,IF(AND(O54=O25,O83=0),0,IF($E$25*$C$25*P$4&gt;$E$25,0,$E$25*$C$25)+IF($F$25*$C$25*O$4&gt;$F$25,0,$F$25*$C$25)+IF($G$25*$C$25*N$4&gt;$G$25,0,$G$25*$C$25)+IF($H$25*$C$25*M$4&gt;$H$25,0,$H$25*$C$25)+IF($I$25*$C$25*L$4&gt;$I$25,0,$I$25*$C$25)+IF($J$25*$C$25*K$4&gt;$J$25,0,$J$25*$C$25)+IF($K$25*$C$25*J$4&gt;$K$25,0,$K$25*$C$25)+IF($L$25*$C$25*I$4&gt;$L$25,0,$L$25*$C$25)+IF($M$25*$C$25*H$4&gt;$M$25,0,$M$25*$C$25)+IF($N$25*$C$25*G$4&gt;$N$25,0,$N$25*$C$25)+IF($O$25*$C$25*F$4&gt;$O$25,0,$O$25*$C$25)))</f>
        <v>0.45</v>
      </c>
      <c r="Q83" s="126">
        <f>IF(P54&gt;P25,0,IF(AND(P54=P25,P83=0),0,IF($E$25*$C$25*Q$4&gt;$E$25,0,$E$25*$C$25)+IF($F$25*$C$25*P$4&gt;$F$25,0,$F$25*$C$25)+IF($G$25*$C$25*O$4&gt;$G$25,0,$G$25*$C$25)+IF($H$25*$C$25*N$4&gt;$H$25,0,$H$25*$C$25)+IF($I$25*$C$25*M$4&gt;$I$25,0,$I$25*$C$25)+IF($J$25*$C$25*L$4&gt;$J$25,0,$J$25*$C$25)+IF($K$25*$C$25*K$4&gt;$K$25,0,$K$25*$C$25)+IF($L$25*$C$25*J$4&gt;$L$25,0,$L$25*$C$25)+IF($M$25*$C$25*I$4&gt;$M$25,0,$M$25*$C$25)+IF($N$25*$C$25*H$4&gt;$N$25,0,$N$25*$C$25)+IF($O$25*$C$25*G$4&gt;$O$25,0,$O$25*$C$25)+IF($P$25*$C$25*F$4&gt;$P$25,0,$P$25*$C$25)))</f>
        <v>0.45</v>
      </c>
      <c r="R83" s="126">
        <f>IF(Q54&gt;Q25,0,IF(AND(Q54=Q25,Q83=0),0,IF($E$25*$C$25*R$4&gt;$E$25,0,$E$25*$C$25)+IF($F$25*$C$25*Q$4&gt;$F$25,0,$F$25*$C$25)+IF($G$25*$C$25*P$4&gt;$G$25,0,$G$25*$C$25)+IF($H$25*$C$25*O$4&gt;$H$25,0,$H$25*$C$25)+IF($I$25*$C$25*N$4&gt;$I$25,0,$I$25*$C$25)+IF($J$25*$C$25*M$4&gt;$J$25,0,$J$25*$C$25)+IF($K$25*$C$25*L$4&gt;$K$25,0,$K$25*$C$25)+IF($L$25*$C$25*K$4&gt;$L$25,0,$L$25*$C$25)+IF($M$25*$C$25*J$4&gt;$M$25,0,$M$25*$C$25)+IF($N$25*$C$25*I$4&gt;$N$25,0,$N$25*$C$25)+IF($O$25*$C$25*H$4&gt;$O$25,0,$O$25*$C$25)+IF($P$25*$C$25*G$4&gt;$P$25,0,$P$25*$C$25)+IF($Q$25*$C$25*F$4&gt;$Q$25,0,$Q$25*$C$25)))</f>
        <v>0.45</v>
      </c>
      <c r="S83" s="126">
        <f>IF(R54&gt;R25,0,IF(AND(R54=R25,R83=0),0,IF($E$25*$C$25*S$4&gt;$E$25,0,$E$25*$C$25)+IF($F$25*$C$25*R$4&gt;$F$25,0,$F$25*$C$25)+IF($G$25*$C$25*Q$4&gt;$G$25,0,$G$25*$C$25)+IF($H$25*$C$25*P$4&gt;$H$25,0,$H$25*$C$25)+IF($I$25*$C$25*O$4&gt;$I$25,0,$I$25*$C$25)+IF($J$25*$C$25*N$4&gt;$J$25,0,$J$25*$C$25)+IF($K$25*$C$25*M$4&gt;$K$25,0,$K$25*$C$25)+IF($L$25*$C$25*L$4&gt;$L$25,0,$L$25*$C$25)+IF($M$25*$C$25*K$4&gt;$M$25,0,$M$25*$C$25)+IF($N$25*$C$25*J$4&gt;$N$25,0,$N$25*$C$25)+IF($O$25*$C$25*I$4&gt;$O$25,0,$O$25*$C$25)+IF($P$25*$C$25*H$4&gt;$P$25,0,$P$25*$C$25)+IF($Q$25*$C$25*G$4&gt;$Q$25,0,$Q$25*$C$25)+IF($R$25*$C$25*F$4&gt;$R$25,0,$R$25*$C$25)))</f>
        <v>0.45</v>
      </c>
      <c r="T83" s="126">
        <f>IF(S54&gt;S25,0,IF(AND(S54=S25,S83=0),0,IF($E$25*$C$25*T$4&gt;$E$25,0,$E$25*$C$25)+IF($F$25*$C$25*S$4&gt;$F$25,0,$F$25*$C$25)+IF($G$25*$C$25*R$4&gt;$G$25,0,$G$25*$C$25)+IF($H$25*$C$25*Q$4&gt;$H$25,0,$H$25*$C$25)+IF($I$25*$C$25*P$4&gt;$I$25,0,$I$25*$C$25)+IF($J$25*$C$25*O$4&gt;$J$25,0,$J$25*$C$25)+IF($K$25*$C$25*N$4&gt;$K$25,0,$K$25*$C$25)+IF($L$25*$C$25*M$4&gt;$L$25,0,$L$25*$C$25)+IF($M$25*$C$25*L$4&gt;$M$25,0,$M$25*$C$25)+IF($N$25*$C$25*K$4&gt;$N$25,0,$N$25*$C$25)+IF($O$25*$C$25*J$4&gt;$O$25,0,$O$25*$C$25)+IF($P$25*$C$25*I$4&gt;$P$25,0,$P$25*$C$25)+IF($Q$25*$C$25*H$4&gt;$Q$25,0,$Q$25*$C$25)+IF($R$25*$C$25*G$4&gt;$R$25,0,$R$25*$C$25)+IF($S$25*$C$25*F$4&gt;$S$25,0,$S$25*$C$25)))</f>
        <v>0.45</v>
      </c>
      <c r="U83" s="126">
        <f>IF(T54&gt;T25,0,IF(AND(T54=T25,T83=0),0,IF($E$25*$C$25*U$4&gt;$E$25,0,$E$25*$C$25)+IF($F$25*$C$25*T$4&gt;$F$25,0,$F$25*$C$25)+IF($G$25*$C$25*S$4&gt;$G$25,0,$G$25*$C$25)+IF($H$25*$C$25*R$4&gt;$H$25,0,$H$25*$C$25)+IF($I$25*$C$25*Q$4&gt;$I$25,0,$I$25*$C$25)+IF($J$25*$C$25*P$4&gt;$J$25,0,$J$25*$C$25)+IF($K$25*$C$25*O$4&gt;$K$25,0,$K$25*$C$25)+IF($L$25*$C$25*N$4&gt;$L$25,0,$L$25*$C$25)+IF($M$25*$C$25*M$4&gt;$M$25,0,$M$25*$C$25)+IF($N$25*$C$25*L$4&gt;$N$25,0,$N$25*$C$25)+IF($O$25*$C$25*K$4&gt;$O$25,0,$O$25*$C$25)+IF($P$25*$C$25*J$4&gt;$P$25,0,$P$25*$C$25)+IF($Q$25*$C$25*I$4&gt;$Q$25,0,$Q$25*$C$25)+IF($R$25*$C$25*H$4&gt;$R$25,0,$R$25*$C$25)+IF($S$25*$C$25*G$4&gt;$S$25,0,$S$25*$C$25)+IF($T$25*$C$25*F$4&gt;$T$25,0,$T$25*$C$25)))</f>
        <v>0.45</v>
      </c>
      <c r="V83" s="126">
        <f>IF(U54&gt;U25,0,IF(AND(U54=U25,U83=0),0,IF($E$25*$C$25*V$4&gt;$E$25,0,$E$25*$C$25)+IF($F$25*$C$25*U$4&gt;$F$25,0,$F$25*$C$25)+IF($G$25*$C$25*T$4&gt;$G$25,0,$G$25*$C$25)+IF($H$25*$C$25*S$4&gt;$H$25,0,$H$25*$C$25)+IF($I$25*$C$25*R$4&gt;$I$25,0,$I$25*$C$25)+IF($J$25*$C$25*Q$4&gt;$J$25,0,$J$25*$C$25)+IF($K$25*$C$25*P$4&gt;$K$25,0,$K$25*$C$25)+IF($L$25*$C$25*O$4&gt;$L$25,0,$L$25*$C$25)+IF($M$25*$C$25*N$4&gt;$M$25,0,$M$25*$C$25)+IF($N$25*$C$25*M$4&gt;$N$25,0,$N$25*$C$25)+IF($O$25*$C$25*L$4&gt;$O$25,0,$O$25*$C$25)+IF($P$25*$C$25*K$4&gt;$P$25,0,$P$25*$C$25)+IF($Q$25*$C$25*J$4&gt;$Q$25,0,$Q$25*$C$25)+IF($R$25*$C$25*I$4&gt;$R$25,0,$R$25*$C$25)+IF($S$25*$C$25*H$4&gt;$S$25,0,$S$25*$C$25)+IF($T$25*$C$25*G$4&gt;$T$25,0,$T$25*$C$25)+IF($U$25*$C$25*F$4&gt;$U$25,0,$U$25*$C$25)))</f>
        <v>0.45</v>
      </c>
      <c r="W83" s="126">
        <f>IF(V54&gt;V25,0,IF(AND(V54=V25,V83=0),0,IF($E$25*$C$25*W$4&gt;$E$25,0,$E$25*$C$25)+IF($F$25*$C$25*V$4&gt;$F$25,0,$F$25*$C$25)+IF($G$25*$C$25*U$4&gt;$G$25,0,$G$25*$C$25)+IF($H$25*$C$25*T$4&gt;$H$25,0,$H$25*$C$25)+IF($I$25*$C$25*S$4&gt;$I$25,0,$I$25*$C$25)+IF($J$25*$C$25*R$4&gt;$J$25,0,$J$25*$C$25)+IF($K$25*$C$25*Q$4&gt;$K$25,0,$K$25*$C$25)+IF($L$25*$C$25*P$4&gt;$L$25,0,$L$25*$C$25)+IF($M$25*$C$25*O$4&gt;$M$25,0,$M$25*$C$25)+IF($N$25*$C$25*N$4&gt;$N$25,0,$N$25*$C$25)+IF($O$25*$C$25*M$4&gt;$O$25,0,$O$25*$C$25)+IF($P$25*$C$25*L$4&gt;$P$25,0,$P$25*$C$25)+IF($Q$25*$C$25*K$4&gt;$Q$25,0,$Q$25*$C$25)+IF($R$25*$C$25*J$4&gt;$R$25,0,$R$25*$C$25)+IF($S$25*$C$25*I$4&gt;$S$25,0,$S$25*$C$25)+IF($T$25*$C$25*H$4&gt;$T$25,0,$T$25*$C$25)+IF($U$25*$C$25*G$4&gt;$U$25,0,$U$25*$C$25)+IF($V$25*$C$25*F$4&gt;$V$25,0,$V$25*$C$25)))</f>
        <v>0.45</v>
      </c>
      <c r="X83" s="126">
        <f>IF(W54&gt;W25,0,IF(AND(W54=W25,W83=0),0,IF($E$25*$C$25*X$4&gt;$E$25,0,$E$25*$C$25)+IF($F$25*$C$25*W$4&gt;$F$25,0,$F$25*$C$25)+IF($G$25*$C$25*V$4&gt;$G$25,0,$G$25*$C$25)+IF($H$25*$C$25*U$4&gt;$H$25,0,$H$25*$C$25)+IF($I$25*$C$25*T$4&gt;$I$25,0,$I$25*$C$25)+IF($J$25*$C$25*S$4&gt;$J$25,0,$J$25*$C$25)+IF($K$25*$C$25*R$4&gt;$K$25,0,$K$25*$C$25)+IF($L$25*$C$25*Q$4&gt;$L$25,0,$L$25*$C$25)+IF($M$25*$C$25*P$4&gt;$M$25,0,$M$25*$C$25)+IF($N$25*$C$25*O$4&gt;$N$25,0,$N$25*$C$25)+IF($O$25*$C$25*N$4&gt;$O$25,0,$O$25*$C$25)+IF($P$25*$C$25*M$4&gt;$P$25,0,$P$25*$C$25)+IF($Q$25*$C$25*L$4&gt;$Q$25,0,$Q$25*$C$25)+IF($R$25*$C$25*K$4&gt;$R$25,0,$R$25*$C$25)+IF($S$25*$C$25*J$4&gt;$S$25,0,$S$25*$C$25)+IF($T$25*$C$25*I$4&gt;$T$25,0,$T$25*$C$25)+IF($U$25*$C$25*H$4&gt;$U$25,0,$U$25*$C$25)+IF($V$25*$C$25*G$4&gt;$V$25,0,$V$25*$C$25)+IF($W$25*$C$25*F$4&gt;$W$25,0,$W$25*$C$25)))</f>
        <v>0.45</v>
      </c>
      <c r="Y83" s="126">
        <f>IF(X54&gt;X25,0,IF(AND(X54=X25,X83=0),0,IF($E$25*$C$25*Y$4&gt;$E$25,0,$E$25*$C$25)+IF($F$25*$C$25*X$4&gt;$F$25,0,$F$25*$C$25)+IF($G$25*$C$25*W$4&gt;$G$25,0,$G$25*$C$25)+IF($H$25*$C$25*V$4&gt;$H$25,0,$H$25*$C$25)+IF($I$25*$C$25*U$4&gt;$I$25,0,$I$25*$C$25)+IF($J$25*$C$25*T$4&gt;$J$25,0,$J$25*$C$25)+IF($K$25*$C$25*S$4&gt;$K$25,0,$K$25*$C$25)+IF($L$25*$C$25*R$4&gt;$L$25,0,$L$25*$C$25)+IF($M$25*$C$25*Q$4&gt;$M$25,0,$M$25*$C$25)+IF($N$25*$C$25*P$4&gt;$N$25,0,$N$25*$C$25)+IF($O$25*$C$25*O$4&gt;$O$25,0,$O$25*$C$25)+IF($P$25*$C$25*N$4&gt;$P$25,0,$P$25*$C$25)+IF($Q$25*$C$25*M$4&gt;$Q$25,0,$Q$25*$C$25)+IF($R$25*$C$25*L$4&gt;$R$25,0,$R$25*$C$25)+IF($S$25*$C$25*K$4&gt;$S$25,0,$S$25*$C$25)+IF($T$25*$C$25*J$4&gt;$T$25,0,$T$25*$C$25)+IF($U$25*$C$25*I$4&gt;$U$25,0,$U$25*$C$25)+IF($V$25*$C$25*H$4&gt;$V$25,0,$V$25*$C$25)+IF($W$25*$C$25*G$4&gt;$W$25,0,$W$25*$C$25)+IF($X$25*$C$25*F$4&gt;$X$25,0,$X$25*$C$25)))</f>
        <v>0.45</v>
      </c>
      <c r="Z83" s="126">
        <f>IF(Y54&gt;Y25,0,IF(AND(Y54=Y25,Y83=0),0,IF($E$25*$C$25*Z$4&gt;$E$25,0,$E$25*$C$25)+IF($F$25*$C$25*Y$4&gt;$F$25,0,$F$25*$C$25)+IF($G$25*$C$25*X$4&gt;$G$25,0,$G$25*$C$25)+IF($H$25*$C$25*W$4&gt;$H$25,0,$H$25*$C$25)+IF($I$25*$C$25*V$4&gt;$I$25,0,$I$25*$C$25)+IF($J$25*$C$25*U$4&gt;$J$25,0,$J$25*$C$25)+IF($K$25*$C$25*T$4&gt;$K$25,0,$K$25*$C$25)+IF($L$25*$C$25*S$4&gt;$L$25,0,$L$25*$C$25)+IF($M$25*$C$25*R$4&gt;$M$25,0,$M$25*$C$25)+IF($N$25*$C$25*Q$4&gt;$N$25,0,$N$25*$C$25)+IF($O$25*$C$25*P$4&gt;$O$25,0,$O$25*$C$25)+IF($P$25*$C$25*O$4&gt;$P$25,0,$P$25*$C$25)+IF($Q$25*$C$25*N$4&gt;$Q$25,0,$Q$25*$C$25)+IF($R$25*$C$25*M$4&gt;$R$25,0,$R$25*$C$25)+IF($S$25*$C$25*L$4&gt;$S$25,0,$S$25*$C$25)+IF($T$25*$C$25*K$4&gt;$T$25,0,$T$25*$C$25)+IF($U$25*$C$25*J$4&gt;$U$25,0,$U$25*$C$25)+IF($V$25*$C$25*I$4&gt;$V$25,0,$V$25*$C$25)+IF($W$25*$C$25*H$4&gt;$W$25,0,$W$25*$C$25)+IF($X$25*$C$25*G$4&gt;$X$25,0,$X$25*$C$25)+IF($Y$25*$C$25*F$4&gt;$Y$25,0,$Y$25*$C$25)))</f>
        <v>0.45</v>
      </c>
      <c r="AA83" s="126">
        <f>IF(Z54&gt;Z25,0,IF(AND(Z54=Z25,Z83=0),0,IF($E$25*$C$25*AA$4&gt;$E$25,0,$E$25*$C$25)+IF($F$25*$C$25*Z$4&gt;$F$25,0,$F$25*$C$25)+IF($G$25*$C$25*Y$4&gt;$G$25,0,$G$25*$C$25)+IF($H$25*$C$25*X$4&gt;$H$25,0,$H$25*$C$25)+IF($I$25*$C$25*W$4&gt;$I$25,0,$I$25*$C$25)+IF($J$25*$C$25*V$4&gt;$J$25,0,$J$25*$C$25)+IF($K$25*$C$25*U$4&gt;$K$25,0,$K$25*$C$25)+IF($L$25*$C$25*T$4&gt;$L$25,0,$L$25*$C$25)+IF($M$25*$C$25*S$4&gt;$M$25,0,$M$25*$C$25)+IF($N$25*$C$25*R$4&gt;$N$25,0,$N$25*$C$25)+IF($O$25*$C$25*Q$4&gt;$O$25,0,$O$25*$C$25)+IF($P$25*$C$25*P$4&gt;$P$25,0,$P$25*$C$25)+IF($Q$25*$C$25*O$4&gt;$Q$25,0,$Q$25*$C$25)+IF($R$25*$C$25*N$4&gt;$R$25,0,$R$25*$C$25)+IF($S$25*$C$25*M$4&gt;$S$25,0,$S$25*$C$25)+IF($T$25*$C$25*L$4&gt;$T$25,0,$T$25*$C$25)+IF($U$25*$C$25*K$4&gt;$U$25,0,$U$25*$C$25)+IF($V$25*$C$25*J$4&gt;$V$25,0,$V$25*$C$25)+IF($W$25*$C$25*I$4&gt;$W$25,0,$W$25*$C$25)+IF($X$25*$C$25*H$4&gt;$X$25,0,$X$25*$C$25)+IF($Y$25*$C$25*G$4&gt;$Y$25,0,$Y$25*$C$25)+IF($Z$25*$C$25*F$4&gt;$Z$25,0,$Z$25*$C$25)))</f>
        <v>0.45</v>
      </c>
      <c r="AB83" s="126">
        <f>IF(AA54&gt;AA25,0,IF(AND(AA54=AA25,AA83=0),0,IF($E$25*$C$25*AB$4&gt;$E$25,0,$E$25*$C$25)+IF($F$25*$C$25*AA$4&gt;$F$25,0,$F$25*$C$25)+IF($G$25*$C$25*Z$4&gt;$G$25,0,$G$25*$C$25)+IF($H$25*$C$25*Y$4&gt;$H$25,0,$H$25*$C$25)+IF($I$25*$C$25*X$4&gt;$I$25,0,$I$25*$C$25)+IF($J$25*$C$25*W$4&gt;$J$25,0,$J$25*$C$25)+IF($K$25*$C$25*V$4&gt;$K$25,0,$K$25*$C$25)+IF($L$25*$C$25*U$4&gt;$L$25,0,$L$25*$C$25)+IF($M$25*$C$25*T$4&gt;$M$25,0,$M$25*$C$25)+IF($N$25*$C$25*S$4&gt;$N$25,0,$N$25*$C$25)+IF($O$25*$C$25*R$4&gt;$O$25,0,$O$25*$C$25)+IF($P$25*$C$25*Q$4&gt;$P$25,0,$P$25*$C$25)+IF($Q$25*$C$25*P$4&gt;$Q$25,0,$Q$25*$C$25)+IF($R$25*$C$25*O$4&gt;$R$25,0,$R$25*$C$25)+IF($S$25*$C$25*N$4&gt;$S$25,0,$S$25*$C$25)+IF($T$25*$C$25*M$4&gt;$T$25,0,$T$25*$C$25)+IF($U$25*$C$25*L$4&gt;$U$25,0,$U$25*$C$25)+IF($V$25*$C$25*K$4&gt;$V$25,0,$V$25*$C$25)+IF($W$25*$C$25*J$4&gt;$W$25,0,$W$25*$C$25)+IF($X$25*$C$25*I$4&gt;$X$25,0,$X$25*$C$25)+IF($Y$25*$C$25*H$4&gt;$Y$25,0,$Y$25*$C$25)+IF($Z$25*$C$25*G$4&gt;$Z$25,0,$Z$25*$C$25)+IF($AA$25*$C$25*F$4&gt;$AA$25,0,$AA$25*$C$25)))</f>
        <v>0.45</v>
      </c>
      <c r="AC83" s="126">
        <f>IF(AB54&gt;AB25,0,IF(AND(AB54=AB25,AB83=0),0,IF($E$25*$C$25*AC$4&gt;$E$25,0,$E$25*$C$25)+IF($F$25*$C$25*AB$4&gt;$F$25,0,$F$25*$C$25)+IF($G$25*$C$25*AA$4&gt;$G$25,0,$G$25*$C$25)+IF($H$25*$C$25*Z$4&gt;$H$25,0,$H$25*$C$25)+IF($I$25*$C$25*Y$4&gt;$I$25,0,$I$25*$C$25)+IF($J$25*$C$25*X$4&gt;$J$25,0,$J$25*$C$25)+IF($K$25*$C$25*W$4&gt;$K$25,0,$K$25*$C$25)+IF($L$25*$C$25*V$4&gt;$L$25,0,$L$25*$C$25)+IF($M$25*$C$25*U$4&gt;$M$25,0,$M$25*$C$25)+IF($N$25*$C$25*T$4&gt;$N$25,0,$N$25*$C$25)+IF($O$25*$C$25*S$4&gt;$O$25,0,$O$25*$C$25)+IF($P$25*$C$25*R$4&gt;$P$25,0,$P$25*$C$25)+IF($Q$25*$C$25*Q$4&gt;$Q$25,0,$Q$25*$C$25)+IF($R$25*$C$25*P$4&gt;$R$25,0,$R$25*$C$25)+IF($S$25*$C$25*O$4&gt;$S$25,0,$S$25*$C$25)+IF($T$25*$C$25*N$4&gt;$T$25,0,$T$25*$C$25)+IF($U$25*$C$25*M$4&gt;$U$25,0,$U$25*$C$25)+IF($V$25*$C$25*L$4&gt;$V$25,0,$V$25*$C$25)+IF($W$25*$C$25*K$4&gt;$W$25,0,$W$25*$C$25)+IF($X$25*$C$25*J$4&gt;$X$25,0,$X$25*$C$25)+IF($Y$25*$C$25*I$4&gt;$Y$25,0,$Y$25*$C$25)+IF($Z$25*$C$25*H$4&gt;$Z$25,0,$Z$25*$C$25)+IF($AA$25*$C$25*G$4&gt;$AA$25,0,$AA$25*$C$25)+IF($AB$25*$C$25*F$4&gt;$AB$25,0,$AB$25*$C$25)))</f>
        <v>0.45</v>
      </c>
      <c r="AD83" s="126">
        <f>IF(AC54&gt;AC25,0,IF(AND(AC54=AC25,AC83=0),0,IF($E$25*$C$25*AD$4&gt;$E$25,0,$E$25*$C$25)+IF($F$25*$C$25*AC$4&gt;$F$25,0,$F$25*$C$25)+IF($G$25*$C$25*AB$4&gt;$G$25,0,$G$25*$C$25)+IF($H$25*$C$25*AA$4&gt;$H$25,0,$H$25*$C$25)+IF($I$25*$C$25*Z$4&gt;$I$25,0,$I$25*$C$25)+IF($J$25*$C$25*Y$4&gt;$J$25,0,$J$25*$C$25)+IF($K$25*$C$25*X$4&gt;$K$25,0,$K$25*$C$25)+IF($L$25*$C$25*W$4&gt;$L$25,0,$L$25*$C$25)+IF($M$25*$C$25*V$4&gt;$M$25,0,$M$25*$C$25)+IF($N$25*$C$25*U$4&gt;$N$25,0,$N$25*$C$25)+IF($O$25*$C$25*T$4&gt;$O$25,0,$O$25*$C$25)+IF($P$25*$C$25*S$4&gt;$P$25,0,$P$25*$C$25)+IF($Q$25*$C$25*R$4&gt;$Q$25,0,$Q$25*$C$25)+IF($R$25*$C$25*Q$4&gt;$R$25,0,$R$25*$C$25)+IF($S$25*$C$25*P$4&gt;$S$25,0,$S$25*$C$25)+IF($T$25*$C$25*O$4&gt;$T$25,0,$T$25*$C$25)+IF($U$25*$C$25*N$4&gt;$U$25,0,$U$25*$C$25)+IF($V$25*$C$25*M$4&gt;$V$25,0,$V$25*$C$25)+IF($W$25*$C$25*L$4&gt;$W$25,0,$W$25*$C$25)+IF($X$25*$C$25*K$4&gt;$X$25,0,$X$25*$C$25)+IF($Y$25*$C$25*J$4&gt;$Y$25,0,$Y$25*$C$25)+IF($Z$25*$C$25*I$4&gt;$Z$25,0,$Z$25*$C$25)+IF($AA$25*$C$25*H$4&gt;$AA$25,0,$AA$25*$C$25)+IF($AB$25*$C$25*G$4&gt;$AB$25,0,$AB$25*$C$25)+IF($AC$25*$C$25*F$4&gt;$AC$25,0,$AC$25*$C$25)))</f>
        <v>0.45</v>
      </c>
      <c r="AE83" s="126">
        <f>IF(AD54&gt;AD25,0,IF(AND(AD54=AD25,AD83=0),0,IF($E$25*$C$25*AE$4&gt;$E$25,0,$E$25*$C$25)+IF($F$25*$C$25*AD$4&gt;$F$25,0,$F$25*$C$25)+IF($G$25*$C$25*AC$4&gt;$G$25,0,$G$25*$C$25)+IF($H$25*$C$25*AB$4&gt;$H$25,0,$H$25*$C$25)+IF($I$25*$C$25*AA$4&gt;$I$25,0,$I$25*$C$25)+IF($J$25*$C$25*Z$4&gt;$J$25,0,$J$25*$C$25)+IF($K$25*$C$25*Y$4&gt;$K$25,0,$K$25*$C$25)+IF($L$25*$C$25*X$4&gt;$L$25,0,$L$25*$C$25)+IF($M$25*$C$25*W$4&gt;$M$25,0,$M$25*$C$25)+IF($N$25*$C$25*V$4&gt;$N$25,0,$N$25*$C$25)+IF($O$25*$C$25*U$4&gt;$O$25,0,$O$25*$C$25)+IF($P$25*$C$25*T$4&gt;$P$25,0,$P$25*$C$25)+IF($Q$25*$C$25*S$4&gt;$Q$25,0,$Q$25*$C$25)+IF($R$25*$C$25*R$4&gt;$R$25,0,$R$25*$C$25)+IF($S$25*$C$25*Q$4&gt;$S$25,0,$S$25*$C$25)+IF($T$25*$C$25*P$4&gt;$T$25,0,$T$25*$C$25)+IF($U$25*$C$25*O$4&gt;$U$25,0,$U$25*$C$25)+IF($V$25*$C$25*N$4&gt;$V$25,0,$V$25*$C$25)+IF($W$25*$C$25*M$4&gt;$W$25,0,$W$25*$C$25)+IF($X$25*$C$25*L$4&gt;$X$25,0,$X$25*$C$25)+IF($Y$25*$C$25*K$4&gt;$Y$25,0,$Y$25*$C$25)+IF($Z$25*$C$25*J$4&gt;$Z$25,0,$Z$25*$C$25)+IF($AA$25*$C$25*I$4&gt;$AA$25,0,$AA$25*$C$25)+IF($AB$25*$C$25*H$4&gt;$AB$25,0,$AB$25*$C$25)+IF($AC$25*$C$25*G$4&gt;$AC$25,0,$AC$25*$C$25)+IF($AD$25*$C$25*F$4&gt;$AD$25,0,$AD$25*$C$25)))</f>
        <v>0.45</v>
      </c>
      <c r="AF83" s="126">
        <f>IF(AE54&gt;AE25,0,IF(AND(AE54=AE25,AE83=0),0,IF($E$25*$C$25*AF$4&gt;$E$25,0,$E$25*$C$25)+IF($F$25*$C$25*AE$4&gt;$F$25,0,$F$25*$C$25)+IF($G$25*$C$25*AD$4&gt;$G$25,0,$G$25*$C$25)+IF($H$25*$C$25*AC$4&gt;$H$25,0,$H$25*$C$25)+IF($I$25*$C$25*AB$4&gt;$I$25,0,$I$25*$C$25)+IF($J$25*$C$25*AA$4&gt;$J$25,0,$J$25*$C$25)+IF($K$25*$C$25*Z$4&gt;$K$25,0,$K$25*$C$25)+IF($L$25*$C$25*Y$4&gt;$L$25,0,$L$25*$C$25)+IF($M$25*$C$25*X$4&gt;$M$25,0,$M$25*$C$25)+IF($N$25*$C$25*W$4&gt;$N$25,0,$N$25*$C$25)+IF($O$25*$C$25*V$4&gt;$O$25,0,$O$25*$C$25)+IF($P$25*$C$25*U$4&gt;$P$25,0,$P$25*$C$25)+IF($Q$25*$C$25*T$4&gt;$Q$25,0,$Q$25*$C$25)+IF($R$25*$C$25*S$4&gt;$R$25,0,$R$25*$C$25)+IF($S$25*$C$25*R$4&gt;$S$25,0,$S$25*$C$25)+IF($T$25*$C$25*Q$4&gt;$T$25,0,$T$25*$C$25)+IF($U$25*$C$25*P$4&gt;$U$25,0,$U$25*$C$25)+IF($V$25*$C$25*O$4&gt;$V$25,0,$V$25*$C$25)+IF($W$25*$C$25*N$4&gt;$W$25,0,$W$25*$C$25)+IF($X$25*$C$25*M$4&gt;$X$25,0,$X$25*$C$25)+IF($Y$25*$C$25*L$4&gt;$Y$25,0,$Y$25*$C$25)+IF($Z$25*$C$25*K$4&gt;$Z$25,0,$Z$25*$C$25)+IF($AA$25*$C$25*J$4&gt;$AA$25,0,$AA$25*$C$25)+IF($AB$25*$C$25*I$4&gt;$AB$25,0,$AB$25*$C$25)+IF($AC$25*$C$25*H$4&gt;$AC$25,0,$AC$25*$C$25)+IF($AD$25*$C$25*G$4&gt;$AD$25,0,$AD$25*$C$25)+IF($AE$25*$C$25*F$4&gt;$AE$25,0,$AE$25*$C$25)))</f>
        <v>0.45</v>
      </c>
      <c r="AG83" s="126">
        <f>IF(AF54&gt;AF25,0,IF(AND(AF54=AF25,AF83=0),0,IF($E$25*$C$25*AG$4&gt;$E$25,0,$E$25*$C$25)+IF($F$25*$C$25*AF$4&gt;$F$25,0,$F$25*$C$25)+IF($G$25*$C$25*AE$4&gt;$G$25,0,$G$25*$C$25)+IF($H$25*$C$25*AD$4&gt;$H$25,0,$H$25*$C$25)+IF($I$25*$C$25*AC$4&gt;$I$25,0,$I$25*$C$25)+IF($J$25*$C$25*AB$4&gt;$J$25,0,$J$25*$C$25)+IF($K$25*$C$25*AA$4&gt;$K$25,0,$K$25*$C$25)+IF($L$25*$C$25*Z$4&gt;$L$25,0,$L$25*$C$25)+IF($M$25*$C$25*Y$4&gt;$M$25,0,$M$25*$C$25)+IF($N$25*$C$25*X$4&gt;$N$25,0,$N$25*$C$25)+IF($O$25*$C$25*W$4&gt;$O$25,0,$O$25*$C$25)+IF($P$25*$C$25*V$4&gt;$P$25,0,$P$25*$C$25)+IF($Q$25*$C$25*U$4&gt;$Q$25,0,$Q$25*$C$25)+IF($R$25*$C$25*T$4&gt;$R$25,0,$R$25*$C$25)+IF($S$25*$C$25*S$4&gt;$S$25,0,$S$25*$C$25)+IF($T$25*$C$25*R$4&gt;$T$25,0,$T$25*$C$25)+IF($U$25*$C$25*Q$4&gt;$U$25,0,$U$25*$C$25)+IF($V$25*$C$25*P$4&gt;$V$25,0,$V$25*$C$25)+IF($W$25*$C$25*O$4&gt;$W$25,0,$W$25*$C$25)+IF($X$25*$C$25*N$4&gt;$X$25,0,$X$25*$C$25)+IF($Y$25*$C$25*M$4&gt;$Y$25,0,$Y$25*$C$25)+IF($Z$25*$C$25*L$4&gt;$Z$25,0,$Z$25*$C$25)+IF($AA$25*$C$25*K$4&gt;$AA$25,0,$AA$25*$C$25)+IF($AB$25*$C$25*J$4&gt;$AB$25,0,$AB$25*$C$25)+IF($AC$25*$C$25*I$4&gt;$AC$25,0,$AC$25*$C$25)+IF($AD$25*$C$25*H$4&gt;$AD$25,0,$AD$25*$C$25)+IF($AE$25*$C$25*G$4&gt;$AE$25,0,$AE$25*$C$25)+IF($AF$25*$C$25*F$4&gt;$AF$25,0,$AF$25*$C$25)))</f>
        <v>0.45</v>
      </c>
      <c r="AH83" s="126">
        <f>IF(AG54&gt;AG25,0,IF(AND(AG54=AG25,AG83=0),0,IF($E$25*$C$25*AH$4&gt;$E$25,0,$E$25*$C$25)+IF($F$25*$C$25*AG$4&gt;$F$25,0,$F$25*$C$25)+IF($G$25*$C$25*AF$4&gt;$G$25,0,$G$25*$C$25)+IF($H$25*$C$25*AE$4&gt;$H$25,0,$H$25*$C$25)+IF($I$25*$C$25*AD$4&gt;$I$25,0,$I$25*$C$25)+IF($J$25*$C$25*AC$4&gt;$J$25,0,$J$25*$C$25)+IF($K$25*$C$25*AB$4&gt;$K$25,0,$K$25*$C$25)+IF($L$25*$C$25*AA$4&gt;$L$25,0,$L$25*$C$25)+IF($M$25*$C$25*Z$4&gt;$M$25,0,$M$25*$C$25)+IF($N$25*$C$25*Y$4&gt;$N$25,0,$N$25*$C$25)+IF($O$25*$C$25*X$4&gt;$O$25,0,$O$25*$C$25)+IF($P$25*$C$25*W$4&gt;$P$25,0,$P$25*$C$25)+IF($Q$25*$C$25*V$4&gt;$Q$25,0,$Q$25*$C$25)+IF($R$25*$C$25*U$4&gt;$R$25,0,$R$25*$C$25)+IF($S$25*$C$25*T$4&gt;$S$25,0,$S$25*$C$25)+IF($T$25*$C$25*S$4&gt;$T$25,0,$T$25*$C$25)+IF($U$25*$C$25*R$4&gt;$U$25,0,$U$25*$C$25)+IF($V$25*$C$25*Q$4&gt;$V$25,0,$V$25*$C$25)+IF($W$25*$C$25*P$4&gt;$W$25,0,$W$25*$C$25)+IF($X$25*$C$25*O$4&gt;$X$25,0,$X$25*$C$25)+IF($Y$25*$C$25*N$4&gt;$Y$25,0,$Y$25*$C$25)+IF($Z$25*$C$25*M$4&gt;$Z$25,0,$Z$25*$C$25)+IF($AA$25*$C$25*L$4&gt;$AA$25,0,$AA$25*$C$25)+IF($AB$25*$C$25*K$4&gt;$AB$25,0,$AB$25*$C$25)+IF($AC$25*$C$25*J$4&gt;$AC$25,0,$AC$25*$C$25)+IF($AD$25*$C$25*I$4&gt;$AD$25,0,$AD$25*$C$25)+IF($AE$25*$C$25*H$4&gt;$AE$25,0,$AE$25*$C$25)+IF($AF$25*$C$25*G$4&gt;$AF$25,0,$AF$25*$C$25)+IF($AG$25*$C$25*F$4&gt;$AG$25,0,$AG$25*$C$25)))</f>
        <v>0.45</v>
      </c>
      <c r="AI83" s="126">
        <f>IF(AH54&gt;AH25,0,IF(AND(AH54=AH25,AH83=0),0,IF($E$25*$C$25*AI$4&gt;$E$25,0,$E$25*$C$25)+IF($F$25*$C$25*AH$4&gt;$F$25,0,$F$25*$C$25)+IF($G$25*$C$25*AG$4&gt;$G$25,0,$G$25*$C$25)+IF($H$25*$C$25*AF$4&gt;$H$25,0,$H$25*$C$25)+IF($I$25*$C$25*AE$4&gt;$I$25,0,$I$25*$C$25)+IF($J$25*$C$25*AD$4&gt;$J$25,0,$J$25*$C$25)+IF($K$25*$C$25*AC$4&gt;$K$25,0,$K$25*$C$25)+IF($L$25*$C$25*AB$4&gt;$L$25,0,$L$25*$C$25)+IF($M$25*$C$25*AA$4&gt;$M$25,0,$M$25*$C$25)+IF($N$25*$C$25*Z$4&gt;$N$25,0,$N$25*$C$25)+IF($O$25*$C$25*Y$4&gt;$O$25,0,$O$25*$C$25)+IF($P$25*$C$25*X$4&gt;$P$25,0,$P$25*$C$25)+IF($Q$25*$C$25*W$4&gt;$Q$25,0,$Q$25*$C$25)+IF($R$25*$C$25*V$4&gt;$R$25,0,$R$25*$C$25)+IF($S$25*$C$25*U$4&gt;$S$25,0,$S$25*$C$25)+IF($T$25*$C$25*T$4&gt;$T$25,0,$T$25*$C$25)+IF($U$25*$C$25*S$4&gt;$U$25,0,$U$25*$C$25)+IF($V$25*$C$25*R$4&gt;$V$25,0,$V$25*$C$25)+IF($W$25*$C$25*Q$4&gt;$W$25,0,$W$25*$C$25)+IF($X$25*$C$25*P$4&gt;$X$25,0,$X$25*$C$25)+IF($Y$25*$C$25*O$4&gt;$Y$25,0,$Y$25*$C$25)+IF($Z$25*$C$25*N$4&gt;$Z$25,0,$Z$25*$C$25)+IF($AA$25*$C$25*M$4&gt;$AA$25,0,$AA$25*$C$25)+IF($AB$25*$C$25*L$4&gt;$AB$25,0,$AB$25*$C$25)+IF($AC$25*$C$25*K$4&gt;$AC$25,0,$AC$25*$C$25)+IF($AD$25*$C$25*J$4&gt;$AD$25,0,$AD$25*$C$25)+IF($AE$25*$C$25*I$4&gt;$AE$25,0,$AE$25*$C$25)+IF($AF$25*$C$25*H$4&gt;$AF$25,0,$AF$25*$C$25)+IF($AG$25*$C$25*G$4&gt;$AG$25,0,$AG$25*$C$25)+IF($AH$25*$C$25*F$4&gt;$AH$25,0,$AH$25*$C$25)))</f>
        <v>0.45</v>
      </c>
    </row>
    <row r="84" spans="2:35" x14ac:dyDescent="0.3">
      <c r="B84" s="6" t="str">
        <f t="shared" si="14"/>
        <v>IT</v>
      </c>
      <c r="C84" s="302"/>
      <c r="D84" s="151">
        <f t="shared" si="15"/>
        <v>13.499999999999993</v>
      </c>
      <c r="E84" s="126">
        <v>0</v>
      </c>
      <c r="F84" s="126">
        <f>IF(E55&gt;E26,0,IF(AND(E55=E26,E84=0),0,IF($E$26*$C$26*F$4&gt;$E$26,0,$E$26*$C$26)))</f>
        <v>0.45</v>
      </c>
      <c r="G84" s="126">
        <f>IF(F55&gt;F26,0,IF(AND(F55=F26,F84=0),0,IF($E$26*$C$26*G$4&gt;$E$26,0,$E$26*$C$26)+IF($F$26*$C$26*F$4&gt;$F$26,0,$F$26*$C$26)))</f>
        <v>0.45</v>
      </c>
      <c r="H84" s="126">
        <f>IF(G55&gt;G26,0,IF(AND(G55=G26,G84=0),0,IF($E$26*$C$26*H$4&gt;$E$26,0,$E$26*$C$26)+IF($F$26*$C$26*G$4&gt;$F$26,0,$F$26*$C$26)+IF($G$26*$C$26*F$4&gt;$G$26,0,$G$26*$C$26)))</f>
        <v>0.45</v>
      </c>
      <c r="I84" s="126">
        <f>IF(H55&gt;H26,0,IF(AND(H55=H26,H84=0),0,IF($E$26*$C$26*I$4&gt;$E$26,0,$E$26*$C$26)+IF($F$26*$C$26*H$4&gt;$F$26,0,$F$26*$C$26)+IF($G$26*$C$26*G$4&gt;$G$26,0,$G$26*$C$26)+IF($H$26*$C$26*F$4&gt;$H$26,0,$H$26*$C$26)))</f>
        <v>0.45</v>
      </c>
      <c r="J84" s="126">
        <f>IF(I55&gt;I26,0,IF(AND(I55=I26,I84=0),0,IF($E$26*$C$26*J$4&gt;$E$26,0,$E$26*$C$26)+IF($F$26*$C$26*I$4&gt;$F$26,0,$F$26*$C$26)+IF($G$26*$C$26*H$4&gt;$G$26,0,$G$26*$C$26)+IF($H$26*$C$26*G$4&gt;$H$26,0,$H$26*$C$26)+IF($I$26*$C$26*F$4&gt;$I$26,0,$I$26*$C$26)))</f>
        <v>0.45</v>
      </c>
      <c r="K84" s="126">
        <f>IF(J55&gt;J26,0,IF(AND(J55=J26,J84=0),0,IF($E$26*$C$26*K$4&gt;$E$26,0,$E$26*$C$26)+IF($F$26*$C$26*J$4&gt;$F$26,0,$F$26*$C$26)+IF($G$26*$C$26*I$4&gt;$G$26,0,$G$26*$C$26)+IF($H$26*$C$26*H$4&gt;$H$26,0,$H$26*$C$26)+IF($I$26*$C$26*G$4&gt;$I$26,0,$I$26*$C$26)+IF($J$26*$C$26*F$4&gt;$J$26,0,$J$26*$C$26)))</f>
        <v>0.45</v>
      </c>
      <c r="L84" s="126">
        <f>IF(K55&gt;K26,0,IF(AND(K55=K26,K84=0),0,IF($E$26*$C$26*L$4&gt;$E$26,0,$E$26*$C$26)+IF($F$26*$C$26*K$4&gt;$F$26,0,$F$26*$C$26)+IF($G$26*$C$26*J$4&gt;$G$26,0,$G$26*$C$26)+IF($H$26*$C$26*I$4&gt;$H$26,0,$H$26*$C$26)+IF($I$26*$C$26*H$4&gt;$I$26,0,$I$26*$C$26)+IF($J$26*$C$26*G$4&gt;$J$26,0,$J$26*$C$26)+IF($K$26*$C$26*F$4&gt;$K$26,0,$K$26*$C$26)))</f>
        <v>0.45</v>
      </c>
      <c r="M84" s="126">
        <f>IF(L55&gt;L26,0,IF(AND(L55=L26,L84=0),0,IF($E$26*$C$26*M$4&gt;$E$26,0,$E$26*$C$26)+IF($F$26*$C$26*L$4&gt;$F$26,0,$F$26*$C$26)+IF($G$26*$C$26*K$4&gt;$G$26,0,$G$26*$C$26)+IF($H$26*$C$26*J$4&gt;$H$26,0,$H$26*$C$26)+IF($I$26*$C$26*I$4&gt;$I$26,0,$I$26*$C$26)+IF($J$26*$C$26*H$4&gt;$J$26,0,$J$26*$C$26)+IF($K$26*$C$26*G$4&gt;$K$26,0,$K$26*$C$26)+IF($L$26*$C$26*F$4&gt;$L$26,0,$L$26*$C$26)))</f>
        <v>0.45</v>
      </c>
      <c r="N84" s="126">
        <f>IF(M55&gt;M26,0,IF(AND(M55=M26,M84=0),0,IF($E$26*$C$26*N$4&gt;$E$26,0,$E$26*$C$26)+IF($F$26*$C$26*M$4&gt;$F$26,0,$F$26*$C$26)+IF($G$26*$C$26*L$4&gt;$G$26,0,$G$26*$C$26)+IF($H$26*$C$26*K$4&gt;$H$26,0,$H$26*$C$26)+IF($I$26*$C$26*J$4&gt;$I$26,0,$I$26*$C$26)+IF($J$26*$C$26*I$4&gt;$J$26,0,$J$26*$C$26)+IF($K$26*$C$26*H$4&gt;$K$26,0,$K$26*$C$26)+IF($L$26*$C$26*G$4&gt;$L$26,0,$L$26*$C$26)+IF($M$26*$C$26*F$4&gt;$M$26,0,$M$26*$C$26)))</f>
        <v>0.45</v>
      </c>
      <c r="O84" s="126">
        <f>IF(N55&gt;N26,0,IF(AND(N55=N26,N84=0),0,IF($E$26*$C$26*O$4&gt;$E$26,0,$E$26*$C$26)+IF($F$26*$C$26*N$4&gt;$F$26,0,$F$26*$C$26)+IF($G$26*$C$26*M$4&gt;$G$26,0,$G$26*$C$26)+IF($H$26*$C$26*L$4&gt;$H$26,0,$H$26*$C$26)+IF($I$26*$C$26*K$4&gt;$I$26,0,$I$26*$C$26)+IF($J$26*$C$26*J$4&gt;$J$26,0,$J$26*$C$26)+IF($K$26*$C$26*I$4&gt;$K$26,0,$K$26*$C$26)+IF($L$26*$C$26*H$4&gt;$L$26,0,$L$26*$C$26)+IF($M$26*$C$26*G$4&gt;$M$26,0,$M$26*$C$26)+IF($N$26*$C$26*F$4&gt;$N$26,0,$N$26*$C$26)))</f>
        <v>0.45</v>
      </c>
      <c r="P84" s="126">
        <f>IF(O55&gt;O26,0,IF(AND(O55=O26,O84=0),0,IF($E$26*$C$26*P$4&gt;$E$26,0,$E$26*$C$26)+IF($F$26*$C$26*O$4&gt;$F$26,0,$F$26*$C$26)+IF($G$26*$C$26*N$4&gt;$G$26,0,$G$26*$C$26)+IF($H$26*$C$26*M$4&gt;$H$26,0,$H$26*$C$26)+IF($I$26*$C$26*L$4&gt;$I$26,0,$I$26*$C$26)+IF($J$26*$C$26*K$4&gt;$J$26,0,$J$26*$C$26)+IF($K$26*$C$26*J$4&gt;$K$26,0,$K$26*$C$26)+IF($L$26*$C$26*I$4&gt;$L$26,0,$L$26*$C$26)+IF($M$26*$C$26*H$4&gt;$M$26,0,$M$26*$C$26)+IF($N$26*$C$26*G$4&gt;$N$26,0,$N$26*$C$26)+IF($O$26*$C$26*F$4&gt;$O$26,0,$O$26*$C$26)))</f>
        <v>0.45</v>
      </c>
      <c r="Q84" s="126">
        <f>IF(P55&gt;P26,0,IF(AND(P55=P26,P84=0),0,IF($E$26*$C$26*Q$4&gt;$E$26,0,$E$26*$C$26)+IF($F$26*$C$26*P$4&gt;$F$26,0,$F$26*$C$26)+IF($G$26*$C$26*O$4&gt;$G$26,0,$G$26*$C$26)+IF($H$26*$C$26*N$4&gt;$H$26,0,$H$26*$C$26)+IF($I$26*$C$26*M$4&gt;$I$26,0,$I$26*$C$26)+IF($J$26*$C$26*L$4&gt;$J$26,0,$J$26*$C$26)+IF($K$26*$C$26*K$4&gt;$K$26,0,$K$26*$C$26)+IF($L$26*$C$26*J$4&gt;$L$26,0,$L$26*$C$26)+IF($M$26*$C$26*I$4&gt;$M$26,0,$M$26*$C$26)+IF($N$26*$C$26*H$4&gt;$N$26,0,$N$26*$C$26)+IF($O$26*$C$26*G$4&gt;$O$26,0,$O$26*$C$26)+IF($P$26*$C$26*F$4&gt;$P$26,0,$P$26*$C$26)))</f>
        <v>0.45</v>
      </c>
      <c r="R84" s="126">
        <f>IF(Q55&gt;Q26,0,IF(AND(Q55=Q26,Q84=0),0,IF($E$26*$C$26*R$4&gt;$E$26,0,$E$26*$C$26)+IF($F$26*$C$26*Q$4&gt;$F$26,0,$F$26*$C$26)+IF($G$26*$C$26*P$4&gt;$G$26,0,$G$26*$C$26)+IF($H$26*$C$26*O$4&gt;$H$26,0,$H$26*$C$26)+IF($I$26*$C$26*N$4&gt;$I$26,0,$I$26*$C$26)+IF($J$26*$C$26*M$4&gt;$J$26,0,$J$26*$C$26)+IF($K$26*$C$26*L$4&gt;$K$26,0,$K$26*$C$26)+IF($L$26*$C$26*K$4&gt;$L$26,0,$L$26*$C$26)+IF($M$26*$C$26*J$4&gt;$M$26,0,$M$26*$C$26)+IF($N$26*$C$26*I$4&gt;$N$26,0,$N$26*$C$26)+IF($O$26*$C$26*H$4&gt;$O$26,0,$O$26*$C$26)+IF($P$26*$C$26*G$4&gt;$P$26,0,$P$26*$C$26)+IF($Q$26*$C$26*F$4&gt;$Q$26,0,$Q$26*$C$26)))</f>
        <v>0.45</v>
      </c>
      <c r="S84" s="126">
        <f>IF(R55&gt;R26,0,IF(AND(R55=R26,R84=0),0,IF($E$26*$C$26*S$4&gt;$E$26,0,$E$26*$C$26)+IF($F$26*$C$26*R$4&gt;$F$26,0,$F$26*$C$26)+IF($G$26*$C$26*Q$4&gt;$G$26,0,$G$26*$C$26)+IF($H$26*$C$26*P$4&gt;$H$26,0,$H$26*$C$26)+IF($I$26*$C$26*O$4&gt;$I$26,0,$I$26*$C$26)+IF($J$26*$C$26*N$4&gt;$J$26,0,$J$26*$C$26)+IF($K$26*$C$26*M$4&gt;$K$26,0,$K$26*$C$26)+IF($L$26*$C$26*L$4&gt;$L$26,0,$L$26*$C$26)+IF($M$26*$C$26*K$4&gt;$M$26,0,$M$26*$C$26)+IF($N$26*$C$26*J$4&gt;$N$26,0,$N$26*$C$26)+IF($O$26*$C$26*I$4&gt;$O$26,0,$O$26*$C$26)+IF($P$26*$C$26*H$4&gt;$P$26,0,$P$26*$C$26)+IF($Q$26*$C$26*G$4&gt;$Q$26,0,$Q$26*$C$26)+IF($R$26*$C$26*F$4&gt;$R$26,0,$R$26*$C$26)))</f>
        <v>0.45</v>
      </c>
      <c r="T84" s="126">
        <f>IF(S55&gt;S26,0,IF(AND(S55=S26,S84=0),0,IF($E$26*$C$26*T$4&gt;$E$26,0,$E$26*$C$26)+IF($F$26*$C$26*S$4&gt;$F$26,0,$F$26*$C$26)+IF($G$26*$C$26*R$4&gt;$G$26,0,$G$26*$C$26)+IF($H$26*$C$26*Q$4&gt;$H$26,0,$H$26*$C$26)+IF($I$26*$C$26*P$4&gt;$I$26,0,$I$26*$C$26)+IF($J$26*$C$26*O$4&gt;$J$26,0,$J$26*$C$26)+IF($K$26*$C$26*N$4&gt;$K$26,0,$K$26*$C$26)+IF($L$26*$C$26*M$4&gt;$L$26,0,$L$26*$C$26)+IF($M$26*$C$26*L$4&gt;$M$26,0,$M$26*$C$26)+IF($N$26*$C$26*K$4&gt;$N$26,0,$N$26*$C$26)+IF($O$26*$C$26*J$4&gt;$O$26,0,$O$26*$C$26)+IF($P$26*$C$26*I$4&gt;$P$26,0,$P$26*$C$26)+IF($Q$26*$C$26*H$4&gt;$Q$26,0,$Q$26*$C$26)+IF($R$26*$C$26*G$4&gt;$R$26,0,$R$26*$C$26)+IF($S$26*$C$26*F$4&gt;$S$26,0,$S$26*$C$26)))</f>
        <v>0.45</v>
      </c>
      <c r="U84" s="126">
        <f>IF(T55&gt;T26,0,IF(AND(T55=T26,T84=0),0,IF($E$26*$C$26*U$4&gt;$E$26,0,$E$26*$C$26)+IF($F$26*$C$26*T$4&gt;$F$26,0,$F$26*$C$26)+IF($G$26*$C$26*S$4&gt;$G$26,0,$G$26*$C$26)+IF($H$26*$C$26*R$4&gt;$H$26,0,$H$26*$C$26)+IF($I$26*$C$26*Q$4&gt;$I$26,0,$I$26*$C$26)+IF($J$26*$C$26*P$4&gt;$J$26,0,$J$26*$C$26)+IF($K$26*$C$26*O$4&gt;$K$26,0,$K$26*$C$26)+IF($L$26*$C$26*N$4&gt;$L$26,0,$L$26*$C$26)+IF($M$26*$C$26*M$4&gt;$M$26,0,$M$26*$C$26)+IF($N$26*$C$26*L$4&gt;$N$26,0,$N$26*$C$26)+IF($O$26*$C$26*K$4&gt;$O$26,0,$O$26*$C$26)+IF($P$26*$C$26*J$4&gt;$P$26,0,$P$26*$C$26)+IF($Q$26*$C$26*I$4&gt;$Q$26,0,$Q$26*$C$26)+IF($R$26*$C$26*H$4&gt;$R$26,0,$R$26*$C$26)+IF($S$26*$C$26*G$4&gt;$S$26,0,$S$26*$C$26)+IF($T$26*$C$26*F$4&gt;$T$26,0,$T$26*$C$26)))</f>
        <v>0.45</v>
      </c>
      <c r="V84" s="126">
        <f>IF(U55&gt;U26,0,IF(AND(U55=U26,U84=0),0,IF($E$26*$C$26*V$4&gt;$E$26,0,$E$26*$C$26)+IF($F$26*$C$26*U$4&gt;$F$26,0,$F$26*$C$26)+IF($G$26*$C$26*T$4&gt;$G$26,0,$G$26*$C$26)+IF($H$26*$C$26*S$4&gt;$H$26,0,$H$26*$C$26)+IF($I$26*$C$26*R$4&gt;$I$26,0,$I$26*$C$26)+IF($J$26*$C$26*Q$4&gt;$J$26,0,$J$26*$C$26)+IF($K$26*$C$26*P$4&gt;$K$26,0,$K$26*$C$26)+IF($L$26*$C$26*O$4&gt;$L$26,0,$L$26*$C$26)+IF($M$26*$C$26*N$4&gt;$M$26,0,$M$26*$C$26)+IF($N$26*$C$26*M$4&gt;$N$26,0,$N$26*$C$26)+IF($O$26*$C$26*L$4&gt;$O$26,0,$O$26*$C$26)+IF($P$26*$C$26*K$4&gt;$P$26,0,$P$26*$C$26)+IF($Q$26*$C$26*J$4&gt;$Q$26,0,$Q$26*$C$26)+IF($R$26*$C$26*I$4&gt;$R$26,0,$R$26*$C$26)+IF($S$26*$C$26*H$4&gt;$S$26,0,$S$26*$C$26)+IF($T$26*$C$26*G$4&gt;$T$26,0,$T$26*$C$26)+IF($U$26*$C$26*F$4&gt;$U$26,0,$U$26*$C$26)))</f>
        <v>0.45</v>
      </c>
      <c r="W84" s="126">
        <f>IF(V55&gt;V26,0,IF(AND(V55=V26,V84=0),0,IF($E$26*$C$26*W$4&gt;$E$26,0,$E$26*$C$26)+IF($F$26*$C$26*V$4&gt;$F$26,0,$F$26*$C$26)+IF($G$26*$C$26*U$4&gt;$G$26,0,$G$26*$C$26)+IF($H$26*$C$26*T$4&gt;$H$26,0,$H$26*$C$26)+IF($I$26*$C$26*S$4&gt;$I$26,0,$I$26*$C$26)+IF($J$26*$C$26*R$4&gt;$J$26,0,$J$26*$C$26)+IF($K$26*$C$26*Q$4&gt;$K$26,0,$K$26*$C$26)+IF($L$26*$C$26*P$4&gt;$L$26,0,$L$26*$C$26)+IF($M$26*$C$26*O$4&gt;$M$26,0,$M$26*$C$26)+IF($N$26*$C$26*N$4&gt;$N$26,0,$N$26*$C$26)+IF($O$26*$C$26*M$4&gt;$O$26,0,$O$26*$C$26)+IF($P$26*$C$26*L$4&gt;$P$26,0,$P$26*$C$26)+IF($Q$26*$C$26*K$4&gt;$Q$26,0,$Q$26*$C$26)+IF($R$26*$C$26*J$4&gt;$R$26,0,$R$26*$C$26)+IF($S$26*$C$26*I$4&gt;$S$26,0,$S$26*$C$26)+IF($T$26*$C$26*H$4&gt;$T$26,0,$T$26*$C$26)+IF($U$26*$C$26*G$4&gt;$U$26,0,$U$26*$C$26)+IF($V$26*$C$26*F$4&gt;$V$26,0,$V$26*$C$26)))</f>
        <v>0.45</v>
      </c>
      <c r="X84" s="126">
        <f>IF(W55&gt;W26,0,IF(AND(W55=W26,W84=0),0,IF($E$26*$C$26*X$4&gt;$E$26,0,$E$26*$C$26)+IF($F$26*$C$26*W$4&gt;$F$26,0,$F$26*$C$26)+IF($G$26*$C$26*V$4&gt;$G$26,0,$G$26*$C$26)+IF($H$26*$C$26*U$4&gt;$H$26,0,$H$26*$C$26)+IF($I$26*$C$26*T$4&gt;$I$26,0,$I$26*$C$26)+IF($J$26*$C$26*S$4&gt;$J$26,0,$J$26*$C$26)+IF($K$26*$C$26*R$4&gt;$K$26,0,$K$26*$C$26)+IF($L$26*$C$26*Q$4&gt;$L$26,0,$L$26*$C$26)+IF($M$26*$C$26*P$4&gt;$M$26,0,$M$26*$C$26)+IF($N$26*$C$26*O$4&gt;$N$26,0,$N$26*$C$26)+IF($O$26*$C$26*N$4&gt;$O$26,0,$O$26*$C$26)+IF($P$26*$C$26*M$4&gt;$P$26,0,$P$26*$C$26)+IF($Q$26*$C$26*L$4&gt;$Q$26,0,$Q$26*$C$26)+IF($R$26*$C$26*K$4&gt;$R$26,0,$R$26*$C$26)+IF($S$26*$C$26*J$4&gt;$S$26,0,$S$26*$C$26)+IF($T$26*$C$26*I$4&gt;$T$26,0,$T$26*$C$26)+IF($U$26*$C$26*H$4&gt;$U$26,0,$U$26*$C$26)+IF($V$26*$C$26*G$4&gt;$V$26,0,$V$26*$C$26)+IF($W$26*$C$26*F$4&gt;$W$26,0,$W$26*$C$26)))</f>
        <v>0.45</v>
      </c>
      <c r="Y84" s="126">
        <f>IF(X55&gt;X26,0,IF(AND(X55=X26,X84=0),0,IF($E$26*$C$26*Y$4&gt;$E$26,0,$E$26*$C$26)+IF($F$26*$C$26*X$4&gt;$F$26,0,$F$26*$C$26)+IF($G$26*$C$26*W$4&gt;$G$26,0,$G$26*$C$26)+IF($H$26*$C$26*V$4&gt;$H$26,0,$H$26*$C$26)+IF($I$26*$C$26*U$4&gt;$I$26,0,$I$26*$C$26)+IF($J$26*$C$26*T$4&gt;$J$26,0,$J$26*$C$26)+IF($K$26*$C$26*S$4&gt;$K$26,0,$K$26*$C$26)+IF($L$26*$C$26*R$4&gt;$L$26,0,$L$26*$C$26)+IF($M$26*$C$26*Q$4&gt;$M$26,0,$M$26*$C$26)+IF($N$26*$C$26*P$4&gt;$N$26,0,$N$26*$C$26)+IF($O$26*$C$26*O$4&gt;$O$26,0,$O$26*$C$26)+IF($P$26*$C$26*N$4&gt;$P$26,0,$P$26*$C$26)+IF($Q$26*$C$26*M$4&gt;$Q$26,0,$Q$26*$C$26)+IF($R$26*$C$26*L$4&gt;$R$26,0,$R$26*$C$26)+IF($S$26*$C$26*K$4&gt;$S$26,0,$S$26*$C$26)+IF($T$26*$C$26*J$4&gt;$T$26,0,$T$26*$C$26)+IF($U$26*$C$26*I$4&gt;$U$26,0,$U$26*$C$26)+IF($V$26*$C$26*H$4&gt;$V$26,0,$V$26*$C$26)+IF($W$26*$C$26*G$4&gt;$W$26,0,$W$26*$C$26)+IF($X$26*$C$26*F$4&gt;$X$26,0,$X$26*$C$26)))</f>
        <v>0.45</v>
      </c>
      <c r="Z84" s="126">
        <f>IF(Y55&gt;Y26,0,IF(AND(Y55=Y26,Y84=0),0,IF($E$26*$C$26*Z$4&gt;$E$26,0,$E$26*$C$26)+IF($F$26*$C$26*Y$4&gt;$F$26,0,$F$26*$C$26)+IF($G$26*$C$26*X$4&gt;$G$26,0,$G$26*$C$26)+IF($H$26*$C$26*W$4&gt;$H$26,0,$H$26*$C$26)+IF($I$26*$C$26*V$4&gt;$I$26,0,$I$26*$C$26)+IF($J$26*$C$26*U$4&gt;$J$26,0,$J$26*$C$26)+IF($K$26*$C$26*T$4&gt;$K$26,0,$K$26*$C$26)+IF($L$26*$C$26*S$4&gt;$L$26,0,$L$26*$C$26)+IF($M$26*$C$26*R$4&gt;$M$26,0,$M$26*$C$26)+IF($N$26*$C$26*Q$4&gt;$N$26,0,$N$26*$C$26)+IF($O$26*$C$26*P$4&gt;$O$26,0,$O$26*$C$26)+IF($P$26*$C$26*O$4&gt;$P$26,0,$P$26*$C$26)+IF($Q$26*$C$26*N$4&gt;$Q$26,0,$Q$26*$C$26)+IF($R$26*$C$26*M$4&gt;$R$26,0,$R$26*$C$26)+IF($S$26*$C$26*L$4&gt;$S$26,0,$S$26*$C$26)+IF($T$26*$C$26*K$4&gt;$T$26,0,$T$26*$C$26)+IF($U$26*$C$26*J$4&gt;$U$26,0,$U$26*$C$26)+IF($V$26*$C$26*I$4&gt;$V$26,0,$V$26*$C$26)+IF($W$26*$C$26*H$4&gt;$W$26,0,$W$26*$C$26)+IF($X$26*$C$26*G$4&gt;$X$26,0,$X$26*$C$26)+IF($Y$26*$C$26*F$4&gt;$Y$26,0,$Y$26*$C$26)))</f>
        <v>0.45</v>
      </c>
      <c r="AA84" s="126">
        <f>IF(Z55&gt;Z26,0,IF(AND(Z55=Z26,Z84=0),0,IF($E$26*$C$26*AA$4&gt;$E$26,0,$E$26*$C$26)+IF($F$26*$C$26*Z$4&gt;$F$26,0,$F$26*$C$26)+IF($G$26*$C$26*Y$4&gt;$G$26,0,$G$26*$C$26)+IF($H$26*$C$26*X$4&gt;$H$26,0,$H$26*$C$26)+IF($I$26*$C$26*W$4&gt;$I$26,0,$I$26*$C$26)+IF($J$26*$C$26*V$4&gt;$J$26,0,$J$26*$C$26)+IF($K$26*$C$26*U$4&gt;$K$26,0,$K$26*$C$26)+IF($L$26*$C$26*T$4&gt;$L$26,0,$L$26*$C$26)+IF($M$26*$C$26*S$4&gt;$M$26,0,$M$26*$C$26)+IF($N$26*$C$26*R$4&gt;$N$26,0,$N$26*$C$26)+IF($O$26*$C$26*Q$4&gt;$O$26,0,$O$26*$C$26)+IF($P$26*$C$26*P$4&gt;$P$26,0,$P$26*$C$26)+IF($Q$26*$C$26*O$4&gt;$Q$26,0,$Q$26*$C$26)+IF($R$26*$C$26*N$4&gt;$R$26,0,$R$26*$C$26)+IF($S$26*$C$26*M$4&gt;$S$26,0,$S$26*$C$26)+IF($T$26*$C$26*L$4&gt;$T$26,0,$T$26*$C$26)+IF($U$26*$C$26*K$4&gt;$U$26,0,$U$26*$C$26)+IF($V$26*$C$26*J$4&gt;$V$26,0,$V$26*$C$26)+IF($W$26*$C$26*I$4&gt;$W$26,0,$W$26*$C$26)+IF($X$26*$C$26*H$4&gt;$X$26,0,$X$26*$C$26)+IF($Y$26*$C$26*G$4&gt;$Y$26,0,$Y$26*$C$26)+IF($Z$26*$C$26*F$4&gt;$Z$26,0,$Z$26*$C$26)))</f>
        <v>0.45</v>
      </c>
      <c r="AB84" s="126">
        <f>IF(AA55&gt;AA26,0,IF(AND(AA55=AA26,AA84=0),0,IF($E$26*$C$26*AB$4&gt;$E$26,0,$E$26*$C$26)+IF($F$26*$C$26*AA$4&gt;$F$26,0,$F$26*$C$26)+IF($G$26*$C$26*Z$4&gt;$G$26,0,$G$26*$C$26)+IF($H$26*$C$26*Y$4&gt;$H$26,0,$H$26*$C$26)+IF($I$26*$C$26*X$4&gt;$I$26,0,$I$26*$C$26)+IF($J$26*$C$26*W$4&gt;$J$26,0,$J$26*$C$26)+IF($K$26*$C$26*V$4&gt;$K$26,0,$K$26*$C$26)+IF($L$26*$C$26*U$4&gt;$L$26,0,$L$26*$C$26)+IF($M$26*$C$26*T$4&gt;$M$26,0,$M$26*$C$26)+IF($N$26*$C$26*S$4&gt;$N$26,0,$N$26*$C$26)+IF($O$26*$C$26*R$4&gt;$O$26,0,$O$26*$C$26)+IF($P$26*$C$26*Q$4&gt;$P$26,0,$P$26*$C$26)+IF($Q$26*$C$26*P$4&gt;$Q$26,0,$Q$26*$C$26)+IF($R$26*$C$26*O$4&gt;$R$26,0,$R$26*$C$26)+IF($S$26*$C$26*N$4&gt;$S$26,0,$S$26*$C$26)+IF($T$26*$C$26*M$4&gt;$T$26,0,$T$26*$C$26)+IF($U$26*$C$26*L$4&gt;$U$26,0,$U$26*$C$26)+IF($V$26*$C$26*K$4&gt;$V$26,0,$V$26*$C$26)+IF($W$26*$C$26*J$4&gt;$W$26,0,$W$26*$C$26)+IF($X$26*$C$26*I$4&gt;$X$26,0,$X$26*$C$26)+IF($Y$26*$C$26*H$4&gt;$Y$26,0,$Y$26*$C$26)+IF($Z$26*$C$26*G$4&gt;$Z$26,0,$Z$26*$C$26)+IF($AA$26*$C$26*F$4&gt;$AA$26,0,$AA$26*$C$26)))</f>
        <v>0.45</v>
      </c>
      <c r="AC84" s="126">
        <f>IF(AB55&gt;AB26,0,IF(AND(AB55=AB26,AB84=0),0,IF($E$26*$C$26*AC$4&gt;$E$26,0,$E$26*$C$26)+IF($F$26*$C$26*AB$4&gt;$F$26,0,$F$26*$C$26)+IF($G$26*$C$26*AA$4&gt;$G$26,0,$G$26*$C$26)+IF($H$26*$C$26*Z$4&gt;$H$26,0,$H$26*$C$26)+IF($I$26*$C$26*Y$4&gt;$I$26,0,$I$26*$C$26)+IF($J$26*$C$26*X$4&gt;$J$26,0,$J$26*$C$26)+IF($K$26*$C$26*W$4&gt;$K$26,0,$K$26*$C$26)+IF($L$26*$C$26*V$4&gt;$L$26,0,$L$26*$C$26)+IF($M$26*$C$26*U$4&gt;$M$26,0,$M$26*$C$26)+IF($N$26*$C$26*T$4&gt;$N$26,0,$N$26*$C$26)+IF($O$26*$C$26*S$4&gt;$O$26,0,$O$26*$C$26)+IF($P$26*$C$26*R$4&gt;$P$26,0,$P$26*$C$26)+IF($Q$26*$C$26*Q$4&gt;$Q$26,0,$Q$26*$C$26)+IF($R$26*$C$26*P$4&gt;$R$26,0,$R$26*$C$26)+IF($S$26*$C$26*O$4&gt;$S$26,0,$S$26*$C$26)+IF($T$26*$C$26*N$4&gt;$T$26,0,$T$26*$C$26)+IF($U$26*$C$26*M$4&gt;$U$26,0,$U$26*$C$26)+IF($V$26*$C$26*L$4&gt;$V$26,0,$V$26*$C$26)+IF($W$26*$C$26*K$4&gt;$W$26,0,$W$26*$C$26)+IF($X$26*$C$26*J$4&gt;$X$26,0,$X$26*$C$26)+IF($Y$26*$C$26*I$4&gt;$Y$26,0,$Y$26*$C$26)+IF($Z$26*$C$26*H$4&gt;$Z$26,0,$Z$26*$C$26)+IF($AA$26*$C$26*G$4&gt;$AA$26,0,$AA$26*$C$26)+IF($AB$26*$C$26*F$4&gt;$AB$26,0,$AB$26*$C$26)))</f>
        <v>0.45</v>
      </c>
      <c r="AD84" s="126">
        <f>IF(AC55&gt;AC26,0,IF(AND(AC55=AC26,AC84=0),0,IF($E$26*$C$26*AD$4&gt;$E$26,0,$E$26*$C$26)+IF($F$26*$C$26*AC$4&gt;$F$26,0,$F$26*$C$26)+IF($G$26*$C$26*AB$4&gt;$G$26,0,$G$26*$C$26)+IF($H$26*$C$26*AA$4&gt;$H$26,0,$H$26*$C$26)+IF($I$26*$C$26*Z$4&gt;$I$26,0,$I$26*$C$26)+IF($J$26*$C$26*Y$4&gt;$J$26,0,$J$26*$C$26)+IF($K$26*$C$26*X$4&gt;$K$26,0,$K$26*$C$26)+IF($L$26*$C$26*W$4&gt;$L$26,0,$L$26*$C$26)+IF($M$26*$C$26*V$4&gt;$M$26,0,$M$26*$C$26)+IF($N$26*$C$26*U$4&gt;$N$26,0,$N$26*$C$26)+IF($O$26*$C$26*T$4&gt;$O$26,0,$O$26*$C$26)+IF($P$26*$C$26*S$4&gt;$P$26,0,$P$26*$C$26)+IF($Q$26*$C$26*R$4&gt;$Q$26,0,$Q$26*$C$26)+IF($R$26*$C$26*Q$4&gt;$R$26,0,$R$26*$C$26)+IF($S$26*$C$26*P$4&gt;$S$26,0,$S$26*$C$26)+IF($T$26*$C$26*O$4&gt;$T$26,0,$T$26*$C$26)+IF($U$26*$C$26*N$4&gt;$U$26,0,$U$26*$C$26)+IF($V$26*$C$26*M$4&gt;$V$26,0,$V$26*$C$26)+IF($W$26*$C$26*L$4&gt;$W$26,0,$W$26*$C$26)+IF($X$26*$C$26*K$4&gt;$X$26,0,$X$26*$C$26)+IF($Y$26*$C$26*J$4&gt;$Y$26,0,$Y$26*$C$26)+IF($Z$26*$C$26*I$4&gt;$Z$26,0,$Z$26*$C$26)+IF($AA$26*$C$26*H$4&gt;$AA$26,0,$AA$26*$C$26)+IF($AB$26*$C$26*G$4&gt;$AB$26,0,$AB$26*$C$26)+IF($AC$26*$C$26*F$4&gt;$AC$26,0,$AC$26*$C$26)))</f>
        <v>0.45</v>
      </c>
      <c r="AE84" s="126">
        <f>IF(AD55&gt;AD26,0,IF(AND(AD55=AD26,AD84=0),0,IF($E$26*$C$26*AE$4&gt;$E$26,0,$E$26*$C$26)+IF($F$26*$C$26*AD$4&gt;$F$26,0,$F$26*$C$26)+IF($G$26*$C$26*AC$4&gt;$G$26,0,$G$26*$C$26)+IF($H$26*$C$26*AB$4&gt;$H$26,0,$H$26*$C$26)+IF($I$26*$C$26*AA$4&gt;$I$26,0,$I$26*$C$26)+IF($J$26*$C$26*Z$4&gt;$J$26,0,$J$26*$C$26)+IF($K$26*$C$26*Y$4&gt;$K$26,0,$K$26*$C$26)+IF($L$26*$C$26*X$4&gt;$L$26,0,$L$26*$C$26)+IF($M$26*$C$26*W$4&gt;$M$26,0,$M$26*$C$26)+IF($N$26*$C$26*V$4&gt;$N$26,0,$N$26*$C$26)+IF($O$26*$C$26*U$4&gt;$O$26,0,$O$26*$C$26)+IF($P$26*$C$26*T$4&gt;$P$26,0,$P$26*$C$26)+IF($Q$26*$C$26*S$4&gt;$Q$26,0,$Q$26*$C$26)+IF($R$26*$C$26*R$4&gt;$R$26,0,$R$26*$C$26)+IF($S$26*$C$26*Q$4&gt;$S$26,0,$S$26*$C$26)+IF($T$26*$C$26*P$4&gt;$T$26,0,$T$26*$C$26)+IF($U$26*$C$26*O$4&gt;$U$26,0,$U$26*$C$26)+IF($V$26*$C$26*N$4&gt;$V$26,0,$V$26*$C$26)+IF($W$26*$C$26*M$4&gt;$W$26,0,$W$26*$C$26)+IF($X$26*$C$26*L$4&gt;$X$26,0,$X$26*$C$26)+IF($Y$26*$C$26*K$4&gt;$Y$26,0,$Y$26*$C$26)+IF($Z$26*$C$26*J$4&gt;$Z$26,0,$Z$26*$C$26)+IF($AA$26*$C$26*I$4&gt;$AA$26,0,$AA$26*$C$26)+IF($AB$26*$C$26*H$4&gt;$AB$26,0,$AB$26*$C$26)+IF($AC$26*$C$26*G$4&gt;$AC$26,0,$AC$26*$C$26)+IF($AD$26*$C$26*F$4&gt;$AD$26,0,$AD$26*$C$26)))</f>
        <v>0.45</v>
      </c>
      <c r="AF84" s="126">
        <f>IF(AE55&gt;AE26,0,IF(AND(AE55=AE26,AE84=0),0,IF($E$26*$C$26*AF$4&gt;$E$26,0,$E$26*$C$26)+IF($F$26*$C$26*AE$4&gt;$F$26,0,$F$26*$C$26)+IF($G$26*$C$26*AD$4&gt;$G$26,0,$G$26*$C$26)+IF($H$26*$C$26*AC$4&gt;$H$26,0,$H$26*$C$26)+IF($I$26*$C$26*AB$4&gt;$I$26,0,$I$26*$C$26)+IF($J$26*$C$26*AA$4&gt;$J$26,0,$J$26*$C$26)+IF($K$26*$C$26*Z$4&gt;$K$26,0,$K$26*$C$26)+IF($L$26*$C$26*Y$4&gt;$L$26,0,$L$26*$C$26)+IF($M$26*$C$26*X$4&gt;$M$26,0,$M$26*$C$26)+IF($N$26*$C$26*W$4&gt;$N$26,0,$N$26*$C$26)+IF($O$26*$C$26*V$4&gt;$O$26,0,$O$26*$C$26)+IF($P$26*$C$26*U$4&gt;$P$26,0,$P$26*$C$26)+IF($Q$26*$C$26*T$4&gt;$Q$26,0,$Q$26*$C$26)+IF($R$26*$C$26*S$4&gt;$R$26,0,$R$26*$C$26)+IF($S$26*$C$26*R$4&gt;$S$26,0,$S$26*$C$26)+IF($T$26*$C$26*Q$4&gt;$T$26,0,$T$26*$C$26)+IF($U$26*$C$26*P$4&gt;$U$26,0,$U$26*$C$26)+IF($V$26*$C$26*O$4&gt;$V$26,0,$V$26*$C$26)+IF($W$26*$C$26*N$4&gt;$W$26,0,$W$26*$C$26)+IF($X$26*$C$26*M$4&gt;$X$26,0,$X$26*$C$26)+IF($Y$26*$C$26*L$4&gt;$Y$26,0,$Y$26*$C$26)+IF($Z$26*$C$26*K$4&gt;$Z$26,0,$Z$26*$C$26)+IF($AA$26*$C$26*J$4&gt;$AA$26,0,$AA$26*$C$26)+IF($AB$26*$C$26*I$4&gt;$AB$26,0,$AB$26*$C$26)+IF($AC$26*$C$26*H$4&gt;$AC$26,0,$AC$26*$C$26)+IF($AD$26*$C$26*G$4&gt;$AD$26,0,$AD$26*$C$26)+IF($AE$26*$C$26*F$4&gt;$AE$26,0,$AE$26*$C$26)))</f>
        <v>0.45</v>
      </c>
      <c r="AG84" s="126">
        <f>IF(AF55&gt;AF26,0,IF(AND(AF55=AF26,AF84=0),0,IF($E$26*$C$26*AG$4&gt;$E$26,0,$E$26*$C$26)+IF($F$26*$C$26*AF$4&gt;$F$26,0,$F$26*$C$26)+IF($G$26*$C$26*AE$4&gt;$G$26,0,$G$26*$C$26)+IF($H$26*$C$26*AD$4&gt;$H$26,0,$H$26*$C$26)+IF($I$26*$C$26*AC$4&gt;$I$26,0,$I$26*$C$26)+IF($J$26*$C$26*AB$4&gt;$J$26,0,$J$26*$C$26)+IF($K$26*$C$26*AA$4&gt;$K$26,0,$K$26*$C$26)+IF($L$26*$C$26*Z$4&gt;$L$26,0,$L$26*$C$26)+IF($M$26*$C$26*Y$4&gt;$M$26,0,$M$26*$C$26)+IF($N$26*$C$26*X$4&gt;$N$26,0,$N$26*$C$26)+IF($O$26*$C$26*W$4&gt;$O$26,0,$O$26*$C$26)+IF($P$26*$C$26*V$4&gt;$P$26,0,$P$26*$C$26)+IF($Q$26*$C$26*U$4&gt;$Q$26,0,$Q$26*$C$26)+IF($R$26*$C$26*T$4&gt;$R$26,0,$R$26*$C$26)+IF($S$26*$C$26*S$4&gt;$S$26,0,$S$26*$C$26)+IF($T$26*$C$26*R$4&gt;$T$26,0,$T$26*$C$26)+IF($U$26*$C$26*Q$4&gt;$U$26,0,$U$26*$C$26)+IF($V$26*$C$26*P$4&gt;$V$26,0,$V$26*$C$26)+IF($W$26*$C$26*O$4&gt;$W$26,0,$W$26*$C$26)+IF($X$26*$C$26*N$4&gt;$X$26,0,$X$26*$C$26)+IF($Y$26*$C$26*M$4&gt;$Y$26,0,$Y$26*$C$26)+IF($Z$26*$C$26*L$4&gt;$Z$26,0,$Z$26*$C$26)+IF($AA$26*$C$26*K$4&gt;$AA$26,0,$AA$26*$C$26)+IF($AB$26*$C$26*J$4&gt;$AB$26,0,$AB$26*$C$26)+IF($AC$26*$C$26*I$4&gt;$AC$26,0,$AC$26*$C$26)+IF($AD$26*$C$26*H$4&gt;$AD$26,0,$AD$26*$C$26)+IF($AE$26*$C$26*G$4&gt;$AE$26,0,$AE$26*$C$26)+IF($AF$26*$C$26*F$4&gt;$AF$26,0,$AF$26*$C$26)))</f>
        <v>0.45</v>
      </c>
      <c r="AH84" s="126">
        <f>IF(AG55&gt;AG26,0,IF(AND(AG55=AG26,AG84=0),0,IF($E$26*$C$26*AH$4&gt;$E$26,0,$E$26*$C$26)+IF($F$26*$C$26*AG$4&gt;$F$26,0,$F$26*$C$26)+IF($G$26*$C$26*AF$4&gt;$G$26,0,$G$26*$C$26)+IF($H$26*$C$26*AE$4&gt;$H$26,0,$H$26*$C$26)+IF($I$26*$C$26*AD$4&gt;$I$26,0,$I$26*$C$26)+IF($J$26*$C$26*AC$4&gt;$J$26,0,$J$26*$C$26)+IF($K$26*$C$26*AB$4&gt;$K$26,0,$K$26*$C$26)+IF($L$26*$C$26*AA$4&gt;$L$26,0,$L$26*$C$26)+IF($M$26*$C$26*Z$4&gt;$M$26,0,$M$26*$C$26)+IF($N$26*$C$26*Y$4&gt;$N$26,0,$N$26*$C$26)+IF($O$26*$C$26*X$4&gt;$O$26,0,$O$26*$C$26)+IF($P$26*$C$26*W$4&gt;$P$26,0,$P$26*$C$26)+IF($Q$26*$C$26*V$4&gt;$Q$26,0,$Q$26*$C$26)+IF($R$26*$C$26*U$4&gt;$R$26,0,$R$26*$C$26)+IF($S$26*$C$26*T$4&gt;$S$26,0,$S$26*$C$26)+IF($T$26*$C$26*S$4&gt;$T$26,0,$T$26*$C$26)+IF($U$26*$C$26*R$4&gt;$U$26,0,$U$26*$C$26)+IF($V$26*$C$26*Q$4&gt;$V$26,0,$V$26*$C$26)+IF($W$26*$C$26*P$4&gt;$W$26,0,$W$26*$C$26)+IF($X$26*$C$26*O$4&gt;$X$26,0,$X$26*$C$26)+IF($Y$26*$C$26*N$4&gt;$Y$26,0,$Y$26*$C$26)+IF($Z$26*$C$26*M$4&gt;$Z$26,0,$Z$26*$C$26)+IF($AA$26*$C$26*L$4&gt;$AA$26,0,$AA$26*$C$26)+IF($AB$26*$C$26*K$4&gt;$AB$26,0,$AB$26*$C$26)+IF($AC$26*$C$26*J$4&gt;$AC$26,0,$AC$26*$C$26)+IF($AD$26*$C$26*I$4&gt;$AD$26,0,$AD$26*$C$26)+IF($AE$26*$C$26*H$4&gt;$AE$26,0,$AE$26*$C$26)+IF($AF$26*$C$26*G$4&gt;$AF$26,0,$AF$26*$C$26)+IF($AG$26*$C$26*F$4&gt;$AG$26,0,$AG$26*$C$26)))</f>
        <v>0.45</v>
      </c>
      <c r="AI84" s="126">
        <f>IF(AH55&gt;AH26,0,IF(AND(AH55=AH26,AH84=0),0,IF($E$26*$C$26*AI$4&gt;$E$26,0,$E$26*$C$26)+IF($F$26*$C$26*AH$4&gt;$F$26,0,$F$26*$C$26)+IF($G$26*$C$26*AG$4&gt;$G$26,0,$G$26*$C$26)+IF($H$26*$C$26*AF$4&gt;$H$26,0,$H$26*$C$26)+IF($I$26*$C$26*AE$4&gt;$I$26,0,$I$26*$C$26)+IF($J$26*$C$26*AD$4&gt;$J$26,0,$J$26*$C$26)+IF($K$26*$C$26*AC$4&gt;$K$26,0,$K$26*$C$26)+IF($L$26*$C$26*AB$4&gt;$L$26,0,$L$26*$C$26)+IF($M$26*$C$26*AA$4&gt;$M$26,0,$M$26*$C$26)+IF($N$26*$C$26*Z$4&gt;$N$26,0,$N$26*$C$26)+IF($O$26*$C$26*Y$4&gt;$O$26,0,$O$26*$C$26)+IF($P$26*$C$26*X$4&gt;$P$26,0,$P$26*$C$26)+IF($Q$26*$C$26*W$4&gt;$Q$26,0,$Q$26*$C$26)+IF($R$26*$C$26*V$4&gt;$R$26,0,$R$26*$C$26)+IF($S$26*$C$26*U$4&gt;$S$26,0,$S$26*$C$26)+IF($T$26*$C$26*T$4&gt;$T$26,0,$T$26*$C$26)+IF($U$26*$C$26*S$4&gt;$U$26,0,$U$26*$C$26)+IF($V$26*$C$26*R$4&gt;$V$26,0,$V$26*$C$26)+IF($W$26*$C$26*Q$4&gt;$W$26,0,$W$26*$C$26)+IF($X$26*$C$26*P$4&gt;$X$26,0,$X$26*$C$26)+IF($Y$26*$C$26*O$4&gt;$Y$26,0,$Y$26*$C$26)+IF($Z$26*$C$26*N$4&gt;$Z$26,0,$Z$26*$C$26)+IF($AA$26*$C$26*M$4&gt;$AA$26,0,$AA$26*$C$26)+IF($AB$26*$C$26*L$4&gt;$AB$26,0,$AB$26*$C$26)+IF($AC$26*$C$26*K$4&gt;$AC$26,0,$AC$26*$C$26)+IF($AD$26*$C$26*J$4&gt;$AD$26,0,$AD$26*$C$26)+IF($AE$26*$C$26*I$4&gt;$AE$26,0,$AE$26*$C$26)+IF($AF$26*$C$26*H$4&gt;$AF$26,0,$AF$26*$C$26)+IF($AG$26*$C$26*G$4&gt;$AG$26,0,$AG$26*$C$26)+IF($AH$26*$C$26*F$4&gt;$AH$26,0,$AH$26*$C$26)))</f>
        <v>0.45</v>
      </c>
    </row>
    <row r="85" spans="2:35" ht="28.8" x14ac:dyDescent="0.3">
      <c r="B85" s="6" t="str">
        <f t="shared" si="14"/>
        <v>Vehicles and other transportation equipment</v>
      </c>
      <c r="C85" s="302"/>
      <c r="D85" s="151">
        <f t="shared" si="15"/>
        <v>13.499999999999993</v>
      </c>
      <c r="E85" s="126">
        <v>0</v>
      </c>
      <c r="F85" s="126">
        <f>IF(E56&gt;E27,0,IF(AND(E56=E27,E85=0),0,IF($E$27*$C$27*F$4&gt;$E$27,0,$E$27*$C$27)))</f>
        <v>0.45</v>
      </c>
      <c r="G85" s="126">
        <f>IF(F56&gt;F27,0,IF(AND(F56=F27,F85=0),0,IF($E$27*$C$27*G$4&gt;$E$27,0,$E$27*$C$27)+IF($F$27*$C$27*F$4&gt;$F$27,0,$F$27*$C$27)))</f>
        <v>0.45</v>
      </c>
      <c r="H85" s="126">
        <f>IF(G56&gt;G27,0,IF(AND(G56=G27,G85=0),0,IF($E$27*$C$27*H$4&gt;$E$27,0,$E$27*$C$27)+IF($F$27*$C$27*G$4&gt;$F$27,0,$F$27*$C$27)+IF($G$27*$C$27*F$4&gt;$G$27,0,$G$27*$C$27)))</f>
        <v>0.45</v>
      </c>
      <c r="I85" s="126">
        <f>IF(H56&gt;H27,0,IF(AND(H56=H27,H85=0),0,IF($E$27*$C$27*I$4&gt;$E$27,0,$E$27*$C$27)+IF($F$27*$C$27*H$4&gt;$F$27,0,$F$27*$C$27)+IF($G$27*$C$27*G$4&gt;$G$27,0,$G$27*$C$27)+IF($H$27*$C$27*F$4&gt;$H$27,0,$H$27*$C$27)))</f>
        <v>0.45</v>
      </c>
      <c r="J85" s="126">
        <f>IF(I56&gt;I27,0,IF(AND(I56=I27,I85=0),0,IF($E$27*$C$27*J$4&gt;$E$27,0,$E$27*$C$27)+IF($F$27*$C$27*I$4&gt;$F$27,0,$F$27*$C$27)+IF($G$27*$C$27*H$4&gt;$G$27,0,$G$27*$C$27)+IF($H$27*$C$27*G$4&gt;$H$27,0,$H$27*$C$27)+IF($I$27*$C$27*F$4&gt;$I$27,0,$I$27*$C$27)))</f>
        <v>0.45</v>
      </c>
      <c r="K85" s="126">
        <f>IF(J56&gt;J27,0,IF(AND(J56=J27,J85=0),0,IF($E$27*$C$27*K$4&gt;$E$27,0,$E$27*$C$27)+IF($F$27*$C$27*J$4&gt;$F$27,0,$F$27*$C$27)+IF($G$27*$C$27*I$4&gt;$G$27,0,$G$27*$C$27)+IF($H$27*$C$27*H$4&gt;$H$27,0,$H$27*$C$27)+IF($I$27*$C$27*G$4&gt;$I$27,0,$I$27*$C$27)+IF($J$27*$C$27*F$4&gt;$J$27,0,$J$27*$C$27)))</f>
        <v>0.45</v>
      </c>
      <c r="L85" s="126">
        <f>IF(K56&gt;K27,0,IF(AND(K56=K27,K85=0),0,IF($E$27*$C$27*L$4&gt;$E$27,0,$E$27*$C$27)+IF($F$27*$C$27*K$4&gt;$F$27,0,$F$27*$C$27)+IF($G$27*$C$27*J$4&gt;$G$27,0,$G$27*$C$27)+IF($H$27*$C$27*I$4&gt;$H$27,0,$H$27*$C$27)+IF($I$27*$C$27*H$4&gt;$I$27,0,$I$27*$C$27)+IF($J$27*$C$27*G$4&gt;$J$27,0,$J$27*$C$27)+IF($K$27*$C$27*F$4&gt;$K$27,0,$K$27*$C$27)))</f>
        <v>0.45</v>
      </c>
      <c r="M85" s="126">
        <f>IF(L56&gt;L27,0,IF(AND(L56=L27,L85=0),0,IF($E$27*$C$27*M$4&gt;$E$27,0,$E$27*$C$27)+IF($F$27*$C$27*L$4&gt;$F$27,0,$F$27*$C$27)+IF($G$27*$C$27*K$4&gt;$G$27,0,$G$27*$C$27)+IF($H$27*$C$27*J$4&gt;$H$27,0,$H$27*$C$27)+IF($I$27*$C$27*I$4&gt;$I$27,0,$I$27*$C$27)+IF($J$27*$C$27*H$4&gt;$J$27,0,$J$27*$C$27)+IF($K$27*$C$27*G$4&gt;$K$27,0,$K$27*$C$27)+IF($L$27*$C$27*F$4&gt;$L$27,0,$L$27*$C$27)))</f>
        <v>0.45</v>
      </c>
      <c r="N85" s="126">
        <f>IF(M56&gt;M27,0,IF(AND(M56=M27,M85=0),0,IF($E$27*$C$27*N$4&gt;$E$27,0,$E$27*$C$27)+IF($F$27*$C$27*M$4&gt;$F$27,0,$F$27*$C$27)+IF($G$27*$C$27*L$4&gt;$G$27,0,$G$27*$C$27)+IF($H$27*$C$27*K$4&gt;$H$27,0,$H$27*$C$27)+IF($I$27*$C$27*J$4&gt;$I$27,0,$I$27*$C$27)+IF($J$27*$C$27*I$4&gt;$J$27,0,$J$27*$C$27)+IF($K$27*$C$27*H$4&gt;$K$27,0,$K$27*$C$27)+IF($L$27*$C$27*G$4&gt;$L$27,0,$L$27*$C$27)+IF($M$27*$C$27*F$4&gt;$M$27,0,$M$27*$C$27)))</f>
        <v>0.45</v>
      </c>
      <c r="O85" s="126">
        <f>IF(N56&gt;N27,0,IF(AND(N56=N27,N85=0),0,IF($E$27*$C$27*O$4&gt;$E$27,0,$E$27*$C$27)+IF($F$27*$C$27*N$4&gt;$F$27,0,$F$27*$C$27)+IF($G$27*$C$27*M$4&gt;$G$27,0,$G$27*$C$27)+IF($H$27*$C$27*L$4&gt;$H$27,0,$H$27*$C$27)+IF($I$27*$C$27*K$4&gt;$I$27,0,$I$27*$C$27)+IF($J$27*$C$27*J$4&gt;$J$27,0,$J$27*$C$27)+IF($K$27*$C$27*I$4&gt;$K$27,0,$K$27*$C$27)+IF($L$27*$C$27*H$4&gt;$L$27,0,$L$27*$C$27)+IF($M$27*$C$27*G$4&gt;$M$27,0,$M$27*$C$27)+IF($N$27*$C$27*F$4&gt;$N$27,0,$N$27*$C$27)))</f>
        <v>0.45</v>
      </c>
      <c r="P85" s="126">
        <f>IF(O56&gt;O27,0,IF(AND(O56=O27,O85=0),0,IF($E$27*$C$27*P$4&gt;$E$27,0,$E$27*$C$27)+IF($F$27*$C$27*O$4&gt;$F$27,0,$F$27*$C$27)+IF($G$27*$C$27*N$4&gt;$G$27,0,$G$27*$C$27)+IF($H$27*$C$27*M$4&gt;$H$27,0,$H$27*$C$27)+IF($I$27*$C$27*L$4&gt;$I$27,0,$I$27*$C$27)+IF($J$27*$C$27*K$4&gt;$J$27,0,$J$27*$C$27)+IF($K$27*$C$27*J$4&gt;$K$27,0,$K$27*$C$27)+IF($L$27*$C$27*I$4&gt;$L$27,0,$L$27*$C$27)+IF($M$27*$C$27*H$4&gt;$M$27,0,$M$27*$C$27)+IF($N$27*$C$27*G$4&gt;$N$27,0,$N$27*$C$27)+IF($O$27*$C$27*F$4&gt;$O$27,0,$O$27*$C$27)))</f>
        <v>0.45</v>
      </c>
      <c r="Q85" s="126">
        <f>IF(P56&gt;P27,0,IF(AND(P56=P27,P85=0),0,IF($E$27*$C$27*Q$4&gt;$E$27,0,$E$27*$C$27)+IF($F$27*$C$27*P$4&gt;$F$27,0,$F$27*$C$27)+IF($G$27*$C$27*O$4&gt;$G$27,0,$G$27*$C$27)+IF($H$27*$C$27*N$4&gt;$H$27,0,$H$27*$C$27)+IF($I$27*$C$27*M$4&gt;$I$27,0,$I$27*$C$27)+IF($J$27*$C$27*L$4&gt;$J$27,0,$J$27*$C$27)+IF($K$27*$C$27*K$4&gt;$K$27,0,$K$27*$C$27)+IF($L$27*$C$27*J$4&gt;$L$27,0,$L$27*$C$27)+IF($M$27*$C$27*I$4&gt;$M$27,0,$M$27*$C$27)+IF($N$27*$C$27*H$4&gt;$N$27,0,$N$27*$C$27)+IF($O$27*$C$27*G$4&gt;$O$27,0,$O$27*$C$27)+IF($P$27*$C$27*F$4&gt;$P$27,0,$P$27*$C$27)))</f>
        <v>0.45</v>
      </c>
      <c r="R85" s="126">
        <f>IF(Q56&gt;Q27,0,IF(AND(Q56=Q27,Q85=0),0,IF($E$27*$C$27*R$4&gt;$E$27,0,$E$27*$C$27)+IF($F$27*$C$27*Q$4&gt;$F$27,0,$F$27*$C$27)+IF($G$27*$C$27*P$4&gt;$G$27,0,$G$27*$C$27)+IF($H$27*$C$27*O$4&gt;$H$27,0,$H$27*$C$27)+IF($I$27*$C$27*N$4&gt;$I$27,0,$I$27*$C$27)+IF($J$27*$C$27*M$4&gt;$J$27,0,$J$27*$C$27)+IF($K$27*$C$27*L$4&gt;$K$27,0,$K$27*$C$27)+IF($L$27*$C$27*K$4&gt;$L$27,0,$L$27*$C$27)+IF($M$27*$C$27*J$4&gt;$M$27,0,$M$27*$C$27)+IF($N$27*$C$27*I$4&gt;$N$27,0,$N$27*$C$27)+IF($O$27*$C$27*H$4&gt;$O$27,0,$O$27*$C$27)+IF($P$27*$C$27*G$4&gt;$P$27,0,$P$27*$C$27)+IF($Q$27*$C$27*F$4&gt;$Q$27,0,$Q$27*$C$27)))</f>
        <v>0.45</v>
      </c>
      <c r="S85" s="126">
        <f>IF(R56&gt;R27,0,IF(AND(R56=R27,R85=0),0,IF($E$27*$C$27*S$4&gt;$E$27,0,$E$27*$C$27)+IF($F$27*$C$27*R$4&gt;$F$27,0,$F$27*$C$27)+IF($G$27*$C$27*Q$4&gt;$G$27,0,$G$27*$C$27)+IF($H$27*$C$27*P$4&gt;$H$27,0,$H$27*$C$27)+IF($I$27*$C$27*O$4&gt;$I$27,0,$I$27*$C$27)+IF($J$27*$C$27*N$4&gt;$J$27,0,$J$27*$C$27)+IF($K$27*$C$27*M$4&gt;$K$27,0,$K$27*$C$27)+IF($L$27*$C$27*L$4&gt;$L$27,0,$L$27*$C$27)+IF($M$27*$C$27*K$4&gt;$M$27,0,$M$27*$C$27)+IF($N$27*$C$27*J$4&gt;$N$27,0,$N$27*$C$27)+IF($O$27*$C$27*I$4&gt;$O$27,0,$O$27*$C$27)+IF($P$27*$C$27*H$4&gt;$P$27,0,$P$27*$C$27)+IF($Q$27*$C$27*G$4&gt;$Q$27,0,$Q$27*$C$27)+IF($R$27*$C$27*F$4&gt;$R$27,0,$R$27*$C$27)))</f>
        <v>0.45</v>
      </c>
      <c r="T85" s="126">
        <f>IF(S56&gt;S27,0,IF(AND(S56=S27,S85=0),0,IF($E$27*$C$27*T$4&gt;$E$27,0,$E$27*$C$27)+IF($F$27*$C$27*S$4&gt;$F$27,0,$F$27*$C$27)+IF($G$27*$C$27*R$4&gt;$G$27,0,$G$27*$C$27)+IF($H$27*$C$27*Q$4&gt;$H$27,0,$H$27*$C$27)+IF($I$27*$C$27*P$4&gt;$I$27,0,$I$27*$C$27)+IF($J$27*$C$27*O$4&gt;$J$27,0,$J$27*$C$27)+IF($K$27*$C$27*N$4&gt;$K$27,0,$K$27*$C$27)+IF($L$27*$C$27*M$4&gt;$L$27,0,$L$27*$C$27)+IF($M$27*$C$27*L$4&gt;$M$27,0,$M$27*$C$27)+IF($N$27*$C$27*K$4&gt;$N$27,0,$N$27*$C$27)+IF($O$27*$C$27*J$4&gt;$O$27,0,$O$27*$C$27)+IF($P$27*$C$27*I$4&gt;$P$27,0,$P$27*$C$27)+IF($Q$27*$C$27*H$4&gt;$Q$27,0,$Q$27*$C$27)+IF($R$27*$C$27*G$4&gt;$R$27,0,$R$27*$C$27)+IF($S$27*$C$27*F$4&gt;$S$27,0,$S$27*$C$27)))</f>
        <v>0.45</v>
      </c>
      <c r="U85" s="126">
        <f>IF(T56&gt;T27,0,IF(AND(T56=T27,T85=0),0,IF($E$27*$C$27*U$4&gt;$E$27,0,$E$27*$C$27)+IF($F$27*$C$27*T$4&gt;$F$27,0,$F$27*$C$27)+IF($G$27*$C$27*S$4&gt;$G$27,0,$G$27*$C$27)+IF($H$27*$C$27*R$4&gt;$H$27,0,$H$27*$C$27)+IF($I$27*$C$27*Q$4&gt;$I$27,0,$I$27*$C$27)+IF($J$27*$C$27*P$4&gt;$J$27,0,$J$27*$C$27)+IF($K$27*$C$27*O$4&gt;$K$27,0,$K$27*$C$27)+IF($L$27*$C$27*N$4&gt;$L$27,0,$L$27*$C$27)+IF($M$27*$C$27*M$4&gt;$M$27,0,$M$27*$C$27)+IF($N$27*$C$27*L$4&gt;$N$27,0,$N$27*$C$27)+IF($O$27*$C$27*K$4&gt;$O$27,0,$O$27*$C$27)+IF($P$27*$C$27*J$4&gt;$P$27,0,$P$27*$C$27)+IF($Q$27*$C$27*I$4&gt;$Q$27,0,$Q$27*$C$27)+IF($R$27*$C$27*H$4&gt;$R$27,0,$R$27*$C$27)+IF($S$27*$C$27*G$4&gt;$S$27,0,$S$27*$C$27)+IF($T$27*$C$27*F$4&gt;$T$27,0,$T$27*$C$27)))</f>
        <v>0.45</v>
      </c>
      <c r="V85" s="126">
        <f>IF(U56&gt;U27,0,IF(AND(U56=U27,U85=0),0,IF($E$27*$C$27*V$4&gt;$E$27,0,$E$27*$C$27)+IF($F$27*$C$27*U$4&gt;$F$27,0,$F$27*$C$27)+IF($G$27*$C$27*T$4&gt;$G$27,0,$G$27*$C$27)+IF($H$27*$C$27*S$4&gt;$H$27,0,$H$27*$C$27)+IF($I$27*$C$27*R$4&gt;$I$27,0,$I$27*$C$27)+IF($J$27*$C$27*Q$4&gt;$J$27,0,$J$27*$C$27)+IF($K$27*$C$27*P$4&gt;$K$27,0,$K$27*$C$27)+IF($L$27*$C$27*O$4&gt;$L$27,0,$L$27*$C$27)+IF($M$27*$C$27*N$4&gt;$M$27,0,$M$27*$C$27)+IF($N$27*$C$27*M$4&gt;$N$27,0,$N$27*$C$27)+IF($O$27*$C$27*L$4&gt;$O$27,0,$O$27*$C$27)+IF($P$27*$C$27*K$4&gt;$P$27,0,$P$27*$C$27)+IF($Q$27*$C$27*J$4&gt;$Q$27,0,$Q$27*$C$27)+IF($R$27*$C$27*I$4&gt;$R$27,0,$R$27*$C$27)+IF($S$27*$C$27*H$4&gt;$S$27,0,$S$27*$C$27)+IF($T$27*$C$27*G$4&gt;$T$27,0,$T$27*$C$27)+IF($U$27*$C$27*F$4&gt;$U$27,0,$U$27*$C$27)))</f>
        <v>0.45</v>
      </c>
      <c r="W85" s="126">
        <f>IF(V56&gt;V27,0,IF(AND(V56=V27,V85=0),0,IF($E$27*$C$27*W$4&gt;$E$27,0,$E$27*$C$27)+IF($F$27*$C$27*V$4&gt;$F$27,0,$F$27*$C$27)+IF($G$27*$C$27*U$4&gt;$G$27,0,$G$27*$C$27)+IF($H$27*$C$27*T$4&gt;$H$27,0,$H$27*$C$27)+IF($I$27*$C$27*S$4&gt;$I$27,0,$I$27*$C$27)+IF($J$27*$C$27*R$4&gt;$J$27,0,$J$27*$C$27)+IF($K$27*$C$27*Q$4&gt;$K$27,0,$K$27*$C$27)+IF($L$27*$C$27*P$4&gt;$L$27,0,$L$27*$C$27)+IF($M$27*$C$27*O$4&gt;$M$27,0,$M$27*$C$27)+IF($N$27*$C$27*N$4&gt;$N$27,0,$N$27*$C$27)+IF($O$27*$C$27*M$4&gt;$O$27,0,$O$27*$C$27)+IF($P$27*$C$27*L$4&gt;$P$27,0,$P$27*$C$27)+IF($Q$27*$C$27*K$4&gt;$Q$27,0,$Q$27*$C$27)+IF($R$27*$C$27*J$4&gt;$R$27,0,$R$27*$C$27)+IF($S$27*$C$27*I$4&gt;$S$27,0,$S$27*$C$27)+IF($T$27*$C$27*H$4&gt;$T$27,0,$T$27*$C$27)+IF($U$27*$C$27*G$4&gt;$U$27,0,$U$27*$C$27)+IF($V$27*$C$27*F$4&gt;$V$27,0,$V$27*$C$27)))</f>
        <v>0.45</v>
      </c>
      <c r="X85" s="126">
        <f>IF(W56&gt;W27,0,IF(AND(W56=W27,W85=0),0,IF($E$27*$C$27*X$4&gt;$E$27,0,$E$27*$C$27)+IF($F$27*$C$27*W$4&gt;$F$27,0,$F$27*$C$27)+IF($G$27*$C$27*V$4&gt;$G$27,0,$G$27*$C$27)+IF($H$27*$C$27*U$4&gt;$H$27,0,$H$27*$C$27)+IF($I$27*$C$27*T$4&gt;$I$27,0,$I$27*$C$27)+IF($J$27*$C$27*S$4&gt;$J$27,0,$J$27*$C$27)+IF($K$27*$C$27*R$4&gt;$K$27,0,$K$27*$C$27)+IF($L$27*$C$27*Q$4&gt;$L$27,0,$L$27*$C$27)+IF($M$27*$C$27*P$4&gt;$M$27,0,$M$27*$C$27)+IF($N$27*$C$27*O$4&gt;$N$27,0,$N$27*$C$27)+IF($O$27*$C$27*N$4&gt;$O$27,0,$O$27*$C$27)+IF($P$27*$C$27*M$4&gt;$P$27,0,$P$27*$C$27)+IF($Q$27*$C$27*L$4&gt;$Q$27,0,$Q$27*$C$27)+IF($R$27*$C$27*K$4&gt;$R$27,0,$R$27*$C$27)+IF($S$27*$C$27*J$4&gt;$S$27,0,$S$27*$C$27)+IF($T$27*$C$27*I$4&gt;$T$27,0,$T$27*$C$27)+IF($U$27*$C$27*H$4&gt;$U$27,0,$U$27*$C$27)+IF($V$27*$C$27*G$4&gt;$V$27,0,$V$27*$C$27)+IF($W$27*$C$27*F$4&gt;$W$27,0,$W$27*$C$27)))</f>
        <v>0.45</v>
      </c>
      <c r="Y85" s="126">
        <f>IF(X56&gt;X27,0,IF(AND(X56=X27,X85=0),0,IF($E$27*$C$27*Y$4&gt;$E$27,0,$E$27*$C$27)+IF($F$27*$C$27*X$4&gt;$F$27,0,$F$27*$C$27)+IF($G$27*$C$27*W$4&gt;$G$27,0,$G$27*$C$27)+IF($H$27*$C$27*V$4&gt;$H$27,0,$H$27*$C$27)+IF($I$27*$C$27*U$4&gt;$I$27,0,$I$27*$C$27)+IF($J$27*$C$27*T$4&gt;$J$27,0,$J$27*$C$27)+IF($K$27*$C$27*S$4&gt;$K$27,0,$K$27*$C$27)+IF($L$27*$C$27*R$4&gt;$L$27,0,$L$27*$C$27)+IF($M$27*$C$27*Q$4&gt;$M$27,0,$M$27*$C$27)+IF($N$27*$C$27*P$4&gt;$N$27,0,$N$27*$C$27)+IF($O$27*$C$27*O$4&gt;$O$27,0,$O$27*$C$27)+IF($P$27*$C$27*N$4&gt;$P$27,0,$P$27*$C$27)+IF($Q$27*$C$27*M$4&gt;$Q$27,0,$Q$27*$C$27)+IF($R$27*$C$27*L$4&gt;$R$27,0,$R$27*$C$27)+IF($S$27*$C$27*K$4&gt;$S$27,0,$S$27*$C$27)+IF($T$27*$C$27*J$4&gt;$T$27,0,$T$27*$C$27)+IF($U$27*$C$27*I$4&gt;$U$27,0,$U$27*$C$27)+IF($V$27*$C$27*H$4&gt;$V$27,0,$V$27*$C$27)+IF($W$27*$C$27*G$4&gt;$W$27,0,$W$27*$C$27)+IF($X$27*$C$27*F$4&gt;$X$27,0,$X$27*$C$27)))</f>
        <v>0.45</v>
      </c>
      <c r="Z85" s="126">
        <f>IF(Y56&gt;Y27,0,IF(AND(Y56=Y27,Y85=0),0,IF($E$27*$C$27*Z$4&gt;$E$27,0,$E$27*$C$27)+IF($F$27*$C$27*Y$4&gt;$F$27,0,$F$27*$C$27)+IF($G$27*$C$27*X$4&gt;$G$27,0,$G$27*$C$27)+IF($H$27*$C$27*W$4&gt;$H$27,0,$H$27*$C$27)+IF($I$27*$C$27*V$4&gt;$I$27,0,$I$27*$C$27)+IF($J$27*$C$27*U$4&gt;$J$27,0,$J$27*$C$27)+IF($K$27*$C$27*T$4&gt;$K$27,0,$K$27*$C$27)+IF($L$27*$C$27*S$4&gt;$L$27,0,$L$27*$C$27)+IF($M$27*$C$27*R$4&gt;$M$27,0,$M$27*$C$27)+IF($N$27*$C$27*Q$4&gt;$N$27,0,$N$27*$C$27)+IF($O$27*$C$27*P$4&gt;$O$27,0,$O$27*$C$27)+IF($P$27*$C$27*O$4&gt;$P$27,0,$P$27*$C$27)+IF($Q$27*$C$27*N$4&gt;$Q$27,0,$Q$27*$C$27)+IF($R$27*$C$27*M$4&gt;$R$27,0,$R$27*$C$27)+IF($S$27*$C$27*L$4&gt;$S$27,0,$S$27*$C$27)+IF($T$27*$C$27*K$4&gt;$T$27,0,$T$27*$C$27)+IF($U$27*$C$27*J$4&gt;$U$27,0,$U$27*$C$27)+IF($V$27*$C$27*I$4&gt;$V$27,0,$V$27*$C$27)+IF($W$27*$C$27*H$4&gt;$W$27,0,$W$27*$C$27)+IF($X$27*$C$27*G$4&gt;$X$27,0,$X$27*$C$27)+IF($Y$27*$C$27*F$4&gt;$Y$27,0,$Y$27*$C$27)))</f>
        <v>0.45</v>
      </c>
      <c r="AA85" s="126">
        <f>IF(Z56&gt;Z27,0,IF(AND(Z56=Z27,Z85=0),0,IF($E$27*$C$27*AA$4&gt;$E$27,0,$E$27*$C$27)+IF($F$27*$C$27*Z$4&gt;$F$27,0,$F$27*$C$27)+IF($G$27*$C$27*Y$4&gt;$G$27,0,$G$27*$C$27)+IF($H$27*$C$27*X$4&gt;$H$27,0,$H$27*$C$27)+IF($I$27*$C$27*W$4&gt;$I$27,0,$I$27*$C$27)+IF($J$27*$C$27*V$4&gt;$J$27,0,$J$27*$C$27)+IF($K$27*$C$27*U$4&gt;$K$27,0,$K$27*$C$27)+IF($L$27*$C$27*T$4&gt;$L$27,0,$L$27*$C$27)+IF($M$27*$C$27*S$4&gt;$M$27,0,$M$27*$C$27)+IF($N$27*$C$27*R$4&gt;$N$27,0,$N$27*$C$27)+IF($O$27*$C$27*Q$4&gt;$O$27,0,$O$27*$C$27)+IF($P$27*$C$27*P$4&gt;$P$27,0,$P$27*$C$27)+IF($Q$27*$C$27*O$4&gt;$Q$27,0,$Q$27*$C$27)+IF($R$27*$C$27*N$4&gt;$R$27,0,$R$27*$C$27)+IF($S$27*$C$27*M$4&gt;$S$27,0,$S$27*$C$27)+IF($T$27*$C$27*L$4&gt;$T$27,0,$T$27*$C$27)+IF($U$27*$C$27*K$4&gt;$U$27,0,$U$27*$C$27)+IF($V$27*$C$27*J$4&gt;$V$27,0,$V$27*$C$27)+IF($W$27*$C$27*I$4&gt;$W$27,0,$W$27*$C$27)+IF($X$27*$C$27*H$4&gt;$X$27,0,$X$27*$C$27)+IF($Y$27*$C$27*G$4&gt;$Y$27,0,$Y$27*$C$27)+IF($Z$27*$C$27*F$4&gt;$Z$27,0,$Z$27*$C$27)))</f>
        <v>0.45</v>
      </c>
      <c r="AB85" s="126">
        <f>IF(AA56&gt;AA27,0,IF(AND(AA56=AA27,AA85=0),0,IF($E$27*$C$27*AB$4&gt;$E$27,0,$E$27*$C$27)+IF($F$27*$C$27*AA$4&gt;$F$27,0,$F$27*$C$27)+IF($G$27*$C$27*Z$4&gt;$G$27,0,$G$27*$C$27)+IF($H$27*$C$27*Y$4&gt;$H$27,0,$H$27*$C$27)+IF($I$27*$C$27*X$4&gt;$I$27,0,$I$27*$C$27)+IF($J$27*$C$27*W$4&gt;$J$27,0,$J$27*$C$27)+IF($K$27*$C$27*V$4&gt;$K$27,0,$K$27*$C$27)+IF($L$27*$C$27*U$4&gt;$L$27,0,$L$27*$C$27)+IF($M$27*$C$27*T$4&gt;$M$27,0,$M$27*$C$27)+IF($N$27*$C$27*S$4&gt;$N$27,0,$N$27*$C$27)+IF($O$27*$C$27*R$4&gt;$O$27,0,$O$27*$C$27)+IF($P$27*$C$27*Q$4&gt;$P$27,0,$P$27*$C$27)+IF($Q$27*$C$27*P$4&gt;$Q$27,0,$Q$27*$C$27)+IF($R$27*$C$27*O$4&gt;$R$27,0,$R$27*$C$27)+IF($S$27*$C$27*N$4&gt;$S$27,0,$S$27*$C$27)+IF($T$27*$C$27*M$4&gt;$T$27,0,$T$27*$C$27)+IF($U$27*$C$27*L$4&gt;$U$27,0,$U$27*$C$27)+IF($V$27*$C$27*K$4&gt;$V$27,0,$V$27*$C$27)+IF($W$27*$C$27*J$4&gt;$W$27,0,$W$27*$C$27)+IF($X$27*$C$27*I$4&gt;$X$27,0,$X$27*$C$27)+IF($Y$27*$C$27*H$4&gt;$Y$27,0,$Y$27*$C$27)+IF($Z$27*$C$27*G$4&gt;$Z$27,0,$Z$27*$C$27)+IF($AA$27*$C$27*F$4&gt;$AA$27,0,$AA$27*$C$27)))</f>
        <v>0.45</v>
      </c>
      <c r="AC85" s="126">
        <f>IF(AB56&gt;AB27,0,IF(AND(AB56=AB27,AB85=0),0,IF($E$27*$C$27*AC$4&gt;$E$27,0,$E$27*$C$27)+IF($F$27*$C$27*AB$4&gt;$F$27,0,$F$27*$C$27)+IF($G$27*$C$27*AA$4&gt;$G$27,0,$G$27*$C$27)+IF($H$27*$C$27*Z$4&gt;$H$27,0,$H$27*$C$27)+IF($I$27*$C$27*Y$4&gt;$I$27,0,$I$27*$C$27)+IF($J$27*$C$27*X$4&gt;$J$27,0,$J$27*$C$27)+IF($K$27*$C$27*W$4&gt;$K$27,0,$K$27*$C$27)+IF($L$27*$C$27*V$4&gt;$L$27,0,$L$27*$C$27)+IF($M$27*$C$27*U$4&gt;$M$27,0,$M$27*$C$27)+IF($N$27*$C$27*T$4&gt;$N$27,0,$N$27*$C$27)+IF($O$27*$C$27*S$4&gt;$O$27,0,$O$27*$C$27)+IF($P$27*$C$27*R$4&gt;$P$27,0,$P$27*$C$27)+IF($Q$27*$C$27*Q$4&gt;$Q$27,0,$Q$27*$C$27)+IF($R$27*$C$27*P$4&gt;$R$27,0,$R$27*$C$27)+IF($S$27*$C$27*O$4&gt;$S$27,0,$S$27*$C$27)+IF($T$27*$C$27*N$4&gt;$T$27,0,$T$27*$C$27)+IF($U$27*$C$27*M$4&gt;$U$27,0,$U$27*$C$27)+IF($V$27*$C$27*L$4&gt;$V$27,0,$V$27*$C$27)+IF($W$27*$C$27*K$4&gt;$W$27,0,$W$27*$C$27)+IF($X$27*$C$27*J$4&gt;$X$27,0,$X$27*$C$27)+IF($Y$27*$C$27*I$4&gt;$Y$27,0,$Y$27*$C$27)+IF($Z$27*$C$27*H$4&gt;$Z$27,0,$Z$27*$C$27)+IF($AA$27*$C$27*G$4&gt;$AA$27,0,$AA$27*$C$27)+IF($AB$27*$C$27*F$4&gt;$AB$27,0,$AB$27*$C$27)))</f>
        <v>0.45</v>
      </c>
      <c r="AD85" s="126">
        <f>IF(AC56&gt;AC27,0,IF(AND(AC56=AC27,AC85=0),0,IF($E$27*$C$27*AD$4&gt;$E$27,0,$E$27*$C$27)+IF($F$27*$C$27*AC$4&gt;$F$27,0,$F$27*$C$27)+IF($G$27*$C$27*AB$4&gt;$G$27,0,$G$27*$C$27)+IF($H$27*$C$27*AA$4&gt;$H$27,0,$H$27*$C$27)+IF($I$27*$C$27*Z$4&gt;$I$27,0,$I$27*$C$27)+IF($J$27*$C$27*Y$4&gt;$J$27,0,$J$27*$C$27)+IF($K$27*$C$27*X$4&gt;$K$27,0,$K$27*$C$27)+IF($L$27*$C$27*W$4&gt;$L$27,0,$L$27*$C$27)+IF($M$27*$C$27*V$4&gt;$M$27,0,$M$27*$C$27)+IF($N$27*$C$27*U$4&gt;$N$27,0,$N$27*$C$27)+IF($O$27*$C$27*T$4&gt;$O$27,0,$O$27*$C$27)+IF($P$27*$C$27*S$4&gt;$P$27,0,$P$27*$C$27)+IF($Q$27*$C$27*R$4&gt;$Q$27,0,$Q$27*$C$27)+IF($R$27*$C$27*Q$4&gt;$R$27,0,$R$27*$C$27)+IF($S$27*$C$27*P$4&gt;$S$27,0,$S$27*$C$27)+IF($T$27*$C$27*O$4&gt;$T$27,0,$T$27*$C$27)+IF($U$27*$C$27*N$4&gt;$U$27,0,$U$27*$C$27)+IF($V$27*$C$27*M$4&gt;$V$27,0,$V$27*$C$27)+IF($W$27*$C$27*L$4&gt;$W$27,0,$W$27*$C$27)+IF($X$27*$C$27*K$4&gt;$X$27,0,$X$27*$C$27)+IF($Y$27*$C$27*J$4&gt;$Y$27,0,$Y$27*$C$27)+IF($Z$27*$C$27*I$4&gt;$Z$27,0,$Z$27*$C$27)+IF($AA$27*$C$27*H$4&gt;$AA$27,0,$AA$27*$C$27)+IF($AB$27*$C$27*G$4&gt;$AB$27,0,$AB$27*$C$27)+IF($AC$27*$C$27*F$4&gt;$AC$27,0,$AC$27*$C$27)))</f>
        <v>0.45</v>
      </c>
      <c r="AE85" s="126">
        <f>IF(AD56&gt;AD27,0,IF(AND(AD56=AD27,AD85=0),0,IF($E$27*$C$27*AE$4&gt;$E$27,0,$E$27*$C$27)+IF($F$27*$C$27*AD$4&gt;$F$27,0,$F$27*$C$27)+IF($G$27*$C$27*AC$4&gt;$G$27,0,$G$27*$C$27)+IF($H$27*$C$27*AB$4&gt;$H$27,0,$H$27*$C$27)+IF($I$27*$C$27*AA$4&gt;$I$27,0,$I$27*$C$27)+IF($J$27*$C$27*Z$4&gt;$J$27,0,$J$27*$C$27)+IF($K$27*$C$27*Y$4&gt;$K$27,0,$K$27*$C$27)+IF($L$27*$C$27*X$4&gt;$L$27,0,$L$27*$C$27)+IF($M$27*$C$27*W$4&gt;$M$27,0,$M$27*$C$27)+IF($N$27*$C$27*V$4&gt;$N$27,0,$N$27*$C$27)+IF($O$27*$C$27*U$4&gt;$O$27,0,$O$27*$C$27)+IF($P$27*$C$27*T$4&gt;$P$27,0,$P$27*$C$27)+IF($Q$27*$C$27*S$4&gt;$Q$27,0,$Q$27*$C$27)+IF($R$27*$C$27*R$4&gt;$R$27,0,$R$27*$C$27)+IF($S$27*$C$27*Q$4&gt;$S$27,0,$S$27*$C$27)+IF($T$27*$C$27*P$4&gt;$T$27,0,$T$27*$C$27)+IF($U$27*$C$27*O$4&gt;$U$27,0,$U$27*$C$27)+IF($V$27*$C$27*N$4&gt;$V$27,0,$V$27*$C$27)+IF($W$27*$C$27*M$4&gt;$W$27,0,$W$27*$C$27)+IF($X$27*$C$27*L$4&gt;$X$27,0,$X$27*$C$27)+IF($Y$27*$C$27*K$4&gt;$Y$27,0,$Y$27*$C$27)+IF($Z$27*$C$27*J$4&gt;$Z$27,0,$Z$27*$C$27)+IF($AA$27*$C$27*I$4&gt;$AA$27,0,$AA$27*$C$27)+IF($AB$27*$C$27*H$4&gt;$AB$27,0,$AB$27*$C$27)+IF($AC$27*$C$27*G$4&gt;$AC$27,0,$AC$27*$C$27)+IF($AD$27*$C$27*F$4&gt;$AD$27,0,$AD$27*$C$27)))</f>
        <v>0.45</v>
      </c>
      <c r="AF85" s="126">
        <f>IF(AE56&gt;AE27,0,IF(AND(AE56=AE27,AE85=0),0,IF($E$27*$C$27*AF$4&gt;$E$27,0,$E$27*$C$27)+IF($F$27*$C$27*AE$4&gt;$F$27,0,$F$27*$C$27)+IF($G$27*$C$27*AD$4&gt;$G$27,0,$G$27*$C$27)+IF($H$27*$C$27*AC$4&gt;$H$27,0,$H$27*$C$27)+IF($I$27*$C$27*AB$4&gt;$I$27,0,$I$27*$C$27)+IF($J$27*$C$27*AA$4&gt;$J$27,0,$J$27*$C$27)+IF($K$27*$C$27*Z$4&gt;$K$27,0,$K$27*$C$27)+IF($L$27*$C$27*Y$4&gt;$L$27,0,$L$27*$C$27)+IF($M$27*$C$27*X$4&gt;$M$27,0,$M$27*$C$27)+IF($N$27*$C$27*W$4&gt;$N$27,0,$N$27*$C$27)+IF($O$27*$C$27*V$4&gt;$O$27,0,$O$27*$C$27)+IF($P$27*$C$27*U$4&gt;$P$27,0,$P$27*$C$27)+IF($Q$27*$C$27*T$4&gt;$Q$27,0,$Q$27*$C$27)+IF($R$27*$C$27*S$4&gt;$R$27,0,$R$27*$C$27)+IF($S$27*$C$27*R$4&gt;$S$27,0,$S$27*$C$27)+IF($T$27*$C$27*Q$4&gt;$T$27,0,$T$27*$C$27)+IF($U$27*$C$27*P$4&gt;$U$27,0,$U$27*$C$27)+IF($V$27*$C$27*O$4&gt;$V$27,0,$V$27*$C$27)+IF($W$27*$C$27*N$4&gt;$W$27,0,$W$27*$C$27)+IF($X$27*$C$27*M$4&gt;$X$27,0,$X$27*$C$27)+IF($Y$27*$C$27*L$4&gt;$Y$27,0,$Y$27*$C$27)+IF($Z$27*$C$27*K$4&gt;$Z$27,0,$Z$27*$C$27)+IF($AA$27*$C$27*J$4&gt;$AA$27,0,$AA$27*$C$27)+IF($AB$27*$C$27*I$4&gt;$AB$27,0,$AB$27*$C$27)+IF($AC$27*$C$27*H$4&gt;$AC$27,0,$AC$27*$C$27)+IF($AD$27*$C$27*G$4&gt;$AD$27,0,$AD$27*$C$27)+IF($AE$27*$C$27*F$4&gt;$AE$27,0,$AE$27*$C$27)))</f>
        <v>0.45</v>
      </c>
      <c r="AG85" s="126">
        <f>IF(AF56&gt;AF27,0,IF(AND(AF56=AF27,AF85=0),0,IF($E$27*$C$27*AG$4&gt;$E$27,0,$E$27*$C$27)+IF($F$27*$C$27*AF$4&gt;$F$27,0,$F$27*$C$27)+IF($G$27*$C$27*AE$4&gt;$G$27,0,$G$27*$C$27)+IF($H$27*$C$27*AD$4&gt;$H$27,0,$H$27*$C$27)+IF($I$27*$C$27*AC$4&gt;$I$27,0,$I$27*$C$27)+IF($J$27*$C$27*AB$4&gt;$J$27,0,$J$27*$C$27)+IF($K$27*$C$27*AA$4&gt;$K$27,0,$K$27*$C$27)+IF($L$27*$C$27*Z$4&gt;$L$27,0,$L$27*$C$27)+IF($M$27*$C$27*Y$4&gt;$M$27,0,$M$27*$C$27)+IF($N$27*$C$27*X$4&gt;$N$27,0,$N$27*$C$27)+IF($O$27*$C$27*W$4&gt;$O$27,0,$O$27*$C$27)+IF($P$27*$C$27*V$4&gt;$P$27,0,$P$27*$C$27)+IF($Q$27*$C$27*U$4&gt;$Q$27,0,$Q$27*$C$27)+IF($R$27*$C$27*T$4&gt;$R$27,0,$R$27*$C$27)+IF($S$27*$C$27*S$4&gt;$S$27,0,$S$27*$C$27)+IF($T$27*$C$27*R$4&gt;$T$27,0,$T$27*$C$27)+IF($U$27*$C$27*Q$4&gt;$U$27,0,$U$27*$C$27)+IF($V$27*$C$27*P$4&gt;$V$27,0,$V$27*$C$27)+IF($W$27*$C$27*O$4&gt;$W$27,0,$W$27*$C$27)+IF($X$27*$C$27*N$4&gt;$X$27,0,$X$27*$C$27)+IF($Y$27*$C$27*M$4&gt;$Y$27,0,$Y$27*$C$27)+IF($Z$27*$C$27*L$4&gt;$Z$27,0,$Z$27*$C$27)+IF($AA$27*$C$27*K$4&gt;$AA$27,0,$AA$27*$C$27)+IF($AB$27*$C$27*J$4&gt;$AB$27,0,$AB$27*$C$27)+IF($AC$27*$C$27*I$4&gt;$AC$27,0,$AC$27*$C$27)+IF($AD$27*$C$27*H$4&gt;$AD$27,0,$AD$27*$C$27)+IF($AE$27*$C$27*G$4&gt;$AE$27,0,$AE$27*$C$27)+IF($AF$27*$C$27*F$4&gt;$AF$27,0,$AF$27*$C$27)))</f>
        <v>0.45</v>
      </c>
      <c r="AH85" s="126">
        <f>IF(AG56&gt;AG27,0,IF(AND(AG56=AG27,AG85=0),0,IF($E$27*$C$27*AH$4&gt;$E$27,0,$E$27*$C$27)+IF($F$27*$C$27*AG$4&gt;$F$27,0,$F$27*$C$27)+IF($G$27*$C$27*AF$4&gt;$G$27,0,$G$27*$C$27)+IF($H$27*$C$27*AE$4&gt;$H$27,0,$H$27*$C$27)+IF($I$27*$C$27*AD$4&gt;$I$27,0,$I$27*$C$27)+IF($J$27*$C$27*AC$4&gt;$J$27,0,$J$27*$C$27)+IF($K$27*$C$27*AB$4&gt;$K$27,0,$K$27*$C$27)+IF($L$27*$C$27*AA$4&gt;$L$27,0,$L$27*$C$27)+IF($M$27*$C$27*Z$4&gt;$M$27,0,$M$27*$C$27)+IF($N$27*$C$27*Y$4&gt;$N$27,0,$N$27*$C$27)+IF($O$27*$C$27*X$4&gt;$O$27,0,$O$27*$C$27)+IF($P$27*$C$27*W$4&gt;$P$27,0,$P$27*$C$27)+IF($Q$27*$C$27*V$4&gt;$Q$27,0,$Q$27*$C$27)+IF($R$27*$C$27*U$4&gt;$R$27,0,$R$27*$C$27)+IF($S$27*$C$27*T$4&gt;$S$27,0,$S$27*$C$27)+IF($T$27*$C$27*S$4&gt;$T$27,0,$T$27*$C$27)+IF($U$27*$C$27*R$4&gt;$U$27,0,$U$27*$C$27)+IF($V$27*$C$27*Q$4&gt;$V$27,0,$V$27*$C$27)+IF($W$27*$C$27*P$4&gt;$W$27,0,$W$27*$C$27)+IF($X$27*$C$27*O$4&gt;$X$27,0,$X$27*$C$27)+IF($Y$27*$C$27*N$4&gt;$Y$27,0,$Y$27*$C$27)+IF($Z$27*$C$27*M$4&gt;$Z$27,0,$Z$27*$C$27)+IF($AA$27*$C$27*L$4&gt;$AA$27,0,$AA$27*$C$27)+IF($AB$27*$C$27*K$4&gt;$AB$27,0,$AB$27*$C$27)+IF($AC$27*$C$27*J$4&gt;$AC$27,0,$AC$27*$C$27)+IF($AD$27*$C$27*I$4&gt;$AD$27,0,$AD$27*$C$27)+IF($AE$27*$C$27*H$4&gt;$AE$27,0,$AE$27*$C$27)+IF($AF$27*$C$27*G$4&gt;$AF$27,0,$AF$27*$C$27)+IF($AG$27*$C$27*F$4&gt;$AG$27,0,$AG$27*$C$27)))</f>
        <v>0.45</v>
      </c>
      <c r="AI85" s="126">
        <f>IF(AH56&gt;AH27,0,IF(AND(AH56=AH27,AH85=0),0,IF($E$27*$C$27*AI$4&gt;$E$27,0,$E$27*$C$27)+IF($F$27*$C$27*AH$4&gt;$F$27,0,$F$27*$C$27)+IF($G$27*$C$27*AG$4&gt;$G$27,0,$G$27*$C$27)+IF($H$27*$C$27*AF$4&gt;$H$27,0,$H$27*$C$27)+IF($I$27*$C$27*AE$4&gt;$I$27,0,$I$27*$C$27)+IF($J$27*$C$27*AD$4&gt;$J$27,0,$J$27*$C$27)+IF($K$27*$C$27*AC$4&gt;$K$27,0,$K$27*$C$27)+IF($L$27*$C$27*AB$4&gt;$L$27,0,$L$27*$C$27)+IF($M$27*$C$27*AA$4&gt;$M$27,0,$M$27*$C$27)+IF($N$27*$C$27*Z$4&gt;$N$27,0,$N$27*$C$27)+IF($O$27*$C$27*Y$4&gt;$O$27,0,$O$27*$C$27)+IF($P$27*$C$27*X$4&gt;$P$27,0,$P$27*$C$27)+IF($Q$27*$C$27*W$4&gt;$Q$27,0,$Q$27*$C$27)+IF($R$27*$C$27*V$4&gt;$R$27,0,$R$27*$C$27)+IF($S$27*$C$27*U$4&gt;$S$27,0,$S$27*$C$27)+IF($T$27*$C$27*T$4&gt;$T$27,0,$T$27*$C$27)+IF($U$27*$C$27*S$4&gt;$U$27,0,$U$27*$C$27)+IF($V$27*$C$27*R$4&gt;$V$27,0,$V$27*$C$27)+IF($W$27*$C$27*Q$4&gt;$W$27,0,$W$27*$C$27)+IF($X$27*$C$27*P$4&gt;$X$27,0,$X$27*$C$27)+IF($Y$27*$C$27*O$4&gt;$Y$27,0,$Y$27*$C$27)+IF($Z$27*$C$27*N$4&gt;$Z$27,0,$Z$27*$C$27)+IF($AA$27*$C$27*M$4&gt;$AA$27,0,$AA$27*$C$27)+IF($AB$27*$C$27*L$4&gt;$AB$27,0,$AB$27*$C$27)+IF($AC$27*$C$27*K$4&gt;$AC$27,0,$AC$27*$C$27)+IF($AD$27*$C$27*J$4&gt;$AD$27,0,$AD$27*$C$27)+IF($AE$27*$C$27*I$4&gt;$AE$27,0,$AE$27*$C$27)+IF($AF$27*$C$27*H$4&gt;$AF$27,0,$AF$27*$C$27)+IF($AG$27*$C$27*G$4&gt;$AG$27,0,$AG$27*$C$27)+IF($AH$27*$C$27*F$4&gt;$AH$27,0,$AH$27*$C$27)))</f>
        <v>0.45</v>
      </c>
    </row>
    <row r="86" spans="2:35" x14ac:dyDescent="0.3">
      <c r="B86" s="6" t="str">
        <f t="shared" si="14"/>
        <v xml:space="preserve">Furniture, fittings </v>
      </c>
      <c r="C86" s="302"/>
      <c r="D86" s="151">
        <f t="shared" si="15"/>
        <v>13.499999999999993</v>
      </c>
      <c r="E86" s="126">
        <v>0</v>
      </c>
      <c r="F86" s="126">
        <f>IF(E57&gt;E28,0,IF(AND(E57=E28,E86=0),0,IF($E$28*$C$28*F$4&gt;$E$28,0,$E$28*$C$28)))</f>
        <v>0.45</v>
      </c>
      <c r="G86" s="126">
        <f>IF(F57&gt;F28,0,IF(AND(F57=F28,F86=0),0,IF($E$28*$C$28*G$4&gt;$E$28,0,$E$28*$C$28)+IF($F$28*$C$28*F$4&gt;$F$28,0,$F$28*$C$28)))</f>
        <v>0.45</v>
      </c>
      <c r="H86" s="126">
        <f>IF(G57&gt;G28,0,IF(AND(G57=G28,G86=0),0,IF($E$28*$C$28*H$4&gt;$E$28,0,$E$28*$C$28)+IF($F$28*$C$28*G$4&gt;$F$28,0,$F$28*$C$28)+IF($G$28*$C$28*F$4&gt;$G$28,0,$G$28*$C$28)))</f>
        <v>0.45</v>
      </c>
      <c r="I86" s="126">
        <f>IF(H57&gt;H28,0,IF(AND(H57=H28,H86=0),0,IF($E$28*$C$28*I$4&gt;$E$28,0,$E$28*$C$28)+IF($F$28*$C$28*H$4&gt;$F$28,0,$F$28*$C$28)+IF($G$28*$C$28*G$4&gt;$G$28,0,$G$28*$C$28)+IF($H$28*$C$28*F$4&gt;$H$28,0,$H$28*$C$28)))</f>
        <v>0.45</v>
      </c>
      <c r="J86" s="126">
        <f>IF(I57&gt;I28,0,IF(AND(I57=I28,I86=0),0,IF($E$28*$C$28*J$4&gt;$E$28,0,$E$28*$C$28)+IF($F$28*$C$28*I$4&gt;$F$28,0,$F$28*$C$28)+IF($G$28*$C$28*H$4&gt;$G$28,0,$G$28*$C$28)+IF($H$28*$C$28*G$4&gt;$H$28,0,$H$28*$C$28)+IF($I$28*$C$28*F$4&gt;$I$28,0,$I$28*$C$28)))</f>
        <v>0.45</v>
      </c>
      <c r="K86" s="126">
        <f>IF(J57&gt;J28,0,IF(AND(J57=J28,J86=0),0,IF($E$28*$C$28*K$4&gt;$E$28,0,$E$28*$C$28)+IF($F$28*$C$28*J$4&gt;$F$28,0,$F$28*$C$28)+IF($G$28*$C$28*I$4&gt;$G$28,0,$G$28*$C$28)+IF($H$28*$C$28*H$4&gt;$H$28,0,$H$28*$C$28)+IF($I$28*$C$28*G$4&gt;$I$28,0,$I$28*$C$28)+IF($J$28*$C$28*F$4&gt;$J$28,0,$J$28*$C$28)))</f>
        <v>0.45</v>
      </c>
      <c r="L86" s="126">
        <f>IF(K57&gt;K28,0,IF(AND(K57=K28,K86=0),0,IF($E$28*$C$28*L$4&gt;$E$28,0,$E$28*$C$28)+IF($F$28*$C$28*K$4&gt;$F$28,0,$F$28*$C$28)+IF($G$28*$C$28*J$4&gt;$G$28,0,$G$28*$C$28)+IF($H$28*$C$28*I$4&gt;$H$28,0,$H$28*$C$28)+IF($I$28*$C$28*H$4&gt;$I$28,0,$I$28*$C$28)+IF($J$28*$C$28*G$4&gt;$J$28,0,$J$28*$C$28)+IF($K$28*$C$28*F$4&gt;$K$28,0,$K$28*$C$28)))</f>
        <v>0.45</v>
      </c>
      <c r="M86" s="126">
        <f>IF(L57&gt;L28,0,IF(AND(L57=L28,L86=0),0,IF($E$28*$C$28*M$4&gt;$E$28,0,$E$28*$C$28)+IF($F$28*$C$28*L$4&gt;$F$28,0,$F$28*$C$28)+IF($G$28*$C$28*K$4&gt;$G$28,0,$G$28*$C$28)+IF($H$28*$C$28*J$4&gt;$H$28,0,$H$28*$C$28)+IF($I$28*$C$28*I$4&gt;$I$28,0,$I$28*$C$28)+IF($J$28*$C$28*H$4&gt;$J$28,0,$J$28*$C$28)+IF($K$28*$C$28*G$4&gt;$K$28,0,$K$28*$C$28)+IF($L$28*$C$28*F$4&gt;$L$28,0,$L$28*$C$28)))</f>
        <v>0.45</v>
      </c>
      <c r="N86" s="126">
        <f>IF(M57&gt;M28,0,IF(AND(M57=M28,M86=0),0,IF($E$28*$C$28*N$4&gt;$E$28,0,$E$28*$C$28)+IF($F$28*$C$28*M$4&gt;$F$28,0,$F$28*$C$28)+IF($G$28*$C$28*L$4&gt;$G$28,0,$G$28*$C$28)+IF($H$28*$C$28*K$4&gt;$H$28,0,$H$28*$C$28)+IF($I$28*$C$28*J$4&gt;$I$28,0,$I$28*$C$28)+IF($J$28*$C$28*I$4&gt;$J$28,0,$J$28*$C$28)+IF($K$28*$C$28*H$4&gt;$K$28,0,$K$28*$C$28)+IF($L$28*$C$28*G$4&gt;$L$28,0,$L$28*$C$28)+IF($M$28*$C$28*F$4&gt;$M$28,0,$M$28*$C$28)))</f>
        <v>0.45</v>
      </c>
      <c r="O86" s="126">
        <f>IF(N57&gt;N28,0,IF(AND(N57=N28,N86=0),0,IF($E$28*$C$28*O$4&gt;$E$28,0,$E$28*$C$28)+IF($F$28*$C$28*N$4&gt;$F$28,0,$F$28*$C$28)+IF($G$28*$C$28*M$4&gt;$G$28,0,$G$28*$C$28)+IF($H$28*$C$28*L$4&gt;$H$28,0,$H$28*$C$28)+IF($I$28*$C$28*K$4&gt;$I$28,0,$I$28*$C$28)+IF($J$28*$C$28*J$4&gt;$J$28,0,$J$28*$C$28)+IF($K$28*$C$28*I$4&gt;$K$28,0,$K$28*$C$28)+IF($L$28*$C$28*H$4&gt;$L$28,0,$L$28*$C$28)+IF($M$28*$C$28*G$4&gt;$M$28,0,$M$28*$C$28)+IF($N$28*$C$28*F$4&gt;$N$28,0,$N$28*$C$28)))</f>
        <v>0.45</v>
      </c>
      <c r="P86" s="126">
        <f>IF(O57&gt;O28,0,IF(AND(O57=O28,O86=0),0,IF($E$28*$C$28*P$4&gt;$E$28,0,$E$28*$C$28)+IF($F$28*$C$28*O$4&gt;$F$28,0,$F$28*$C$28)+IF($G$28*$C$28*N$4&gt;$G$28,0,$G$28*$C$28)+IF($H$28*$C$28*M$4&gt;$H$28,0,$H$28*$C$28)+IF($I$28*$C$28*L$4&gt;$I$28,0,$I$28*$C$28)+IF($J$28*$C$28*K$4&gt;$J$28,0,$J$28*$C$28)+IF($K$28*$C$28*J$4&gt;$K$28,0,$K$28*$C$28)+IF($L$28*$C$28*I$4&gt;$L$28,0,$L$28*$C$28)+IF($M$28*$C$28*H$4&gt;$M$28,0,$M$28*$C$28)+IF($N$28*$C$28*G$4&gt;$N$28,0,$N$28*$C$28)+IF($O$28*$C$28*F$4&gt;$O$28,0,$O$28*$C$28)))</f>
        <v>0.45</v>
      </c>
      <c r="Q86" s="126">
        <f>IF(P57&gt;P28,0,IF(AND(P57=P28,P86=0),0,IF($E$28*$C$28*Q$4&gt;$E$28,0,$E$28*$C$28)+IF($F$28*$C$28*P$4&gt;$F$28,0,$F$28*$C$28)+IF($G$28*$C$28*O$4&gt;$G$28,0,$G$28*$C$28)+IF($H$28*$C$28*N$4&gt;$H$28,0,$H$28*$C$28)+IF($I$28*$C$28*M$4&gt;$I$28,0,$I$28*$C$28)+IF($J$28*$C$28*L$4&gt;$J$28,0,$J$28*$C$28)+IF($K$28*$C$28*K$4&gt;$K$28,0,$K$28*$C$28)+IF($L$28*$C$28*J$4&gt;$L$28,0,$L$28*$C$28)+IF($M$28*$C$28*I$4&gt;$M$28,0,$M$28*$C$28)+IF($N$28*$C$28*H$4&gt;$N$28,0,$N$28*$C$28)+IF($O$28*$C$28*G$4&gt;$O$28,0,$O$28*$C$28)+IF($P$28*$C$28*F$4&gt;$P$28,0,$P$28*$C$28)))</f>
        <v>0.45</v>
      </c>
      <c r="R86" s="126">
        <f>IF(Q57&gt;Q28,0,IF(AND(Q57=Q28,Q86=0),0,IF($E$28*$C$28*R$4&gt;$E$28,0,$E$28*$C$28)+IF($F$28*$C$28*Q$4&gt;$F$28,0,$F$28*$C$28)+IF($G$28*$C$28*P$4&gt;$G$28,0,$G$28*$C$28)+IF($H$28*$C$28*O$4&gt;$H$28,0,$H$28*$C$28)+IF($I$28*$C$28*N$4&gt;$I$28,0,$I$28*$C$28)+IF($J$28*$C$28*M$4&gt;$J$28,0,$J$28*$C$28)+IF($K$28*$C$28*L$4&gt;$K$28,0,$K$28*$C$28)+IF($L$28*$C$28*K$4&gt;$L$28,0,$L$28*$C$28)+IF($M$28*$C$28*J$4&gt;$M$28,0,$M$28*$C$28)+IF($N$28*$C$28*I$4&gt;$N$28,0,$N$28*$C$28)+IF($O$28*$C$28*H$4&gt;$O$28,0,$O$28*$C$28)+IF($P$28*$C$28*G$4&gt;$P$28,0,$P$28*$C$28)+IF($Q$28*$C$28*F$4&gt;$Q$28,0,$Q$28*$C$28)))</f>
        <v>0.45</v>
      </c>
      <c r="S86" s="126">
        <f>IF(R57&gt;R28,0,IF(AND(R57=R28,R86=0),0,IF($E$28*$C$28*S$4&gt;$E$28,0,$E$28*$C$28)+IF($F$28*$C$28*R$4&gt;$F$28,0,$F$28*$C$28)+IF($G$28*$C$28*Q$4&gt;$G$28,0,$G$28*$C$28)+IF($H$28*$C$28*P$4&gt;$H$28,0,$H$28*$C$28)+IF($I$28*$C$28*O$4&gt;$I$28,0,$I$28*$C$28)+IF($J$28*$C$28*N$4&gt;$J$28,0,$J$28*$C$28)+IF($K$28*$C$28*M$4&gt;$K$28,0,$K$28*$C$28)+IF($L$28*$C$28*L$4&gt;$L$28,0,$L$28*$C$28)+IF($M$28*$C$28*K$4&gt;$M$28,0,$M$28*$C$28)+IF($N$28*$C$28*J$4&gt;$N$28,0,$N$28*$C$28)+IF($O$28*$C$28*I$4&gt;$O$28,0,$O$28*$C$28)+IF($P$28*$C$28*H$4&gt;$P$28,0,$P$28*$C$28)+IF($Q$28*$C$28*G$4&gt;$Q$28,0,$Q$28*$C$28)+IF($R$28*$C$28*F$4&gt;$R$28,0,$R$28*$C$28)))</f>
        <v>0.45</v>
      </c>
      <c r="T86" s="126">
        <f>IF(S57&gt;S28,0,IF(AND(S57=S28,S86=0),0,IF($E$28*$C$28*T$4&gt;$E$28,0,$E$28*$C$28)+IF($F$28*$C$28*S$4&gt;$F$28,0,$F$28*$C$28)+IF($G$28*$C$28*R$4&gt;$G$28,0,$G$28*$C$28)+IF($H$28*$C$28*Q$4&gt;$H$28,0,$H$28*$C$28)+IF($I$28*$C$28*P$4&gt;$I$28,0,$I$28*$C$28)+IF($J$28*$C$28*O$4&gt;$J$28,0,$J$28*$C$28)+IF($K$28*$C$28*N$4&gt;$K$28,0,$K$28*$C$28)+IF($L$28*$C$28*M$4&gt;$L$28,0,$L$28*$C$28)+IF($M$28*$C$28*L$4&gt;$M$28,0,$M$28*$C$28)+IF($N$28*$C$28*K$4&gt;$N$28,0,$N$28*$C$28)+IF($O$28*$C$28*J$4&gt;$O$28,0,$O$28*$C$28)+IF($P$28*$C$28*I$4&gt;$P$28,0,$P$28*$C$28)+IF($Q$28*$C$28*H$4&gt;$Q$28,0,$Q$28*$C$28)+IF($R$28*$C$28*G$4&gt;$R$28,0,$R$28*$C$28)+IF($S$28*$C$28*F$4&gt;$S$28,0,$S$28*$C$28)))</f>
        <v>0.45</v>
      </c>
      <c r="U86" s="126">
        <f>IF(T57&gt;T28,0,IF(AND(T57=T28,T86=0),0,IF($E$28*$C$28*U$4&gt;$E$28,0,$E$28*$C$28)+IF($F$28*$C$28*T$4&gt;$F$28,0,$F$28*$C$28)+IF($G$28*$C$28*S$4&gt;$G$28,0,$G$28*$C$28)+IF($H$28*$C$28*R$4&gt;$H$28,0,$H$28*$C$28)+IF($I$28*$C$28*Q$4&gt;$I$28,0,$I$28*$C$28)+IF($J$28*$C$28*P$4&gt;$J$28,0,$J$28*$C$28)+IF($K$28*$C$28*O$4&gt;$K$28,0,$K$28*$C$28)+IF($L$28*$C$28*N$4&gt;$L$28,0,$L$28*$C$28)+IF($M$28*$C$28*M$4&gt;$M$28,0,$M$28*$C$28)+IF($N$28*$C$28*L$4&gt;$N$28,0,$N$28*$C$28)+IF($O$28*$C$28*K$4&gt;$O$28,0,$O$28*$C$28)+IF($P$28*$C$28*J$4&gt;$P$28,0,$P$28*$C$28)+IF($Q$28*$C$28*I$4&gt;$Q$28,0,$Q$28*$C$28)+IF($R$28*$C$28*H$4&gt;$R$28,0,$R$28*$C$28)+IF($S$28*$C$28*G$4&gt;$S$28,0,$S$28*$C$28)+IF($T$28*$C$28*F$4&gt;$T$28,0,$T$28*$C$28)))</f>
        <v>0.45</v>
      </c>
      <c r="V86" s="126">
        <f>IF(U57&gt;U28,0,IF(AND(U57=U28,U86=0),0,IF($E$28*$C$28*V$4&gt;$E$28,0,$E$28*$C$28)+IF($F$28*$C$28*U$4&gt;$F$28,0,$F$28*$C$28)+IF($G$28*$C$28*T$4&gt;$G$28,0,$G$28*$C$28)+IF($H$28*$C$28*S$4&gt;$H$28,0,$H$28*$C$28)+IF($I$28*$C$28*R$4&gt;$I$28,0,$I$28*$C$28)+IF($J$28*$C$28*Q$4&gt;$J$28,0,$J$28*$C$28)+IF($K$28*$C$28*P$4&gt;$K$28,0,$K$28*$C$28)+IF($L$28*$C$28*O$4&gt;$L$28,0,$L$28*$C$28)+IF($M$28*$C$28*N$4&gt;$M$28,0,$M$28*$C$28)+IF($N$28*$C$28*M$4&gt;$N$28,0,$N$28*$C$28)+IF($O$28*$C$28*L$4&gt;$O$28,0,$O$28*$C$28)+IF($P$28*$C$28*K$4&gt;$P$28,0,$P$28*$C$28)+IF($Q$28*$C$28*J$4&gt;$Q$28,0,$Q$28*$C$28)+IF($R$28*$C$28*I$4&gt;$R$28,0,$R$28*$C$28)+IF($S$28*$C$28*H$4&gt;$S$28,0,$S$28*$C$28)+IF($T$28*$C$28*G$4&gt;$T$28,0,$T$28*$C$28)+IF($U$28*$C$28*F$4&gt;$U$28,0,$U$28*$C$28)))</f>
        <v>0.45</v>
      </c>
      <c r="W86" s="126">
        <f>IF(V57&gt;V28,0,IF(AND(V57=V28,V86=0),0,IF($E$28*$C$28*W$4&gt;$E$28,0,$E$28*$C$28)+IF($F$28*$C$28*V$4&gt;$F$28,0,$F$28*$C$28)+IF($G$28*$C$28*U$4&gt;$G$28,0,$G$28*$C$28)+IF($H$28*$C$28*T$4&gt;$H$28,0,$H$28*$C$28)+IF($I$28*$C$28*S$4&gt;$I$28,0,$I$28*$C$28)+IF($J$28*$C$28*R$4&gt;$J$28,0,$J$28*$C$28)+IF($K$28*$C$28*Q$4&gt;$K$28,0,$K$28*$C$28)+IF($L$28*$C$28*P$4&gt;$L$28,0,$L$28*$C$28)+IF($M$28*$C$28*O$4&gt;$M$28,0,$M$28*$C$28)+IF($N$28*$C$28*N$4&gt;$N$28,0,$N$28*$C$28)+IF($O$28*$C$28*M$4&gt;$O$28,0,$O$28*$C$28)+IF($P$28*$C$28*L$4&gt;$P$28,0,$P$28*$C$28)+IF($Q$28*$C$28*K$4&gt;$Q$28,0,$Q$28*$C$28)+IF($R$28*$C$28*J$4&gt;$R$28,0,$R$28*$C$28)+IF($S$28*$C$28*I$4&gt;$S$28,0,$S$28*$C$28)+IF($T$28*$C$28*H$4&gt;$T$28,0,$T$28*$C$28)+IF($U$28*$C$28*G$4&gt;$U$28,0,$U$28*$C$28)+IF($V$28*$C$28*F$4&gt;$V$28,0,$V$28*$C$28)))</f>
        <v>0.45</v>
      </c>
      <c r="X86" s="126">
        <f>IF(W57&gt;W28,0,IF(AND(W57=W28,W86=0),0,IF($E$28*$C$28*X$4&gt;$E$28,0,$E$28*$C$28)+IF($F$28*$C$28*W$4&gt;$F$28,0,$F$28*$C$28)+IF($G$28*$C$28*V$4&gt;$G$28,0,$G$28*$C$28)+IF($H$28*$C$28*U$4&gt;$H$28,0,$H$28*$C$28)+IF($I$28*$C$28*T$4&gt;$I$28,0,$I$28*$C$28)+IF($J$28*$C$28*S$4&gt;$J$28,0,$J$28*$C$28)+IF($K$28*$C$28*R$4&gt;$K$28,0,$K$28*$C$28)+IF($L$28*$C$28*Q$4&gt;$L$28,0,$L$28*$C$28)+IF($M$28*$C$28*P$4&gt;$M$28,0,$M$28*$C$28)+IF($N$28*$C$28*O$4&gt;$N$28,0,$N$28*$C$28)+IF($O$28*$C$28*N$4&gt;$O$28,0,$O$28*$C$28)+IF($P$28*$C$28*M$4&gt;$P$28,0,$P$28*$C$28)+IF($Q$28*$C$28*L$4&gt;$Q$28,0,$Q$28*$C$28)+IF($R$28*$C$28*K$4&gt;$R$28,0,$R$28*$C$28)+IF($S$28*$C$28*J$4&gt;$S$28,0,$S$28*$C$28)+IF($T$28*$C$28*I$4&gt;$T$28,0,$T$28*$C$28)+IF($U$28*$C$28*H$4&gt;$U$28,0,$U$28*$C$28)+IF($V$28*$C$28*G$4&gt;$V$28,0,$V$28*$C$28)+IF($W$28*$C$28*F$4&gt;$W$28,0,$W$28*$C$28)))</f>
        <v>0.45</v>
      </c>
      <c r="Y86" s="126">
        <f>IF(X57&gt;X28,0,IF(AND(X57=X28,X86=0),0,IF($E$28*$C$28*Y$4&gt;$E$28,0,$E$28*$C$28)+IF($F$28*$C$28*X$4&gt;$F$28,0,$F$28*$C$28)+IF($G$28*$C$28*W$4&gt;$G$28,0,$G$28*$C$28)+IF($H$28*$C$28*V$4&gt;$H$28,0,$H$28*$C$28)+IF($I$28*$C$28*U$4&gt;$I$28,0,$I$28*$C$28)+IF($J$28*$C$28*T$4&gt;$J$28,0,$J$28*$C$28)+IF($K$28*$C$28*S$4&gt;$K$28,0,$K$28*$C$28)+IF($L$28*$C$28*R$4&gt;$L$28,0,$L$28*$C$28)+IF($M$28*$C$28*Q$4&gt;$M$28,0,$M$28*$C$28)+IF($N$28*$C$28*P$4&gt;$N$28,0,$N$28*$C$28)+IF($O$28*$C$28*O$4&gt;$O$28,0,$O$28*$C$28)+IF($P$28*$C$28*N$4&gt;$P$28,0,$P$28*$C$28)+IF($Q$28*$C$28*M$4&gt;$Q$28,0,$Q$28*$C$28)+IF($R$28*$C$28*L$4&gt;$R$28,0,$R$28*$C$28)+IF($S$28*$C$28*K$4&gt;$S$28,0,$S$28*$C$28)+IF($T$28*$C$28*J$4&gt;$T$28,0,$T$28*$C$28)+IF($U$28*$C$28*I$4&gt;$U$28,0,$U$28*$C$28)+IF($V$28*$C$28*H$4&gt;$V$28,0,$V$28*$C$28)+IF($W$28*$C$28*G$4&gt;$W$28,0,$W$28*$C$28)+IF($X$28*$C$28*F$4&gt;$X$28,0,$X$28*$C$28)))</f>
        <v>0.45</v>
      </c>
      <c r="Z86" s="126">
        <f>IF(Y57&gt;Y28,0,IF(AND(Y57=Y28,Y86=0),0,IF($E$28*$C$28*Z$4&gt;$E$28,0,$E$28*$C$28)+IF($F$28*$C$28*Y$4&gt;$F$28,0,$F$28*$C$28)+IF($G$28*$C$28*X$4&gt;$G$28,0,$G$28*$C$28)+IF($H$28*$C$28*W$4&gt;$H$28,0,$H$28*$C$28)+IF($I$28*$C$28*V$4&gt;$I$28,0,$I$28*$C$28)+IF($J$28*$C$28*U$4&gt;$J$28,0,$J$28*$C$28)+IF($K$28*$C$28*T$4&gt;$K$28,0,$K$28*$C$28)+IF($L$28*$C$28*S$4&gt;$L$28,0,$L$28*$C$28)+IF($M$28*$C$28*R$4&gt;$M$28,0,$M$28*$C$28)+IF($N$28*$C$28*Q$4&gt;$N$28,0,$N$28*$C$28)+IF($O$28*$C$28*P$4&gt;$O$28,0,$O$28*$C$28)+IF($P$28*$C$28*O$4&gt;$P$28,0,$P$28*$C$28)+IF($Q$28*$C$28*N$4&gt;$Q$28,0,$Q$28*$C$28)+IF($R$28*$C$28*M$4&gt;$R$28,0,$R$28*$C$28)+IF($S$28*$C$28*L$4&gt;$S$28,0,$S$28*$C$28)+IF($T$28*$C$28*K$4&gt;$T$28,0,$T$28*$C$28)+IF($U$28*$C$28*J$4&gt;$U$28,0,$U$28*$C$28)+IF($V$28*$C$28*I$4&gt;$V$28,0,$V$28*$C$28)+IF($W$28*$C$28*H$4&gt;$W$28,0,$W$28*$C$28)+IF($X$28*$C$28*G$4&gt;$X$28,0,$X$28*$C$28)+IF($Y$28*$C$28*F$4&gt;$Y$28,0,$Y$28*$C$28)))</f>
        <v>0.45</v>
      </c>
      <c r="AA86" s="126">
        <f>IF(Z57&gt;Z28,0,IF(AND(Z57=Z28,Z86=0),0,IF($E$28*$C$28*AA$4&gt;$E$28,0,$E$28*$C$28)+IF($F$28*$C$28*Z$4&gt;$F$28,0,$F$28*$C$28)+IF($G$28*$C$28*Y$4&gt;$G$28,0,$G$28*$C$28)+IF($H$28*$C$28*X$4&gt;$H$28,0,$H$28*$C$28)+IF($I$28*$C$28*W$4&gt;$I$28,0,$I$28*$C$28)+IF($J$28*$C$28*V$4&gt;$J$28,0,$J$28*$C$28)+IF($K$28*$C$28*U$4&gt;$K$28,0,$K$28*$C$28)+IF($L$28*$C$28*T$4&gt;$L$28,0,$L$28*$C$28)+IF($M$28*$C$28*S$4&gt;$M$28,0,$M$28*$C$28)+IF($N$28*$C$28*R$4&gt;$N$28,0,$N$28*$C$28)+IF($O$28*$C$28*Q$4&gt;$O$28,0,$O$28*$C$28)+IF($P$28*$C$28*P$4&gt;$P$28,0,$P$28*$C$28)+IF($Q$28*$C$28*O$4&gt;$Q$28,0,$Q$28*$C$28)+IF($R$28*$C$28*N$4&gt;$R$28,0,$R$28*$C$28)+IF($S$28*$C$28*M$4&gt;$S$28,0,$S$28*$C$28)+IF($T$28*$C$28*L$4&gt;$T$28,0,$T$28*$C$28)+IF($U$28*$C$28*K$4&gt;$U$28,0,$U$28*$C$28)+IF($V$28*$C$28*J$4&gt;$V$28,0,$V$28*$C$28)+IF($W$28*$C$28*I$4&gt;$W$28,0,$W$28*$C$28)+IF($X$28*$C$28*H$4&gt;$X$28,0,$X$28*$C$28)+IF($Y$28*$C$28*G$4&gt;$Y$28,0,$Y$28*$C$28)+IF($Z$28*$C$28*F$4&gt;$Z$28,0,$Z$28*$C$28)))</f>
        <v>0.45</v>
      </c>
      <c r="AB86" s="126">
        <f>IF(AA57&gt;AA28,0,IF(AND(AA57=AA28,AA86=0),0,IF($E$28*$C$28*AB$4&gt;$E$28,0,$E$28*$C$28)+IF($F$28*$C$28*AA$4&gt;$F$28,0,$F$28*$C$28)+IF($G$28*$C$28*Z$4&gt;$G$28,0,$G$28*$C$28)+IF($H$28*$C$28*Y$4&gt;$H$28,0,$H$28*$C$28)+IF($I$28*$C$28*X$4&gt;$I$28,0,$I$28*$C$28)+IF($J$28*$C$28*W$4&gt;$J$28,0,$J$28*$C$28)+IF($K$28*$C$28*V$4&gt;$K$28,0,$K$28*$C$28)+IF($L$28*$C$28*U$4&gt;$L$28,0,$L$28*$C$28)+IF($M$28*$C$28*T$4&gt;$M$28,0,$M$28*$C$28)+IF($N$28*$C$28*S$4&gt;$N$28,0,$N$28*$C$28)+IF($O$28*$C$28*R$4&gt;$O$28,0,$O$28*$C$28)+IF($P$28*$C$28*Q$4&gt;$P$28,0,$P$28*$C$28)+IF($Q$28*$C$28*P$4&gt;$Q$28,0,$Q$28*$C$28)+IF($R$28*$C$28*O$4&gt;$R$28,0,$R$28*$C$28)+IF($S$28*$C$28*N$4&gt;$S$28,0,$S$28*$C$28)+IF($T$28*$C$28*M$4&gt;$T$28,0,$T$28*$C$28)+IF($U$28*$C$28*L$4&gt;$U$28,0,$U$28*$C$28)+IF($V$28*$C$28*K$4&gt;$V$28,0,$V$28*$C$28)+IF($W$28*$C$28*J$4&gt;$W$28,0,$W$28*$C$28)+IF($X$28*$C$28*I$4&gt;$X$28,0,$X$28*$C$28)+IF($Y$28*$C$28*H$4&gt;$Y$28,0,$Y$28*$C$28)+IF($Z$28*$C$28*G$4&gt;$Z$28,0,$Z$28*$C$28)+IF($AA$28*$C$28*F$4&gt;$AA$28,0,$AA$28*$C$28)))</f>
        <v>0.45</v>
      </c>
      <c r="AC86" s="126">
        <f>IF(AB57&gt;AB28,0,IF(AND(AB57=AB28,AB86=0),0,IF($E$28*$C$28*AC$4&gt;$E$28,0,$E$28*$C$28)+IF($F$28*$C$28*AB$4&gt;$F$28,0,$F$28*$C$28)+IF($G$28*$C$28*AA$4&gt;$G$28,0,$G$28*$C$28)+IF($H$28*$C$28*Z$4&gt;$H$28,0,$H$28*$C$28)+IF($I$28*$C$28*Y$4&gt;$I$28,0,$I$28*$C$28)+IF($J$28*$C$28*X$4&gt;$J$28,0,$J$28*$C$28)+IF($K$28*$C$28*W$4&gt;$K$28,0,$K$28*$C$28)+IF($L$28*$C$28*V$4&gt;$L$28,0,$L$28*$C$28)+IF($M$28*$C$28*U$4&gt;$M$28,0,$M$28*$C$28)+IF($N$28*$C$28*T$4&gt;$N$28,0,$N$28*$C$28)+IF($O$28*$C$28*S$4&gt;$O$28,0,$O$28*$C$28)+IF($P$28*$C$28*R$4&gt;$P$28,0,$P$28*$C$28)+IF($Q$28*$C$28*Q$4&gt;$Q$28,0,$Q$28*$C$28)+IF($R$28*$C$28*P$4&gt;$R$28,0,$R$28*$C$28)+IF($S$28*$C$28*O$4&gt;$S$28,0,$S$28*$C$28)+IF($T$28*$C$28*N$4&gt;$T$28,0,$T$28*$C$28)+IF($U$28*$C$28*M$4&gt;$U$28,0,$U$28*$C$28)+IF($V$28*$C$28*L$4&gt;$V$28,0,$V$28*$C$28)+IF($W$28*$C$28*K$4&gt;$W$28,0,$W$28*$C$28)+IF($X$28*$C$28*J$4&gt;$X$28,0,$X$28*$C$28)+IF($Y$28*$C$28*I$4&gt;$Y$28,0,$Y$28*$C$28)+IF($Z$28*$C$28*H$4&gt;$Z$28,0,$Z$28*$C$28)+IF($AA$28*$C$28*G$4&gt;$AA$28,0,$AA$28*$C$28)+IF($AB$28*$C$28*F$4&gt;$AB$28,0,$AB$28*$C$28)))</f>
        <v>0.45</v>
      </c>
      <c r="AD86" s="126">
        <f>IF(AC57&gt;AC28,0,IF(AND(AC57=AC28,AC86=0),0,IF($E$28*$C$28*AD$4&gt;$E$28,0,$E$28*$C$28)+IF($F$28*$C$28*AC$4&gt;$F$28,0,$F$28*$C$28)+IF($G$28*$C$28*AB$4&gt;$G$28,0,$G$28*$C$28)+IF($H$28*$C$28*AA$4&gt;$H$28,0,$H$28*$C$28)+IF($I$28*$C$28*Z$4&gt;$I$28,0,$I$28*$C$28)+IF($J$28*$C$28*Y$4&gt;$J$28,0,$J$28*$C$28)+IF($K$28*$C$28*X$4&gt;$K$28,0,$K$28*$C$28)+IF($L$28*$C$28*W$4&gt;$L$28,0,$L$28*$C$28)+IF($M$28*$C$28*V$4&gt;$M$28,0,$M$28*$C$28)+IF($N$28*$C$28*U$4&gt;$N$28,0,$N$28*$C$28)+IF($O$28*$C$28*T$4&gt;$O$28,0,$O$28*$C$28)+IF($P$28*$C$28*S$4&gt;$P$28,0,$P$28*$C$28)+IF($Q$28*$C$28*R$4&gt;$Q$28,0,$Q$28*$C$28)+IF($R$28*$C$28*Q$4&gt;$R$28,0,$R$28*$C$28)+IF($S$28*$C$28*P$4&gt;$S$28,0,$S$28*$C$28)+IF($T$28*$C$28*O$4&gt;$T$28,0,$T$28*$C$28)+IF($U$28*$C$28*N$4&gt;$U$28,0,$U$28*$C$28)+IF($V$28*$C$28*M$4&gt;$V$28,0,$V$28*$C$28)+IF($W$28*$C$28*L$4&gt;$W$28,0,$W$28*$C$28)+IF($X$28*$C$28*K$4&gt;$X$28,0,$X$28*$C$28)+IF($Y$28*$C$28*J$4&gt;$Y$28,0,$Y$28*$C$28)+IF($Z$28*$C$28*I$4&gt;$Z$28,0,$Z$28*$C$28)+IF($AA$28*$C$28*H$4&gt;$AA$28,0,$AA$28*$C$28)+IF($AB$28*$C$28*G$4&gt;$AB$28,0,$AB$28*$C$28)+IF($AC$28*$C$28*F$4&gt;$AC$28,0,$AC$28*$C$28)))</f>
        <v>0.45</v>
      </c>
      <c r="AE86" s="126">
        <f>IF(AD57&gt;AD28,0,IF(AND(AD57=AD28,AD86=0),0,IF($E$28*$C$28*AE$4&gt;$E$28,0,$E$28*$C$28)+IF($F$28*$C$28*AD$4&gt;$F$28,0,$F$28*$C$28)+IF($G$28*$C$28*AC$4&gt;$G$28,0,$G$28*$C$28)+IF($H$28*$C$28*AB$4&gt;$H$28,0,$H$28*$C$28)+IF($I$28*$C$28*AA$4&gt;$I$28,0,$I$28*$C$28)+IF($J$28*$C$28*Z$4&gt;$J$28,0,$J$28*$C$28)+IF($K$28*$C$28*Y$4&gt;$K$28,0,$K$28*$C$28)+IF($L$28*$C$28*X$4&gt;$L$28,0,$L$28*$C$28)+IF($M$28*$C$28*W$4&gt;$M$28,0,$M$28*$C$28)+IF($N$28*$C$28*V$4&gt;$N$28,0,$N$28*$C$28)+IF($O$28*$C$28*U$4&gt;$O$28,0,$O$28*$C$28)+IF($P$28*$C$28*T$4&gt;$P$28,0,$P$28*$C$28)+IF($Q$28*$C$28*S$4&gt;$Q$28,0,$Q$28*$C$28)+IF($R$28*$C$28*R$4&gt;$R$28,0,$R$28*$C$28)+IF($S$28*$C$28*Q$4&gt;$S$28,0,$S$28*$C$28)+IF($T$28*$C$28*P$4&gt;$T$28,0,$T$28*$C$28)+IF($U$28*$C$28*O$4&gt;$U$28,0,$U$28*$C$28)+IF($V$28*$C$28*N$4&gt;$V$28,0,$V$28*$C$28)+IF($W$28*$C$28*M$4&gt;$W$28,0,$W$28*$C$28)+IF($X$28*$C$28*L$4&gt;$X$28,0,$X$28*$C$28)+IF($Y$28*$C$28*K$4&gt;$Y$28,0,$Y$28*$C$28)+IF($Z$28*$C$28*J$4&gt;$Z$28,0,$Z$28*$C$28)+IF($AA$28*$C$28*I$4&gt;$AA$28,0,$AA$28*$C$28)+IF($AB$28*$C$28*H$4&gt;$AB$28,0,$AB$28*$C$28)+IF($AC$28*$C$28*G$4&gt;$AC$28,0,$AC$28*$C$28)+IF($AD$28*$C$28*F$4&gt;$AD$28,0,$AD$28*$C$28)))</f>
        <v>0.45</v>
      </c>
      <c r="AF86" s="126">
        <f>IF(AE57&gt;AE28,0,IF(AND(AE57=AE28,AE86=0),0,IF($E$28*$C$28*AF$4&gt;$E$28,0,$E$28*$C$28)+IF($F$28*$C$28*AE$4&gt;$F$28,0,$F$28*$C$28)+IF($G$28*$C$28*AD$4&gt;$G$28,0,$G$28*$C$28)+IF($H$28*$C$28*AC$4&gt;$H$28,0,$H$28*$C$28)+IF($I$28*$C$28*AB$4&gt;$I$28,0,$I$28*$C$28)+IF($J$28*$C$28*AA$4&gt;$J$28,0,$J$28*$C$28)+IF($K$28*$C$28*Z$4&gt;$K$28,0,$K$28*$C$28)+IF($L$28*$C$28*Y$4&gt;$L$28,0,$L$28*$C$28)+IF($M$28*$C$28*X$4&gt;$M$28,0,$M$28*$C$28)+IF($N$28*$C$28*W$4&gt;$N$28,0,$N$28*$C$28)+IF($O$28*$C$28*V$4&gt;$O$28,0,$O$28*$C$28)+IF($P$28*$C$28*U$4&gt;$P$28,0,$P$28*$C$28)+IF($Q$28*$C$28*T$4&gt;$Q$28,0,$Q$28*$C$28)+IF($R$28*$C$28*S$4&gt;$R$28,0,$R$28*$C$28)+IF($S$28*$C$28*R$4&gt;$S$28,0,$S$28*$C$28)+IF($T$28*$C$28*Q$4&gt;$T$28,0,$T$28*$C$28)+IF($U$28*$C$28*P$4&gt;$U$28,0,$U$28*$C$28)+IF($V$28*$C$28*O$4&gt;$V$28,0,$V$28*$C$28)+IF($W$28*$C$28*N$4&gt;$W$28,0,$W$28*$C$28)+IF($X$28*$C$28*M$4&gt;$X$28,0,$X$28*$C$28)+IF($Y$28*$C$28*L$4&gt;$Y$28,0,$Y$28*$C$28)+IF($Z$28*$C$28*K$4&gt;$Z$28,0,$Z$28*$C$28)+IF($AA$28*$C$28*J$4&gt;$AA$28,0,$AA$28*$C$28)+IF($AB$28*$C$28*I$4&gt;$AB$28,0,$AB$28*$C$28)+IF($AC$28*$C$28*H$4&gt;$AC$28,0,$AC$28*$C$28)+IF($AD$28*$C$28*G$4&gt;$AD$28,0,$AD$28*$C$28)+IF($AE$28*$C$28*F$4&gt;$AE$28,0,$AE$28*$C$28)))</f>
        <v>0.45</v>
      </c>
      <c r="AG86" s="126">
        <f>IF(AF57&gt;AF28,0,IF(AND(AF57=AF28,AF86=0),0,IF($E$28*$C$28*AG$4&gt;$E$28,0,$E$28*$C$28)+IF($F$28*$C$28*AF$4&gt;$F$28,0,$F$28*$C$28)+IF($G$28*$C$28*AE$4&gt;$G$28,0,$G$28*$C$28)+IF($H$28*$C$28*AD$4&gt;$H$28,0,$H$28*$C$28)+IF($I$28*$C$28*AC$4&gt;$I$28,0,$I$28*$C$28)+IF($J$28*$C$28*AB$4&gt;$J$28,0,$J$28*$C$28)+IF($K$28*$C$28*AA$4&gt;$K$28,0,$K$28*$C$28)+IF($L$28*$C$28*Z$4&gt;$L$28,0,$L$28*$C$28)+IF($M$28*$C$28*Y$4&gt;$M$28,0,$M$28*$C$28)+IF($N$28*$C$28*X$4&gt;$N$28,0,$N$28*$C$28)+IF($O$28*$C$28*W$4&gt;$O$28,0,$O$28*$C$28)+IF($P$28*$C$28*V$4&gt;$P$28,0,$P$28*$C$28)+IF($Q$28*$C$28*U$4&gt;$Q$28,0,$Q$28*$C$28)+IF($R$28*$C$28*T$4&gt;$R$28,0,$R$28*$C$28)+IF($S$28*$C$28*S$4&gt;$S$28,0,$S$28*$C$28)+IF($T$28*$C$28*R$4&gt;$T$28,0,$T$28*$C$28)+IF($U$28*$C$28*Q$4&gt;$U$28,0,$U$28*$C$28)+IF($V$28*$C$28*P$4&gt;$V$28,0,$V$28*$C$28)+IF($W$28*$C$28*O$4&gt;$W$28,0,$W$28*$C$28)+IF($X$28*$C$28*N$4&gt;$X$28,0,$X$28*$C$28)+IF($Y$28*$C$28*M$4&gt;$Y$28,0,$Y$28*$C$28)+IF($Z$28*$C$28*L$4&gt;$Z$28,0,$Z$28*$C$28)+IF($AA$28*$C$28*K$4&gt;$AA$28,0,$AA$28*$C$28)+IF($AB$28*$C$28*J$4&gt;$AB$28,0,$AB$28*$C$28)+IF($AC$28*$C$28*I$4&gt;$AC$28,0,$AC$28*$C$28)+IF($AD$28*$C$28*H$4&gt;$AD$28,0,$AD$28*$C$28)+IF($AE$28*$C$28*G$4&gt;$AE$28,0,$AE$28*$C$28)+IF($AF$28*$C$28*F$4&gt;$AF$28,0,$AF$28*$C$28)))</f>
        <v>0.45</v>
      </c>
      <c r="AH86" s="126">
        <f>IF(AG57&gt;AG28,0,IF(AND(AG57=AG28,AG86=0),0,IF($E$28*$C$28*AH$4&gt;$E$28,0,$E$28*$C$28)+IF($F$28*$C$28*AG$4&gt;$F$28,0,$F$28*$C$28)+IF($G$28*$C$28*AF$4&gt;$G$28,0,$G$28*$C$28)+IF($H$28*$C$28*AE$4&gt;$H$28,0,$H$28*$C$28)+IF($I$28*$C$28*AD$4&gt;$I$28,0,$I$28*$C$28)+IF($J$28*$C$28*AC$4&gt;$J$28,0,$J$28*$C$28)+IF($K$28*$C$28*AB$4&gt;$K$28,0,$K$28*$C$28)+IF($L$28*$C$28*AA$4&gt;$L$28,0,$L$28*$C$28)+IF($M$28*$C$28*Z$4&gt;$M$28,0,$M$28*$C$28)+IF($N$28*$C$28*Y$4&gt;$N$28,0,$N$28*$C$28)+IF($O$28*$C$28*X$4&gt;$O$28,0,$O$28*$C$28)+IF($P$28*$C$28*W$4&gt;$P$28,0,$P$28*$C$28)+IF($Q$28*$C$28*V$4&gt;$Q$28,0,$Q$28*$C$28)+IF($R$28*$C$28*U$4&gt;$R$28,0,$R$28*$C$28)+IF($S$28*$C$28*T$4&gt;$S$28,0,$S$28*$C$28)+IF($T$28*$C$28*S$4&gt;$T$28,0,$T$28*$C$28)+IF($U$28*$C$28*R$4&gt;$U$28,0,$U$28*$C$28)+IF($V$28*$C$28*Q$4&gt;$V$28,0,$V$28*$C$28)+IF($W$28*$C$28*P$4&gt;$W$28,0,$W$28*$C$28)+IF($X$28*$C$28*O$4&gt;$X$28,0,$X$28*$C$28)+IF($Y$28*$C$28*N$4&gt;$Y$28,0,$Y$28*$C$28)+IF($Z$28*$C$28*M$4&gt;$Z$28,0,$Z$28*$C$28)+IF($AA$28*$C$28*L$4&gt;$AA$28,0,$AA$28*$C$28)+IF($AB$28*$C$28*K$4&gt;$AB$28,0,$AB$28*$C$28)+IF($AC$28*$C$28*J$4&gt;$AC$28,0,$AC$28*$C$28)+IF($AD$28*$C$28*I$4&gt;$AD$28,0,$AD$28*$C$28)+IF($AE$28*$C$28*H$4&gt;$AE$28,0,$AE$28*$C$28)+IF($AF$28*$C$28*G$4&gt;$AF$28,0,$AF$28*$C$28)+IF($AG$28*$C$28*F$4&gt;$AG$28,0,$AG$28*$C$28)))</f>
        <v>0.45</v>
      </c>
      <c r="AI86" s="126">
        <f>IF(AH57&gt;AH28,0,IF(AND(AH57=AH28,AH86=0),0,IF($E$28*$C$28*AI$4&gt;$E$28,0,$E$28*$C$28)+IF($F$28*$C$28*AH$4&gt;$F$28,0,$F$28*$C$28)+IF($G$28*$C$28*AG$4&gt;$G$28,0,$G$28*$C$28)+IF($H$28*$C$28*AF$4&gt;$H$28,0,$H$28*$C$28)+IF($I$28*$C$28*AE$4&gt;$I$28,0,$I$28*$C$28)+IF($J$28*$C$28*AD$4&gt;$J$28,0,$J$28*$C$28)+IF($K$28*$C$28*AC$4&gt;$K$28,0,$K$28*$C$28)+IF($L$28*$C$28*AB$4&gt;$L$28,0,$L$28*$C$28)+IF($M$28*$C$28*AA$4&gt;$M$28,0,$M$28*$C$28)+IF($N$28*$C$28*Z$4&gt;$N$28,0,$N$28*$C$28)+IF($O$28*$C$28*Y$4&gt;$O$28,0,$O$28*$C$28)+IF($P$28*$C$28*X$4&gt;$P$28,0,$P$28*$C$28)+IF($Q$28*$C$28*W$4&gt;$Q$28,0,$Q$28*$C$28)+IF($R$28*$C$28*V$4&gt;$R$28,0,$R$28*$C$28)+IF($S$28*$C$28*U$4&gt;$S$28,0,$S$28*$C$28)+IF($T$28*$C$28*T$4&gt;$T$28,0,$T$28*$C$28)+IF($U$28*$C$28*S$4&gt;$U$28,0,$U$28*$C$28)+IF($V$28*$C$28*R$4&gt;$V$28,0,$V$28*$C$28)+IF($W$28*$C$28*Q$4&gt;$W$28,0,$W$28*$C$28)+IF($X$28*$C$28*P$4&gt;$X$28,0,$X$28*$C$28)+IF($Y$28*$C$28*O$4&gt;$Y$28,0,$Y$28*$C$28)+IF($Z$28*$C$28*N$4&gt;$Z$28,0,$Z$28*$C$28)+IF($AA$28*$C$28*M$4&gt;$AA$28,0,$AA$28*$C$28)+IF($AB$28*$C$28*L$4&gt;$AB$28,0,$AB$28*$C$28)+IF($AC$28*$C$28*K$4&gt;$AC$28,0,$AC$28*$C$28)+IF($AD$28*$C$28*J$4&gt;$AD$28,0,$AD$28*$C$28)+IF($AE$28*$C$28*I$4&gt;$AE$28,0,$AE$28*$C$28)+IF($AF$28*$C$28*H$4&gt;$AF$28,0,$AF$28*$C$28)+IF($AG$28*$C$28*G$4&gt;$AG$28,0,$AG$28*$C$28)+IF($AH$28*$C$28*F$4&gt;$AH$28,0,$AH$28*$C$28)))</f>
        <v>0.45</v>
      </c>
    </row>
    <row r="87" spans="2:35" x14ac:dyDescent="0.3">
      <c r="B87" s="6" t="str">
        <f t="shared" si="14"/>
        <v xml:space="preserve">Computer equipment </v>
      </c>
      <c r="C87" s="302"/>
      <c r="D87" s="151">
        <f t="shared" si="15"/>
        <v>13.499999999999993</v>
      </c>
      <c r="E87" s="126">
        <v>0</v>
      </c>
      <c r="F87" s="126">
        <f>IF(E58&gt;E29,0,IF(AND(E58=E29,E87=0),0,IF($E$29*$C$29*F$4&gt;$E$29,0,$E$29*$C$29)))</f>
        <v>0.45</v>
      </c>
      <c r="G87" s="126">
        <f>IF(F58&gt;F29,0,IF(AND(F58=F29,F87=0),0,IF($E$29*$C$29*G$4&gt;$E$29,0,$E$29*$C$29)+IF($F$29*$C$29*F$4&gt;$F$29,0,$F$29*$C$29)))</f>
        <v>0.45</v>
      </c>
      <c r="H87" s="126">
        <f>IF(G58&gt;G29,0,IF(AND(G58=G29,G87=0),0,IF($E$29*$C$29*H$4&gt;$E$29,0,$E$29*$C$29)+IF($F$29*$C$29*G$4&gt;$F$29,0,$F$29*$C$29)+IF($G$29*$C$29*F$4&gt;$G$29,0,$G$29*$C$29)))</f>
        <v>0.45</v>
      </c>
      <c r="I87" s="126">
        <f>IF(H58&gt;H29,0,IF(AND(H58=H29,H87=0),0,IF($E$29*$C$29*I$4&gt;$E$29,0,$E$29*$C$29)+IF($F$29*$C$29*H$4&gt;$F$29,0,$F$29*$C$29)+IF($G$29*$C$29*G$4&gt;$G$29,0,$G$29*$C$29)+IF($H$29*$C$29*F$4&gt;$H$29,0,$H$29*$C$29)))</f>
        <v>0.45</v>
      </c>
      <c r="J87" s="126">
        <f>IF(I58&gt;I29,0,IF(AND(I58=I29,I87=0),0,IF($E$29*$C$29*J$4&gt;$E$29,0,$E$29*$C$29)+IF($F$29*$C$29*I$4&gt;$F$29,0,$F$29*$C$29)+IF($G$29*$C$29*H$4&gt;$G$29,0,$G$29*$C$29)+IF($H$29*$C$29*G$4&gt;$H$29,0,$H$29*$C$29)+IF($I$29*$C$29*F$4&gt;$I$29,0,$I$29*$C$29)))</f>
        <v>0.45</v>
      </c>
      <c r="K87" s="126">
        <f>IF(J58&gt;J29,0,IF(AND(J58=J29,J87=0),0,IF($E$29*$C$29*K$4&gt;$E$29,0,$E$29*$C$29)+IF($F$29*$C$29*J$4&gt;$F$29,0,$F$29*$C$29)+IF($G$29*$C$29*I$4&gt;$G$29,0,$G$29*$C$29)+IF($H$29*$C$29*H$4&gt;$H$29,0,$H$29*$C$29)+IF($I$29*$C$29*G$4&gt;$I$29,0,$I$29*$C$29)+IF($J$29*$C$29*F$4&gt;$J$29,0,$J$29*$C$29)))</f>
        <v>0.45</v>
      </c>
      <c r="L87" s="126">
        <f>IF(K58&gt;K29,0,IF(AND(K58=K29,K87=0),0,IF($E$29*$C$29*L$4&gt;$E$29,0,$E$29*$C$29)+IF($F$29*$C$29*K$4&gt;$F$29,0,$F$29*$C$29)+IF($G$29*$C$29*J$4&gt;$G$29,0,$G$29*$C$29)+IF($H$29*$C$29*I$4&gt;$H$29,0,$H$29*$C$29)+IF($I$29*$C$29*H$4&gt;$I$29,0,$I$29*$C$29)+IF($J$29*$C$29*G$4&gt;$J$29,0,$J$29*$C$29)+IF($K$29*$C$29*F$4&gt;$K$29,0,$K$29*$C$29)))</f>
        <v>0.45</v>
      </c>
      <c r="M87" s="126">
        <f>IF(L58&gt;L29,0,IF(AND(L58=L29,L87=0),0,IF($E$29*$C$29*M$4&gt;$E$29,0,$E$29*$C$29)+IF($F$29*$C$29*L$4&gt;$F$29,0,$F$29*$C$29)+IF($G$29*$C$29*K$4&gt;$G$29,0,$G$29*$C$29)+IF($H$29*$C$29*J$4&gt;$H$29,0,$H$29*$C$29)+IF($I$29*$C$29*I$4&gt;$I$29,0,$I$29*$C$29)+IF($J$29*$C$29*H$4&gt;$J$29,0,$J$29*$C$29)+IF($K$29*$C$29*G$4&gt;$K$29,0,$K$29*$C$29)+IF($L$29*$C$29*F$4&gt;$L$29,0,$L$29*$C$29)))</f>
        <v>0.45</v>
      </c>
      <c r="N87" s="126">
        <f>IF(M58&gt;M29,0,IF(AND(M58=M29,M87=0),0,IF($E$29*$C$29*N$4&gt;$E$29,0,$E$29*$C$29)+IF($F$29*$C$29*M$4&gt;$F$29,0,$F$29*$C$29)+IF($G$29*$C$29*L$4&gt;$G$29,0,$G$29*$C$29)+IF($H$29*$C$29*K$4&gt;$H$29,0,$H$29*$C$29)+IF($I$29*$C$29*J$4&gt;$I$29,0,$I$29*$C$29)+IF($J$29*$C$29*I$4&gt;$J$29,0,$J$29*$C$29)+IF($K$29*$C$29*H$4&gt;$K$29,0,$K$29*$C$29)+IF($L$29*$C$29*G$4&gt;$L$29,0,$L$29*$C$29)+IF($M$29*$C$29*F$4&gt;$M$29,0,$M$29*$C$29)))</f>
        <v>0.45</v>
      </c>
      <c r="O87" s="126">
        <f>IF(N58&gt;N29,0,IF(AND(N58=N29,N87=0),0,IF($E$29*$C$29*O$4&gt;$E$29,0,$E$29*$C$29)+IF($F$29*$C$29*N$4&gt;$F$29,0,$F$29*$C$29)+IF($G$29*$C$29*M$4&gt;$G$29,0,$G$29*$C$29)+IF($H$29*$C$29*L$4&gt;$H$29,0,$H$29*$C$29)+IF($I$29*$C$29*K$4&gt;$I$29,0,$I$29*$C$29)+IF($J$29*$C$29*J$4&gt;$J$29,0,$J$29*$C$29)+IF($K$29*$C$29*I$4&gt;$K$29,0,$K$29*$C$29)+IF($L$29*$C$29*H$4&gt;$L$29,0,$L$29*$C$29)+IF($M$29*$C$29*G$4&gt;$M$29,0,$M$29*$C$29)+IF($N$29*$C$29*F$4&gt;$N$29,0,$N$29*$C$29)))</f>
        <v>0.45</v>
      </c>
      <c r="P87" s="126">
        <f>IF(O58&gt;O29,0,IF(AND(O58=O29,O87=0),0,IF($E$29*$C$29*P$4&gt;$E$29,0,$E$29*$C$29)+IF($F$29*$C$29*O$4&gt;$F$29,0,$F$29*$C$29)+IF($G$29*$C$29*N$4&gt;$G$29,0,$G$29*$C$29)+IF($H$29*$C$29*M$4&gt;$H$29,0,$H$29*$C$29)+IF($I$29*$C$29*L$4&gt;$I$29,0,$I$29*$C$29)+IF($J$29*$C$29*K$4&gt;$J$29,0,$J$29*$C$29)+IF($K$29*$C$29*J$4&gt;$K$29,0,$K$29*$C$29)+IF($L$29*$C$29*I$4&gt;$L$29,0,$L$29*$C$29)+IF($M$29*$C$29*H$4&gt;$M$29,0,$M$29*$C$29)+IF($N$29*$C$29*G$4&gt;$N$29,0,$N$29*$C$29)+IF($O$29*$C$29*F$4&gt;$O$29,0,$O$29*$C$29)))</f>
        <v>0.45</v>
      </c>
      <c r="Q87" s="126">
        <f>IF(P58&gt;P29,0,IF(AND(P58=P29,P87=0),0,IF($E$29*$C$29*Q$4&gt;$E$29,0,$E$29*$C$29)+IF($F$29*$C$29*P$4&gt;$F$29,0,$F$29*$C$29)+IF($G$29*$C$29*O$4&gt;$G$29,0,$G$29*$C$29)+IF($H$29*$C$29*N$4&gt;$H$29,0,$H$29*$C$29)+IF($I$29*$C$29*M$4&gt;$I$29,0,$I$29*$C$29)+IF($J$29*$C$29*L$4&gt;$J$29,0,$J$29*$C$29)+IF($K$29*$C$29*K$4&gt;$K$29,0,$K$29*$C$29)+IF($L$29*$C$29*J$4&gt;$L$29,0,$L$29*$C$29)+IF($M$29*$C$29*I$4&gt;$M$29,0,$M$29*$C$29)+IF($N$29*$C$29*H$4&gt;$N$29,0,$N$29*$C$29)+IF($O$29*$C$29*G$4&gt;$O$29,0,$O$29*$C$29)+IF($P$29*$C$29*F$4&gt;$P$29,0,$P$29*$C$29)))</f>
        <v>0.45</v>
      </c>
      <c r="R87" s="126">
        <f>IF(Q58&gt;Q29,0,IF(AND(Q58=Q29,Q87=0),0,IF($E$29*$C$29*R$4&gt;$E$29,0,$E$29*$C$29)+IF($F$29*$C$29*Q$4&gt;$F$29,0,$F$29*$C$29)+IF($G$29*$C$29*P$4&gt;$G$29,0,$G$29*$C$29)+IF($H$29*$C$29*O$4&gt;$H$29,0,$H$29*$C$29)+IF($I$29*$C$29*N$4&gt;$I$29,0,$I$29*$C$29)+IF($J$29*$C$29*M$4&gt;$J$29,0,$J$29*$C$29)+IF($K$29*$C$29*L$4&gt;$K$29,0,$K$29*$C$29)+IF($L$29*$C$29*K$4&gt;$L$29,0,$L$29*$C$29)+IF($M$29*$C$29*J$4&gt;$M$29,0,$M$29*$C$29)+IF($N$29*$C$29*I$4&gt;$N$29,0,$N$29*$C$29)+IF($O$29*$C$29*H$4&gt;$O$29,0,$O$29*$C$29)+IF($P$29*$C$29*G$4&gt;$P$29,0,$P$29*$C$29)+IF($Q$29*$C$29*F$4&gt;$Q$29,0,$Q$29*$C$29)))</f>
        <v>0.45</v>
      </c>
      <c r="S87" s="126">
        <f>IF(R58&gt;R29,0,IF(AND(R58=R29,R87=0),0,IF($E$29*$C$29*S$4&gt;$E$29,0,$E$29*$C$29)+IF($F$29*$C$29*R$4&gt;$F$29,0,$F$29*$C$29)+IF($G$29*$C$29*Q$4&gt;$G$29,0,$G$29*$C$29)+IF($H$29*$C$29*P$4&gt;$H$29,0,$H$29*$C$29)+IF($I$29*$C$29*O$4&gt;$I$29,0,$I$29*$C$29)+IF($J$29*$C$29*N$4&gt;$J$29,0,$J$29*$C$29)+IF($K$29*$C$29*M$4&gt;$K$29,0,$K$29*$C$29)+IF($L$29*$C$29*L$4&gt;$L$29,0,$L$29*$C$29)+IF($M$29*$C$29*K$4&gt;$M$29,0,$M$29*$C$29)+IF($N$29*$C$29*J$4&gt;$N$29,0,$N$29*$C$29)+IF($O$29*$C$29*I$4&gt;$O$29,0,$O$29*$C$29)+IF($P$29*$C$29*H$4&gt;$P$29,0,$P$29*$C$29)+IF($Q$29*$C$29*G$4&gt;$Q$29,0,$Q$29*$C$29)+IF($R$29*$C$29*F$4&gt;$R$29,0,$R$29*$C$29)))</f>
        <v>0.45</v>
      </c>
      <c r="T87" s="126">
        <f>IF(S58&gt;S29,0,IF(AND(S58=S29,S87=0),0,IF($E$29*$C$29*T$4&gt;$E$29,0,$E$29*$C$29)+IF($F$29*$C$29*S$4&gt;$F$29,0,$F$29*$C$29)+IF($G$29*$C$29*R$4&gt;$G$29,0,$G$29*$C$29)+IF($H$29*$C$29*Q$4&gt;$H$29,0,$H$29*$C$29)+IF($I$29*$C$29*P$4&gt;$I$29,0,$I$29*$C$29)+IF($J$29*$C$29*O$4&gt;$J$29,0,$J$29*$C$29)+IF($K$29*$C$29*N$4&gt;$K$29,0,$K$29*$C$29)+IF($L$29*$C$29*M$4&gt;$L$29,0,$L$29*$C$29)+IF($M$29*$C$29*L$4&gt;$M$29,0,$M$29*$C$29)+IF($N$29*$C$29*K$4&gt;$N$29,0,$N$29*$C$29)+IF($O$29*$C$29*J$4&gt;$O$29,0,$O$29*$C$29)+IF($P$29*$C$29*I$4&gt;$P$29,0,$P$29*$C$29)+IF($Q$29*$C$29*H$4&gt;$Q$29,0,$Q$29*$C$29)+IF($R$29*$C$29*G$4&gt;$R$29,0,$R$29*$C$29)+IF($S$29*$C$29*F$4&gt;$S$29,0,$S$29*$C$29)))</f>
        <v>0.45</v>
      </c>
      <c r="U87" s="126">
        <f>IF(T58&gt;T29,0,IF(AND(T58=T29,T87=0),0,IF($E$29*$C$29*U$4&gt;$E$29,0,$E$29*$C$29)+IF($F$29*$C$29*T$4&gt;$F$29,0,$F$29*$C$29)+IF($G$29*$C$29*S$4&gt;$G$29,0,$G$29*$C$29)+IF($H$29*$C$29*R$4&gt;$H$29,0,$H$29*$C$29)+IF($I$29*$C$29*Q$4&gt;$I$29,0,$I$29*$C$29)+IF($J$29*$C$29*P$4&gt;$J$29,0,$J$29*$C$29)+IF($K$29*$C$29*O$4&gt;$K$29,0,$K$29*$C$29)+IF($L$29*$C$29*N$4&gt;$L$29,0,$L$29*$C$29)+IF($M$29*$C$29*M$4&gt;$M$29,0,$M$29*$C$29)+IF($N$29*$C$29*L$4&gt;$N$29,0,$N$29*$C$29)+IF($O$29*$C$29*K$4&gt;$O$29,0,$O$29*$C$29)+IF($P$29*$C$29*J$4&gt;$P$29,0,$P$29*$C$29)+IF($Q$29*$C$29*I$4&gt;$Q$29,0,$Q$29*$C$29)+IF($R$29*$C$29*H$4&gt;$R$29,0,$R$29*$C$29)+IF($S$29*$C$29*G$4&gt;$S$29,0,$S$29*$C$29)+IF($T$29*$C$29*F$4&gt;$T$29,0,$T$29*$C$29)))</f>
        <v>0.45</v>
      </c>
      <c r="V87" s="126">
        <f>IF(U58&gt;U29,0,IF(AND(U58=U29,U87=0),0,IF($E$29*$C$29*V$4&gt;$E$29,0,$E$29*$C$29)+IF($F$29*$C$29*U$4&gt;$F$29,0,$F$29*$C$29)+IF($G$29*$C$29*T$4&gt;$G$29,0,$G$29*$C$29)+IF($H$29*$C$29*S$4&gt;$H$29,0,$H$29*$C$29)+IF($I$29*$C$29*R$4&gt;$I$29,0,$I$29*$C$29)+IF($J$29*$C$29*Q$4&gt;$J$29,0,$J$29*$C$29)+IF($K$29*$C$29*P$4&gt;$K$29,0,$K$29*$C$29)+IF($L$29*$C$29*O$4&gt;$L$29,0,$L$29*$C$29)+IF($M$29*$C$29*N$4&gt;$M$29,0,$M$29*$C$29)+IF($N$29*$C$29*M$4&gt;$N$29,0,$N$29*$C$29)+IF($O$29*$C$29*L$4&gt;$O$29,0,$O$29*$C$29)+IF($P$29*$C$29*K$4&gt;$P$29,0,$P$29*$C$29)+IF($Q$29*$C$29*J$4&gt;$Q$29,0,$Q$29*$C$29)+IF($R$29*$C$29*I$4&gt;$R$29,0,$R$29*$C$29)+IF($S$29*$C$29*H$4&gt;$S$29,0,$S$29*$C$29)+IF($T$29*$C$29*G$4&gt;$T$29,0,$T$29*$C$29)+IF($U$29*$C$29*F$4&gt;$U$29,0,$U$29*$C$29)))</f>
        <v>0.45</v>
      </c>
      <c r="W87" s="126">
        <f>IF(V58&gt;V29,0,IF(AND(V58=V29,V87=0),0,IF($E$29*$C$29*W$4&gt;$E$29,0,$E$29*$C$29)+IF($F$29*$C$29*V$4&gt;$F$29,0,$F$29*$C$29)+IF($G$29*$C$29*U$4&gt;$G$29,0,$G$29*$C$29)+IF($H$29*$C$29*T$4&gt;$H$29,0,$H$29*$C$29)+IF($I$29*$C$29*S$4&gt;$I$29,0,$I$29*$C$29)+IF($J$29*$C$29*R$4&gt;$J$29,0,$J$29*$C$29)+IF($K$29*$C$29*Q$4&gt;$K$29,0,$K$29*$C$29)+IF($L$29*$C$29*P$4&gt;$L$29,0,$L$29*$C$29)+IF($M$29*$C$29*O$4&gt;$M$29,0,$M$29*$C$29)+IF($N$29*$C$29*N$4&gt;$N$29,0,$N$29*$C$29)+IF($O$29*$C$29*M$4&gt;$O$29,0,$O$29*$C$29)+IF($P$29*$C$29*L$4&gt;$P$29,0,$P$29*$C$29)+IF($Q$29*$C$29*K$4&gt;$Q$29,0,$Q$29*$C$29)+IF($R$29*$C$29*J$4&gt;$R$29,0,$R$29*$C$29)+IF($S$29*$C$29*I$4&gt;$S$29,0,$S$29*$C$29)+IF($T$29*$C$29*H$4&gt;$T$29,0,$T$29*$C$29)+IF($U$29*$C$29*G$4&gt;$U$29,0,$U$29*$C$29)+IF($V$29*$C$29*F$4&gt;$V$29,0,$V$29*$C$29)))</f>
        <v>0.45</v>
      </c>
      <c r="X87" s="126">
        <f>IF(W58&gt;W29,0,IF(AND(W58=W29,W87=0),0,IF($E$29*$C$29*X$4&gt;$E$29,0,$E$29*$C$29)+IF($F$29*$C$29*W$4&gt;$F$29,0,$F$29*$C$29)+IF($G$29*$C$29*V$4&gt;$G$29,0,$G$29*$C$29)+IF($H$29*$C$29*U$4&gt;$H$29,0,$H$29*$C$29)+IF($I$29*$C$29*T$4&gt;$I$29,0,$I$29*$C$29)+IF($J$29*$C$29*S$4&gt;$J$29,0,$J$29*$C$29)+IF($K$29*$C$29*R$4&gt;$K$29,0,$K$29*$C$29)+IF($L$29*$C$29*Q$4&gt;$L$29,0,$L$29*$C$29)+IF($M$29*$C$29*P$4&gt;$M$29,0,$M$29*$C$29)+IF($N$29*$C$29*O$4&gt;$N$29,0,$N$29*$C$29)+IF($O$29*$C$29*N$4&gt;$O$29,0,$O$29*$C$29)+IF($P$29*$C$29*M$4&gt;$P$29,0,$P$29*$C$29)+IF($Q$29*$C$29*L$4&gt;$Q$29,0,$Q$29*$C$29)+IF($R$29*$C$29*K$4&gt;$R$29,0,$R$29*$C$29)+IF($S$29*$C$29*J$4&gt;$S$29,0,$S$29*$C$29)+IF($T$29*$C$29*I$4&gt;$T$29,0,$T$29*$C$29)+IF($U$29*$C$29*H$4&gt;$U$29,0,$U$29*$C$29)+IF($V$29*$C$29*G$4&gt;$V$29,0,$V$29*$C$29)+IF($W$29*$C$29*F$4&gt;$W$29,0,$W$29*$C$29)))</f>
        <v>0.45</v>
      </c>
      <c r="Y87" s="126">
        <f>IF(X58&gt;X29,0,IF(AND(X58=X29,X87=0),0,IF($E$29*$C$29*Y$4&gt;$E$29,0,$E$29*$C$29)+IF($F$29*$C$29*X$4&gt;$F$29,0,$F$29*$C$29)+IF($G$29*$C$29*W$4&gt;$G$29,0,$G$29*$C$29)+IF($H$29*$C$29*V$4&gt;$H$29,0,$H$29*$C$29)+IF($I$29*$C$29*U$4&gt;$I$29,0,$I$29*$C$29)+IF($J$29*$C$29*T$4&gt;$J$29,0,$J$29*$C$29)+IF($K$29*$C$29*S$4&gt;$K$29,0,$K$29*$C$29)+IF($L$29*$C$29*R$4&gt;$L$29,0,$L$29*$C$29)+IF($M$29*$C$29*Q$4&gt;$M$29,0,$M$29*$C$29)+IF($N$29*$C$29*P$4&gt;$N$29,0,$N$29*$C$29)+IF($O$29*$C$29*O$4&gt;$O$29,0,$O$29*$C$29)+IF($P$29*$C$29*N$4&gt;$P$29,0,$P$29*$C$29)+IF($Q$29*$C$29*M$4&gt;$Q$29,0,$Q$29*$C$29)+IF($R$29*$C$29*L$4&gt;$R$29,0,$R$29*$C$29)+IF($S$29*$C$29*K$4&gt;$S$29,0,$S$29*$C$29)+IF($T$29*$C$29*J$4&gt;$T$29,0,$T$29*$C$29)+IF($U$29*$C$29*I$4&gt;$U$29,0,$U$29*$C$29)+IF($V$29*$C$29*H$4&gt;$V$29,0,$V$29*$C$29)+IF($W$29*$C$29*G$4&gt;$W$29,0,$W$29*$C$29)+IF($X$29*$C$29*F$4&gt;$X$29,0,$X$29*$C$29)))</f>
        <v>0.45</v>
      </c>
      <c r="Z87" s="126">
        <f>IF(Y58&gt;Y29,0,IF(AND(Y58=Y29,Y87=0),0,IF($E$29*$C$29*Z$4&gt;$E$29,0,$E$29*$C$29)+IF($F$29*$C$29*Y$4&gt;$F$29,0,$F$29*$C$29)+IF($G$29*$C$29*X$4&gt;$G$29,0,$G$29*$C$29)+IF($H$29*$C$29*W$4&gt;$H$29,0,$H$29*$C$29)+IF($I$29*$C$29*V$4&gt;$I$29,0,$I$29*$C$29)+IF($J$29*$C$29*U$4&gt;$J$29,0,$J$29*$C$29)+IF($K$29*$C$29*T$4&gt;$K$29,0,$K$29*$C$29)+IF($L$29*$C$29*S$4&gt;$L$29,0,$L$29*$C$29)+IF($M$29*$C$29*R$4&gt;$M$29,0,$M$29*$C$29)+IF($N$29*$C$29*Q$4&gt;$N$29,0,$N$29*$C$29)+IF($O$29*$C$29*P$4&gt;$O$29,0,$O$29*$C$29)+IF($P$29*$C$29*O$4&gt;$P$29,0,$P$29*$C$29)+IF($Q$29*$C$29*N$4&gt;$Q$29,0,$Q$29*$C$29)+IF($R$29*$C$29*M$4&gt;$R$29,0,$R$29*$C$29)+IF($S$29*$C$29*L$4&gt;$S$29,0,$S$29*$C$29)+IF($T$29*$C$29*K$4&gt;$T$29,0,$T$29*$C$29)+IF($U$29*$C$29*J$4&gt;$U$29,0,$U$29*$C$29)+IF($V$29*$C$29*I$4&gt;$V$29,0,$V$29*$C$29)+IF($W$29*$C$29*H$4&gt;$W$29,0,$W$29*$C$29)+IF($X$29*$C$29*G$4&gt;$X$29,0,$X$29*$C$29)+IF($Y$29*$C$29*F$4&gt;$Y$29,0,$Y$29*$C$29)))</f>
        <v>0.45</v>
      </c>
      <c r="AA87" s="126">
        <f>IF(Z58&gt;Z29,0,IF(AND(Z58=Z29,Z87=0),0,IF($E$29*$C$29*AA$4&gt;$E$29,0,$E$29*$C$29)+IF($F$29*$C$29*Z$4&gt;$F$29,0,$F$29*$C$29)+IF($G$29*$C$29*Y$4&gt;$G$29,0,$G$29*$C$29)+IF($H$29*$C$29*X$4&gt;$H$29,0,$H$29*$C$29)+IF($I$29*$C$29*W$4&gt;$I$29,0,$I$29*$C$29)+IF($J$29*$C$29*V$4&gt;$J$29,0,$J$29*$C$29)+IF($K$29*$C$29*U$4&gt;$K$29,0,$K$29*$C$29)+IF($L$29*$C$29*T$4&gt;$L$29,0,$L$29*$C$29)+IF($M$29*$C$29*S$4&gt;$M$29,0,$M$29*$C$29)+IF($N$29*$C$29*R$4&gt;$N$29,0,$N$29*$C$29)+IF($O$29*$C$29*Q$4&gt;$O$29,0,$O$29*$C$29)+IF($P$29*$C$29*P$4&gt;$P$29,0,$P$29*$C$29)+IF($Q$29*$C$29*O$4&gt;$Q$29,0,$Q$29*$C$29)+IF($R$29*$C$29*N$4&gt;$R$29,0,$R$29*$C$29)+IF($S$29*$C$29*M$4&gt;$S$29,0,$S$29*$C$29)+IF($T$29*$C$29*L$4&gt;$T$29,0,$T$29*$C$29)+IF($U$29*$C$29*K$4&gt;$U$29,0,$U$29*$C$29)+IF($V$29*$C$29*J$4&gt;$V$29,0,$V$29*$C$29)+IF($W$29*$C$29*I$4&gt;$W$29,0,$W$29*$C$29)+IF($X$29*$C$29*H$4&gt;$X$29,0,$X$29*$C$29)+IF($Y$29*$C$29*G$4&gt;$Y$29,0,$Y$29*$C$29)+IF($Z$29*$C$29*F$4&gt;$Z$29,0,$Z$29*$C$29)))</f>
        <v>0.45</v>
      </c>
      <c r="AB87" s="126">
        <f>IF(AA58&gt;AA29,0,IF(AND(AA58=AA29,AA87=0),0,IF($E$29*$C$29*AB$4&gt;$E$29,0,$E$29*$C$29)+IF($F$29*$C$29*AA$4&gt;$F$29,0,$F$29*$C$29)+IF($G$29*$C$29*Z$4&gt;$G$29,0,$G$29*$C$29)+IF($H$29*$C$29*Y$4&gt;$H$29,0,$H$29*$C$29)+IF($I$29*$C$29*X$4&gt;$I$29,0,$I$29*$C$29)+IF($J$29*$C$29*W$4&gt;$J$29,0,$J$29*$C$29)+IF($K$29*$C$29*V$4&gt;$K$29,0,$K$29*$C$29)+IF($L$29*$C$29*U$4&gt;$L$29,0,$L$29*$C$29)+IF($M$29*$C$29*T$4&gt;$M$29,0,$M$29*$C$29)+IF($N$29*$C$29*S$4&gt;$N$29,0,$N$29*$C$29)+IF($O$29*$C$29*R$4&gt;$O$29,0,$O$29*$C$29)+IF($P$29*$C$29*Q$4&gt;$P$29,0,$P$29*$C$29)+IF($Q$29*$C$29*P$4&gt;$Q$29,0,$Q$29*$C$29)+IF($R$29*$C$29*O$4&gt;$R$29,0,$R$29*$C$29)+IF($S$29*$C$29*N$4&gt;$S$29,0,$S$29*$C$29)+IF($T$29*$C$29*M$4&gt;$T$29,0,$T$29*$C$29)+IF($U$29*$C$29*L$4&gt;$U$29,0,$U$29*$C$29)+IF($V$29*$C$29*K$4&gt;$V$29,0,$V$29*$C$29)+IF($W$29*$C$29*J$4&gt;$W$29,0,$W$29*$C$29)+IF($X$29*$C$29*I$4&gt;$X$29,0,$X$29*$C$29)+IF($Y$29*$C$29*H$4&gt;$Y$29,0,$Y$29*$C$29)+IF($Z$29*$C$29*G$4&gt;$Z$29,0,$Z$29*$C$29)+IF($AA$29*$C$29*F$4&gt;$AA$29,0,$AA$29*$C$29)))</f>
        <v>0.45</v>
      </c>
      <c r="AC87" s="126">
        <f>IF(AB58&gt;AB29,0,IF(AND(AB58=AB29,AB87=0),0,IF($E$29*$C$29*AC$4&gt;$E$29,0,$E$29*$C$29)+IF($F$29*$C$29*AB$4&gt;$F$29,0,$F$29*$C$29)+IF($G$29*$C$29*AA$4&gt;$G$29,0,$G$29*$C$29)+IF($H$29*$C$29*Z$4&gt;$H$29,0,$H$29*$C$29)+IF($I$29*$C$29*Y$4&gt;$I$29,0,$I$29*$C$29)+IF($J$29*$C$29*X$4&gt;$J$29,0,$J$29*$C$29)+IF($K$29*$C$29*W$4&gt;$K$29,0,$K$29*$C$29)+IF($L$29*$C$29*V$4&gt;$L$29,0,$L$29*$C$29)+IF($M$29*$C$29*U$4&gt;$M$29,0,$M$29*$C$29)+IF($N$29*$C$29*T$4&gt;$N$29,0,$N$29*$C$29)+IF($O$29*$C$29*S$4&gt;$O$29,0,$O$29*$C$29)+IF($P$29*$C$29*R$4&gt;$P$29,0,$P$29*$C$29)+IF($Q$29*$C$29*Q$4&gt;$Q$29,0,$Q$29*$C$29)+IF($R$29*$C$29*P$4&gt;$R$29,0,$R$29*$C$29)+IF($S$29*$C$29*O$4&gt;$S$29,0,$S$29*$C$29)+IF($T$29*$C$29*N$4&gt;$T$29,0,$T$29*$C$29)+IF($U$29*$C$29*M$4&gt;$U$29,0,$U$29*$C$29)+IF($V$29*$C$29*L$4&gt;$V$29,0,$V$29*$C$29)+IF($W$29*$C$29*K$4&gt;$W$29,0,$W$29*$C$29)+IF($X$29*$C$29*J$4&gt;$X$29,0,$X$29*$C$29)+IF($Y$29*$C$29*I$4&gt;$Y$29,0,$Y$29*$C$29)+IF($Z$29*$C$29*H$4&gt;$Z$29,0,$Z$29*$C$29)+IF($AA$29*$C$29*G$4&gt;$AA$29,0,$AA$29*$C$29)+IF($AB$29*$C$29*F$4&gt;$AB$29,0,$AB$29*$C$29)))</f>
        <v>0.45</v>
      </c>
      <c r="AD87" s="126">
        <f>IF(AC58&gt;AC29,0,IF(AND(AC58=AC29,AC87=0),0,IF($E$29*$C$29*AD$4&gt;$E$29,0,$E$29*$C$29)+IF($F$29*$C$29*AC$4&gt;$F$29,0,$F$29*$C$29)+IF($G$29*$C$29*AB$4&gt;$G$29,0,$G$29*$C$29)+IF($H$29*$C$29*AA$4&gt;$H$29,0,$H$29*$C$29)+IF($I$29*$C$29*Z$4&gt;$I$29,0,$I$29*$C$29)+IF($J$29*$C$29*Y$4&gt;$J$29,0,$J$29*$C$29)+IF($K$29*$C$29*X$4&gt;$K$29,0,$K$29*$C$29)+IF($L$29*$C$29*W$4&gt;$L$29,0,$L$29*$C$29)+IF($M$29*$C$29*V$4&gt;$M$29,0,$M$29*$C$29)+IF($N$29*$C$29*U$4&gt;$N$29,0,$N$29*$C$29)+IF($O$29*$C$29*T$4&gt;$O$29,0,$O$29*$C$29)+IF($P$29*$C$29*S$4&gt;$P$29,0,$P$29*$C$29)+IF($Q$29*$C$29*R$4&gt;$Q$29,0,$Q$29*$C$29)+IF($R$29*$C$29*Q$4&gt;$R$29,0,$R$29*$C$29)+IF($S$29*$C$29*P$4&gt;$S$29,0,$S$29*$C$29)+IF($T$29*$C$29*O$4&gt;$T$29,0,$T$29*$C$29)+IF($U$29*$C$29*N$4&gt;$U$29,0,$U$29*$C$29)+IF($V$29*$C$29*M$4&gt;$V$29,0,$V$29*$C$29)+IF($W$29*$C$29*L$4&gt;$W$29,0,$W$29*$C$29)+IF($X$29*$C$29*K$4&gt;$X$29,0,$X$29*$C$29)+IF($Y$29*$C$29*J$4&gt;$Y$29,0,$Y$29*$C$29)+IF($Z$29*$C$29*I$4&gt;$Z$29,0,$Z$29*$C$29)+IF($AA$29*$C$29*H$4&gt;$AA$29,0,$AA$29*$C$29)+IF($AB$29*$C$29*G$4&gt;$AB$29,0,$AB$29*$C$29)+IF($AC$29*$C$29*F$4&gt;$AC$29,0,$AC$29*$C$29)))</f>
        <v>0.45</v>
      </c>
      <c r="AE87" s="126">
        <f>IF(AD58&gt;AD29,0,IF(AND(AD58=AD29,AD87=0),0,IF($E$29*$C$29*AE$4&gt;$E$29,0,$E$29*$C$29)+IF($F$29*$C$29*AD$4&gt;$F$29,0,$F$29*$C$29)+IF($G$29*$C$29*AC$4&gt;$G$29,0,$G$29*$C$29)+IF($H$29*$C$29*AB$4&gt;$H$29,0,$H$29*$C$29)+IF($I$29*$C$29*AA$4&gt;$I$29,0,$I$29*$C$29)+IF($J$29*$C$29*Z$4&gt;$J$29,0,$J$29*$C$29)+IF($K$29*$C$29*Y$4&gt;$K$29,0,$K$29*$C$29)+IF($L$29*$C$29*X$4&gt;$L$29,0,$L$29*$C$29)+IF($M$29*$C$29*W$4&gt;$M$29,0,$M$29*$C$29)+IF($N$29*$C$29*V$4&gt;$N$29,0,$N$29*$C$29)+IF($O$29*$C$29*U$4&gt;$O$29,0,$O$29*$C$29)+IF($P$29*$C$29*T$4&gt;$P$29,0,$P$29*$C$29)+IF($Q$29*$C$29*S$4&gt;$Q$29,0,$Q$29*$C$29)+IF($R$29*$C$29*R$4&gt;$R$29,0,$R$29*$C$29)+IF($S$29*$C$29*Q$4&gt;$S$29,0,$S$29*$C$29)+IF($T$29*$C$29*P$4&gt;$T$29,0,$T$29*$C$29)+IF($U$29*$C$29*O$4&gt;$U$29,0,$U$29*$C$29)+IF($V$29*$C$29*N$4&gt;$V$29,0,$V$29*$C$29)+IF($W$29*$C$29*M$4&gt;$W$29,0,$W$29*$C$29)+IF($X$29*$C$29*L$4&gt;$X$29,0,$X$29*$C$29)+IF($Y$29*$C$29*K$4&gt;$Y$29,0,$Y$29*$C$29)+IF($Z$29*$C$29*J$4&gt;$Z$29,0,$Z$29*$C$29)+IF($AA$29*$C$29*I$4&gt;$AA$29,0,$AA$29*$C$29)+IF($AB$29*$C$29*H$4&gt;$AB$29,0,$AB$29*$C$29)+IF($AC$29*$C$29*G$4&gt;$AC$29,0,$AC$29*$C$29)+IF($AD$29*$C$29*F$4&gt;$AD$29,0,$AD$29*$C$29)))</f>
        <v>0.45</v>
      </c>
      <c r="AF87" s="126">
        <f>IF(AE58&gt;AE29,0,IF(AND(AE58=AE29,AE87=0),0,IF($E$29*$C$29*AF$4&gt;$E$29,0,$E$29*$C$29)+IF($F$29*$C$29*AE$4&gt;$F$29,0,$F$29*$C$29)+IF($G$29*$C$29*AD$4&gt;$G$29,0,$G$29*$C$29)+IF($H$29*$C$29*AC$4&gt;$H$29,0,$H$29*$C$29)+IF($I$29*$C$29*AB$4&gt;$I$29,0,$I$29*$C$29)+IF($J$29*$C$29*AA$4&gt;$J$29,0,$J$29*$C$29)+IF($K$29*$C$29*Z$4&gt;$K$29,0,$K$29*$C$29)+IF($L$29*$C$29*Y$4&gt;$L$29,0,$L$29*$C$29)+IF($M$29*$C$29*X$4&gt;$M$29,0,$M$29*$C$29)+IF($N$29*$C$29*W$4&gt;$N$29,0,$N$29*$C$29)+IF($O$29*$C$29*V$4&gt;$O$29,0,$O$29*$C$29)+IF($P$29*$C$29*U$4&gt;$P$29,0,$P$29*$C$29)+IF($Q$29*$C$29*T$4&gt;$Q$29,0,$Q$29*$C$29)+IF($R$29*$C$29*S$4&gt;$R$29,0,$R$29*$C$29)+IF($S$29*$C$29*R$4&gt;$S$29,0,$S$29*$C$29)+IF($T$29*$C$29*Q$4&gt;$T$29,0,$T$29*$C$29)+IF($U$29*$C$29*P$4&gt;$U$29,0,$U$29*$C$29)+IF($V$29*$C$29*O$4&gt;$V$29,0,$V$29*$C$29)+IF($W$29*$C$29*N$4&gt;$W$29,0,$W$29*$C$29)+IF($X$29*$C$29*M$4&gt;$X$29,0,$X$29*$C$29)+IF($Y$29*$C$29*L$4&gt;$Y$29,0,$Y$29*$C$29)+IF($Z$29*$C$29*K$4&gt;$Z$29,0,$Z$29*$C$29)+IF($AA$29*$C$29*J$4&gt;$AA$29,0,$AA$29*$C$29)+IF($AB$29*$C$29*I$4&gt;$AB$29,0,$AB$29*$C$29)+IF($AC$29*$C$29*H$4&gt;$AC$29,0,$AC$29*$C$29)+IF($AD$29*$C$29*G$4&gt;$AD$29,0,$AD$29*$C$29)+IF($AE$29*$C$29*F$4&gt;$AE$29,0,$AE$29*$C$29)))</f>
        <v>0.45</v>
      </c>
      <c r="AG87" s="126">
        <f>IF(AF58&gt;AF29,0,IF(AND(AF58=AF29,AF87=0),0,IF($E$29*$C$29*AG$4&gt;$E$29,0,$E$29*$C$29)+IF($F$29*$C$29*AF$4&gt;$F$29,0,$F$29*$C$29)+IF($G$29*$C$29*AE$4&gt;$G$29,0,$G$29*$C$29)+IF($H$29*$C$29*AD$4&gt;$H$29,0,$H$29*$C$29)+IF($I$29*$C$29*AC$4&gt;$I$29,0,$I$29*$C$29)+IF($J$29*$C$29*AB$4&gt;$J$29,0,$J$29*$C$29)+IF($K$29*$C$29*AA$4&gt;$K$29,0,$K$29*$C$29)+IF($L$29*$C$29*Z$4&gt;$L$29,0,$L$29*$C$29)+IF($M$29*$C$29*Y$4&gt;$M$29,0,$M$29*$C$29)+IF($N$29*$C$29*X$4&gt;$N$29,0,$N$29*$C$29)+IF($O$29*$C$29*W$4&gt;$O$29,0,$O$29*$C$29)+IF($P$29*$C$29*V$4&gt;$P$29,0,$P$29*$C$29)+IF($Q$29*$C$29*U$4&gt;$Q$29,0,$Q$29*$C$29)+IF($R$29*$C$29*T$4&gt;$R$29,0,$R$29*$C$29)+IF($S$29*$C$29*S$4&gt;$S$29,0,$S$29*$C$29)+IF($T$29*$C$29*R$4&gt;$T$29,0,$T$29*$C$29)+IF($U$29*$C$29*Q$4&gt;$U$29,0,$U$29*$C$29)+IF($V$29*$C$29*P$4&gt;$V$29,0,$V$29*$C$29)+IF($W$29*$C$29*O$4&gt;$W$29,0,$W$29*$C$29)+IF($X$29*$C$29*N$4&gt;$X$29,0,$X$29*$C$29)+IF($Y$29*$C$29*M$4&gt;$Y$29,0,$Y$29*$C$29)+IF($Z$29*$C$29*L$4&gt;$Z$29,0,$Z$29*$C$29)+IF($AA$29*$C$29*K$4&gt;$AA$29,0,$AA$29*$C$29)+IF($AB$29*$C$29*J$4&gt;$AB$29,0,$AB$29*$C$29)+IF($AC$29*$C$29*I$4&gt;$AC$29,0,$AC$29*$C$29)+IF($AD$29*$C$29*H$4&gt;$AD$29,0,$AD$29*$C$29)+IF($AE$29*$C$29*G$4&gt;$AE$29,0,$AE$29*$C$29)+IF($AF$29*$C$29*F$4&gt;$AF$29,0,$AF$29*$C$29)))</f>
        <v>0.45</v>
      </c>
      <c r="AH87" s="126">
        <f>IF(AG58&gt;AG29,0,IF(AND(AG58=AG29,AG87=0),0,IF($E$29*$C$29*AH$4&gt;$E$29,0,$E$29*$C$29)+IF($F$29*$C$29*AG$4&gt;$F$29,0,$F$29*$C$29)+IF($G$29*$C$29*AF$4&gt;$G$29,0,$G$29*$C$29)+IF($H$29*$C$29*AE$4&gt;$H$29,0,$H$29*$C$29)+IF($I$29*$C$29*AD$4&gt;$I$29,0,$I$29*$C$29)+IF($J$29*$C$29*AC$4&gt;$J$29,0,$J$29*$C$29)+IF($K$29*$C$29*AB$4&gt;$K$29,0,$K$29*$C$29)+IF($L$29*$C$29*AA$4&gt;$L$29,0,$L$29*$C$29)+IF($M$29*$C$29*Z$4&gt;$M$29,0,$M$29*$C$29)+IF($N$29*$C$29*Y$4&gt;$N$29,0,$N$29*$C$29)+IF($O$29*$C$29*X$4&gt;$O$29,0,$O$29*$C$29)+IF($P$29*$C$29*W$4&gt;$P$29,0,$P$29*$C$29)+IF($Q$29*$C$29*V$4&gt;$Q$29,0,$Q$29*$C$29)+IF($R$29*$C$29*U$4&gt;$R$29,0,$R$29*$C$29)+IF($S$29*$C$29*T$4&gt;$S$29,0,$S$29*$C$29)+IF($T$29*$C$29*S$4&gt;$T$29,0,$T$29*$C$29)+IF($U$29*$C$29*R$4&gt;$U$29,0,$U$29*$C$29)+IF($V$29*$C$29*Q$4&gt;$V$29,0,$V$29*$C$29)+IF($W$29*$C$29*P$4&gt;$W$29,0,$W$29*$C$29)+IF($X$29*$C$29*O$4&gt;$X$29,0,$X$29*$C$29)+IF($Y$29*$C$29*N$4&gt;$Y$29,0,$Y$29*$C$29)+IF($Z$29*$C$29*M$4&gt;$Z$29,0,$Z$29*$C$29)+IF($AA$29*$C$29*L$4&gt;$AA$29,0,$AA$29*$C$29)+IF($AB$29*$C$29*K$4&gt;$AB$29,0,$AB$29*$C$29)+IF($AC$29*$C$29*J$4&gt;$AC$29,0,$AC$29*$C$29)+IF($AD$29*$C$29*I$4&gt;$AD$29,0,$AD$29*$C$29)+IF($AE$29*$C$29*H$4&gt;$AE$29,0,$AE$29*$C$29)+IF($AF$29*$C$29*G$4&gt;$AF$29,0,$AF$29*$C$29)+IF($AG$29*$C$29*F$4&gt;$AG$29,0,$AG$29*$C$29)))</f>
        <v>0.45</v>
      </c>
      <c r="AI87" s="126">
        <f>IF(AH58&gt;AH29,0,IF(AND(AH58=AH29,AH87=0),0,IF($E$29*$C$29*AI$4&gt;$E$29,0,$E$29*$C$29)+IF($F$29*$C$29*AH$4&gt;$F$29,0,$F$29*$C$29)+IF($G$29*$C$29*AG$4&gt;$G$29,0,$G$29*$C$29)+IF($H$29*$C$29*AF$4&gt;$H$29,0,$H$29*$C$29)+IF($I$29*$C$29*AE$4&gt;$I$29,0,$I$29*$C$29)+IF($J$29*$C$29*AD$4&gt;$J$29,0,$J$29*$C$29)+IF($K$29*$C$29*AC$4&gt;$K$29,0,$K$29*$C$29)+IF($L$29*$C$29*AB$4&gt;$L$29,0,$L$29*$C$29)+IF($M$29*$C$29*AA$4&gt;$M$29,0,$M$29*$C$29)+IF($N$29*$C$29*Z$4&gt;$N$29,0,$N$29*$C$29)+IF($O$29*$C$29*Y$4&gt;$O$29,0,$O$29*$C$29)+IF($P$29*$C$29*X$4&gt;$P$29,0,$P$29*$C$29)+IF($Q$29*$C$29*W$4&gt;$Q$29,0,$Q$29*$C$29)+IF($R$29*$C$29*V$4&gt;$R$29,0,$R$29*$C$29)+IF($S$29*$C$29*U$4&gt;$S$29,0,$S$29*$C$29)+IF($T$29*$C$29*T$4&gt;$T$29,0,$T$29*$C$29)+IF($U$29*$C$29*S$4&gt;$U$29,0,$U$29*$C$29)+IF($V$29*$C$29*R$4&gt;$V$29,0,$V$29*$C$29)+IF($W$29*$C$29*Q$4&gt;$W$29,0,$W$29*$C$29)+IF($X$29*$C$29*P$4&gt;$X$29,0,$X$29*$C$29)+IF($Y$29*$C$29*O$4&gt;$Y$29,0,$Y$29*$C$29)+IF($Z$29*$C$29*N$4&gt;$Z$29,0,$Z$29*$C$29)+IF($AA$29*$C$29*M$4&gt;$AA$29,0,$AA$29*$C$29)+IF($AB$29*$C$29*L$4&gt;$AB$29,0,$AB$29*$C$29)+IF($AC$29*$C$29*K$4&gt;$AC$29,0,$AC$29*$C$29)+IF($AD$29*$C$29*J$4&gt;$AD$29,0,$AD$29*$C$29)+IF($AE$29*$C$29*I$4&gt;$AE$29,0,$AE$29*$C$29)+IF($AF$29*$C$29*H$4&gt;$AF$29,0,$AF$29*$C$29)+IF($AG$29*$C$29*G$4&gt;$AG$29,0,$AG$29*$C$29)+IF($AH$29*$C$29*F$4&gt;$AH$29,0,$AH$29*$C$29)))</f>
        <v>0.45</v>
      </c>
    </row>
    <row r="88" spans="2:35" x14ac:dyDescent="0.3">
      <c r="B88" s="6" t="str">
        <f t="shared" si="14"/>
        <v xml:space="preserve">Communication equipment </v>
      </c>
      <c r="C88" s="302"/>
      <c r="D88" s="151">
        <f t="shared" si="15"/>
        <v>13.499999999999993</v>
      </c>
      <c r="E88" s="126">
        <v>0</v>
      </c>
      <c r="F88" s="126">
        <f>IF(E59&gt;E30,0,IF(AND(E59=E30,E88=0),0,IF($E$30*$C$30*F$4&gt;$E$30,0,$E$30*$C$30)))</f>
        <v>0.45</v>
      </c>
      <c r="G88" s="126">
        <f>IF(F59&gt;F30,0,IF(AND(F59=F30,F88=0),0,IF($E$30*$C$30*G$4&gt;$E$30,0,$E$30*$C$30)+IF($F$30*$C$30*F$4&gt;$F$30,0,$F$30*$C$30)))</f>
        <v>0.45</v>
      </c>
      <c r="H88" s="126">
        <f>IF(G59&gt;G30,0,IF(AND(G59=G30,G88=0),0,IF($E$30*$C$30*H$4&gt;$E$30,0,$E$30*$C$30)+IF($F$30*$C$30*G$4&gt;$F$30,0,$F$30*$C$30)+IF($G$30*$C$30*F$4&gt;$G$30,0,$G$30*$C$30)))</f>
        <v>0.45</v>
      </c>
      <c r="I88" s="126">
        <f>IF(H59&gt;H30,0,IF(AND(H59=H30,H88=0),0,IF($E$30*$C$30*I$4&gt;$E$30,0,$E$30*$C$30)+IF($F$30*$C$30*H$4&gt;$F$30,0,$F$30*$C$30)+IF($G$30*$C$30*G$4&gt;$G$30,0,$G$30*$C$30)+IF($H$30*$C$30*F$4&gt;$H$30,0,$H$30*$C$30)))</f>
        <v>0.45</v>
      </c>
      <c r="J88" s="126">
        <f>IF(I59&gt;I30,0,IF(AND(I59=I30,I88=0),0,IF($E$30*$C$30*J$4&gt;$E$30,0,$E$30*$C$30)+IF($F$30*$C$30*I$4&gt;$F$30,0,$F$30*$C$30)+IF($G$30*$C$30*H$4&gt;$G$30,0,$G$30*$C$30)+IF($H$30*$C$30*G$4&gt;$H$30,0,$H$30*$C$30)+IF($I$30*$C$30*F$4&gt;$I$30,0,$I$30*$C$30)))</f>
        <v>0.45</v>
      </c>
      <c r="K88" s="126">
        <f>IF(J59&gt;J30,0,IF(AND(J59=J30,J88=0),0,IF($E$30*$C$30*K$4&gt;$E$30,0,$E$30*$C$30)+IF($F$30*$C$30*J$4&gt;$F$30,0,$F$30*$C$30)+IF($G$30*$C$30*I$4&gt;$G$30,0,$G$30*$C$30)+IF($H$30*$C$30*H$4&gt;$H$30,0,$H$30*$C$30)+IF($I$30*$C$30*G$4&gt;$I$30,0,$I$30*$C$30)+IF($J$30*$C$30*F$4&gt;$J$30,0,$J$30*$C$30)))</f>
        <v>0.45</v>
      </c>
      <c r="L88" s="126">
        <f>IF(K59&gt;K30,0,IF(AND(K59=K30,K88=0),0,IF($E$30*$C$30*L$4&gt;$E$30,0,$E$30*$C$30)+IF($F$30*$C$30*K$4&gt;$F$30,0,$F$30*$C$30)+IF($G$30*$C$30*J$4&gt;$G$30,0,$G$30*$C$30)+IF($H$30*$C$30*I$4&gt;$H$30,0,$H$30*$C$30)+IF($I$30*$C$30*H$4&gt;$I$30,0,$I$30*$C$30)+IF($J$30*$C$30*G$4&gt;$J$30,0,$J$30*$C$30)+IF($K$30*$C$30*F$4&gt;$K$30,0,$K$30*$C$30)))</f>
        <v>0.45</v>
      </c>
      <c r="M88" s="126">
        <f>IF(L59&gt;L30,0,IF(AND(L59=L30,L88=0),0,IF($E$30*$C$30*M$4&gt;$E$30,0,$E$30*$C$30)+IF($F$30*$C$30*L$4&gt;$F$30,0,$F$30*$C$30)+IF($G$30*$C$30*K$4&gt;$G$30,0,$G$30*$C$30)+IF($H$30*$C$30*J$4&gt;$H$30,0,$H$30*$C$30)+IF($I$30*$C$30*I$4&gt;$I$30,0,$I$30*$C$30)+IF($J$30*$C$30*H$4&gt;$J$30,0,$J$30*$C$30)+IF($K$30*$C$30*G$4&gt;$K$30,0,$K$30*$C$30)+IF($L$30*$C$30*F$4&gt;$L$30,0,$L$30*$C$30)))</f>
        <v>0.45</v>
      </c>
      <c r="N88" s="126">
        <f>IF(M59&gt;M30,0,IF(AND(M59=M30,M88=0),0,IF($E$30*$C$30*N$4&gt;$E$30,0,$E$30*$C$30)+IF($F$30*$C$30*M$4&gt;$F$30,0,$F$30*$C$30)+IF($G$30*$C$30*L$4&gt;$G$30,0,$G$30*$C$30)+IF($H$30*$C$30*K$4&gt;$H$30,0,$H$30*$C$30)+IF($I$30*$C$30*J$4&gt;$I$30,0,$I$30*$C$30)+IF($J$30*$C$30*I$4&gt;$J$30,0,$J$30*$C$30)+IF($K$30*$C$30*H$4&gt;$K$30,0,$K$30*$C$30)+IF($L$30*$C$30*G$4&gt;$L$30,0,$L$30*$C$30)+IF($M$30*$C$30*F$4&gt;$M$30,0,$M$30*$C$30)))</f>
        <v>0.45</v>
      </c>
      <c r="O88" s="126">
        <f>IF(N59&gt;N30,0,IF(AND(N59=N30,N88=0),0,IF($E$30*$C$30*O$4&gt;$E$30,0,$E$30*$C$30)+IF($F$30*$C$30*N$4&gt;$F$30,0,$F$30*$C$30)+IF($G$30*$C$30*M$4&gt;$G$30,0,$G$30*$C$30)+IF($H$30*$C$30*L$4&gt;$H$30,0,$H$30*$C$30)+IF($I$30*$C$30*K$4&gt;$I$30,0,$I$30*$C$30)+IF($J$30*$C$30*J$4&gt;$J$30,0,$J$30*$C$30)+IF($K$30*$C$30*I$4&gt;$K$30,0,$K$30*$C$30)+IF($L$30*$C$30*H$4&gt;$L$30,0,$L$30*$C$30)+IF($M$30*$C$30*G$4&gt;$M$30,0,$M$30*$C$30)+IF($N$30*$C$30*F$4&gt;$N$30,0,$N$30*$C$30)))</f>
        <v>0.45</v>
      </c>
      <c r="P88" s="126">
        <f>IF(O59&gt;O30,0,IF(AND(O59=O30,O88=0),0,IF($E$30*$C$30*P$4&gt;$E$30,0,$E$30*$C$30)+IF($F$30*$C$30*O$4&gt;$F$30,0,$F$30*$C$30)+IF($G$30*$C$30*N$4&gt;$G$30,0,$G$30*$C$30)+IF($H$30*$C$30*M$4&gt;$H$30,0,$H$30*$C$30)+IF($I$30*$C$30*L$4&gt;$I$30,0,$I$30*$C$30)+IF($J$30*$C$30*K$4&gt;$J$30,0,$J$30*$C$30)+IF($K$30*$C$30*J$4&gt;$K$30,0,$K$30*$C$30)+IF($L$30*$C$30*I$4&gt;$L$30,0,$L$30*$C$30)+IF($M$30*$C$30*H$4&gt;$M$30,0,$M$30*$C$30)+IF($N$30*$C$30*G$4&gt;$N$30,0,$N$30*$C$30)+IF($O$30*$C$30*F$4&gt;$O$30,0,$O$30*$C$30)))</f>
        <v>0.45</v>
      </c>
      <c r="Q88" s="126">
        <f>IF(P59&gt;P30,0,IF(AND(P59=P30,P88=0),0,IF($E$30*$C$30*Q$4&gt;$E$30,0,$E$30*$C$30)+IF($F$30*$C$30*P$4&gt;$F$30,0,$F$30*$C$30)+IF($G$30*$C$30*O$4&gt;$G$30,0,$G$30*$C$30)+IF($H$30*$C$30*N$4&gt;$H$30,0,$H$30*$C$30)+IF($I$30*$C$30*M$4&gt;$I$30,0,$I$30*$C$30)+IF($J$30*$C$30*L$4&gt;$J$30,0,$J$30*$C$30)+IF($K$30*$C$30*K$4&gt;$K$30,0,$K$30*$C$30)+IF($L$30*$C$30*J$4&gt;$L$30,0,$L$30*$C$30)+IF($M$30*$C$30*I$4&gt;$M$30,0,$M$30*$C$30)+IF($N$30*$C$30*H$4&gt;$N$30,0,$N$30*$C$30)+IF($O$30*$C$30*G$4&gt;$O$30,0,$O$30*$C$30)+IF($P$30*$C$30*F$4&gt;$P$30,0,$P$30*$C$30)))</f>
        <v>0.45</v>
      </c>
      <c r="R88" s="126">
        <f>IF(Q59&gt;Q30,0,IF(AND(Q59=Q30,Q88=0),0,IF($E$30*$C$30*R$4&gt;$E$30,0,$E$30*$C$30)+IF($F$30*$C$30*Q$4&gt;$F$30,0,$F$30*$C$30)+IF($G$30*$C$30*P$4&gt;$G$30,0,$G$30*$C$30)+IF($H$30*$C$30*O$4&gt;$H$30,0,$H$30*$C$30)+IF($I$30*$C$30*N$4&gt;$I$30,0,$I$30*$C$30)+IF($J$30*$C$30*M$4&gt;$J$30,0,$J$30*$C$30)+IF($K$30*$C$30*L$4&gt;$K$30,0,$K$30*$C$30)+IF($L$30*$C$30*K$4&gt;$L$30,0,$L$30*$C$30)+IF($M$30*$C$30*J$4&gt;$M$30,0,$M$30*$C$30)+IF($N$30*$C$30*I$4&gt;$N$30,0,$N$30*$C$30)+IF($O$30*$C$30*H$4&gt;$O$30,0,$O$30*$C$30)+IF($P$30*$C$30*G$4&gt;$P$30,0,$P$30*$C$30)+IF($Q$30*$C$30*F$4&gt;$Q$30,0,$Q$30*$C$30)))</f>
        <v>0.45</v>
      </c>
      <c r="S88" s="126">
        <f>IF(R59&gt;R30,0,IF(AND(R59=R30,R88=0),0,IF($E$30*$C$30*S$4&gt;$E$30,0,$E$30*$C$30)+IF($F$30*$C$30*R$4&gt;$F$30,0,$F$30*$C$30)+IF($G$30*$C$30*Q$4&gt;$G$30,0,$G$30*$C$30)+IF($H$30*$C$30*P$4&gt;$H$30,0,$H$30*$C$30)+IF($I$30*$C$30*O$4&gt;$I$30,0,$I$30*$C$30)+IF($J$30*$C$30*N$4&gt;$J$30,0,$J$30*$C$30)+IF($K$30*$C$30*M$4&gt;$K$30,0,$K$30*$C$30)+IF($L$30*$C$30*L$4&gt;$L$30,0,$L$30*$C$30)+IF($M$30*$C$30*K$4&gt;$M$30,0,$M$30*$C$30)+IF($N$30*$C$30*J$4&gt;$N$30,0,$N$30*$C$30)+IF($O$30*$C$30*I$4&gt;$O$30,0,$O$30*$C$30)+IF($P$30*$C$30*H$4&gt;$P$30,0,$P$30*$C$30)+IF($Q$30*$C$30*G$4&gt;$Q$30,0,$Q$30*$C$30)+IF($R$30*$C$30*F$4&gt;$R$30,0,$R$30*$C$30)))</f>
        <v>0.45</v>
      </c>
      <c r="T88" s="126">
        <f>IF(S59&gt;S30,0,IF(AND(S59=S30,S88=0),0,IF($E$30*$C$30*T$4&gt;$E$30,0,$E$30*$C$30)+IF($F$30*$C$30*S$4&gt;$F$30,0,$F$30*$C$30)+IF($G$30*$C$30*R$4&gt;$G$30,0,$G$30*$C$30)+IF($H$30*$C$30*Q$4&gt;$H$30,0,$H$30*$C$30)+IF($I$30*$C$30*P$4&gt;$I$30,0,$I$30*$C$30)+IF($J$30*$C$30*O$4&gt;$J$30,0,$J$30*$C$30)+IF($K$30*$C$30*N$4&gt;$K$30,0,$K$30*$C$30)+IF($L$30*$C$30*M$4&gt;$L$30,0,$L$30*$C$30)+IF($M$30*$C$30*L$4&gt;$M$30,0,$M$30*$C$30)+IF($N$30*$C$30*K$4&gt;$N$30,0,$N$30*$C$30)+IF($O$30*$C$30*J$4&gt;$O$30,0,$O$30*$C$30)+IF($P$30*$C$30*I$4&gt;$P$30,0,$P$30*$C$30)+IF($Q$30*$C$30*H$4&gt;$Q$30,0,$Q$30*$C$30)+IF($R$30*$C$30*G$4&gt;$R$30,0,$R$30*$C$30)+IF($S$30*$C$30*F$4&gt;$S$30,0,$S$30*$C$30)))</f>
        <v>0.45</v>
      </c>
      <c r="U88" s="126">
        <f>IF(T59&gt;T30,0,IF(AND(T59=T30,T88=0),0,IF($E$30*$C$30*U$4&gt;$E$30,0,$E$30*$C$30)+IF($F$30*$C$30*T$4&gt;$F$30,0,$F$30*$C$30)+IF($G$30*$C$30*S$4&gt;$G$30,0,$G$30*$C$30)+IF($H$30*$C$30*R$4&gt;$H$30,0,$H$30*$C$30)+IF($I$30*$C$30*Q$4&gt;$I$30,0,$I$30*$C$30)+IF($J$30*$C$30*P$4&gt;$J$30,0,$J$30*$C$30)+IF($K$30*$C$30*O$4&gt;$K$30,0,$K$30*$C$30)+IF($L$30*$C$30*N$4&gt;$L$30,0,$L$30*$C$30)+IF($M$30*$C$30*M$4&gt;$M$30,0,$M$30*$C$30)+IF($N$30*$C$30*L$4&gt;$N$30,0,$N$30*$C$30)+IF($O$30*$C$30*K$4&gt;$O$30,0,$O$30*$C$30)+IF($P$30*$C$30*J$4&gt;$P$30,0,$P$30*$C$30)+IF($Q$30*$C$30*I$4&gt;$Q$30,0,$Q$30*$C$30)+IF($R$30*$C$30*H$4&gt;$R$30,0,$R$30*$C$30)+IF($S$30*$C$30*G$4&gt;$S$30,0,$S$30*$C$30)+IF($T$30*$C$30*F$4&gt;$T$30,0,$T$30*$C$30)))</f>
        <v>0.45</v>
      </c>
      <c r="V88" s="126">
        <f>IF(U59&gt;U30,0,IF(AND(U59=U30,U88=0),0,IF($E$30*$C$30*V$4&gt;$E$30,0,$E$30*$C$30)+IF($F$30*$C$30*U$4&gt;$F$30,0,$F$30*$C$30)+IF($G$30*$C$30*T$4&gt;$G$30,0,$G$30*$C$30)+IF($H$30*$C$30*S$4&gt;$H$30,0,$H$30*$C$30)+IF($I$30*$C$30*R$4&gt;$I$30,0,$I$30*$C$30)+IF($J$30*$C$30*Q$4&gt;$J$30,0,$J$30*$C$30)+IF($K$30*$C$30*P$4&gt;$K$30,0,$K$30*$C$30)+IF($L$30*$C$30*O$4&gt;$L$30,0,$L$30*$C$30)+IF($M$30*$C$30*N$4&gt;$M$30,0,$M$30*$C$30)+IF($N$30*$C$30*M$4&gt;$N$30,0,$N$30*$C$30)+IF($O$30*$C$30*L$4&gt;$O$30,0,$O$30*$C$30)+IF($P$30*$C$30*K$4&gt;$P$30,0,$P$30*$C$30)+IF($Q$30*$C$30*J$4&gt;$Q$30,0,$Q$30*$C$30)+IF($R$30*$C$30*I$4&gt;$R$30,0,$R$30*$C$30)+IF($S$30*$C$30*H$4&gt;$S$30,0,$S$30*$C$30)+IF($T$30*$C$30*G$4&gt;$T$30,0,$T$30*$C$30)+IF($U$30*$C$30*F$4&gt;$U$30,0,$U$30*$C$30)))</f>
        <v>0.45</v>
      </c>
      <c r="W88" s="126">
        <f>IF(V59&gt;V30,0,IF(AND(V59=V30,V88=0),0,IF($E$30*$C$30*W$4&gt;$E$30,0,$E$30*$C$30)+IF($F$30*$C$30*V$4&gt;$F$30,0,$F$30*$C$30)+IF($G$30*$C$30*U$4&gt;$G$30,0,$G$30*$C$30)+IF($H$30*$C$30*T$4&gt;$H$30,0,$H$30*$C$30)+IF($I$30*$C$30*S$4&gt;$I$30,0,$I$30*$C$30)+IF($J$30*$C$30*R$4&gt;$J$30,0,$J$30*$C$30)+IF($K$30*$C$30*Q$4&gt;$K$30,0,$K$30*$C$30)+IF($L$30*$C$30*P$4&gt;$L$30,0,$L$30*$C$30)+IF($M$30*$C$30*O$4&gt;$M$30,0,$M$30*$C$30)+IF($N$30*$C$30*N$4&gt;$N$30,0,$N$30*$C$30)+IF($O$30*$C$30*M$4&gt;$O$30,0,$O$30*$C$30)+IF($P$30*$C$30*L$4&gt;$P$30,0,$P$30*$C$30)+IF($Q$30*$C$30*K$4&gt;$Q$30,0,$Q$30*$C$30)+IF($R$30*$C$30*J$4&gt;$R$30,0,$R$30*$C$30)+IF($S$30*$C$30*I$4&gt;$S$30,0,$S$30*$C$30)+IF($T$30*$C$30*H$4&gt;$T$30,0,$T$30*$C$30)+IF($U$30*$C$30*G$4&gt;$U$30,0,$U$30*$C$30)+IF($V$30*$C$30*F$4&gt;$V$30,0,$V$30*$C$30)))</f>
        <v>0.45</v>
      </c>
      <c r="X88" s="126">
        <f>IF(W59&gt;W30,0,IF(AND(W59=W30,W88=0),0,IF($E$30*$C$30*X$4&gt;$E$30,0,$E$30*$C$30)+IF($F$30*$C$30*W$4&gt;$F$30,0,$F$30*$C$30)+IF($G$30*$C$30*V$4&gt;$G$30,0,$G$30*$C$30)+IF($H$30*$C$30*U$4&gt;$H$30,0,$H$30*$C$30)+IF($I$30*$C$30*T$4&gt;$I$30,0,$I$30*$C$30)+IF($J$30*$C$30*S$4&gt;$J$30,0,$J$30*$C$30)+IF($K$30*$C$30*R$4&gt;$K$30,0,$K$30*$C$30)+IF($L$30*$C$30*Q$4&gt;$L$30,0,$L$30*$C$30)+IF($M$30*$C$30*P$4&gt;$M$30,0,$M$30*$C$30)+IF($N$30*$C$30*O$4&gt;$N$30,0,$N$30*$C$30)+IF($O$30*$C$30*N$4&gt;$O$30,0,$O$30*$C$30)+IF($P$30*$C$30*M$4&gt;$P$30,0,$P$30*$C$30)+IF($Q$30*$C$30*L$4&gt;$Q$30,0,$Q$30*$C$30)+IF($R$30*$C$30*K$4&gt;$R$30,0,$R$30*$C$30)+IF($S$30*$C$30*J$4&gt;$S$30,0,$S$30*$C$30)+IF($T$30*$C$30*I$4&gt;$T$30,0,$T$30*$C$30)+IF($U$30*$C$30*H$4&gt;$U$30,0,$U$30*$C$30)+IF($V$30*$C$30*G$4&gt;$V$30,0,$V$30*$C$30)+IF($W$30*$C$30*F$4&gt;$W$30,0,$W$30*$C$30)))</f>
        <v>0.45</v>
      </c>
      <c r="Y88" s="126">
        <f>IF(X59&gt;X30,0,IF(AND(X59=X30,X88=0),0,IF($E$30*$C$30*Y$4&gt;$E$30,0,$E$30*$C$30)+IF($F$30*$C$30*X$4&gt;$F$30,0,$F$30*$C$30)+IF($G$30*$C$30*W$4&gt;$G$30,0,$G$30*$C$30)+IF($H$30*$C$30*V$4&gt;$H$30,0,$H$30*$C$30)+IF($I$30*$C$30*U$4&gt;$I$30,0,$I$30*$C$30)+IF($J$30*$C$30*T$4&gt;$J$30,0,$J$30*$C$30)+IF($K$30*$C$30*S$4&gt;$K$30,0,$K$30*$C$30)+IF($L$30*$C$30*R$4&gt;$L$30,0,$L$30*$C$30)+IF($M$30*$C$30*Q$4&gt;$M$30,0,$M$30*$C$30)+IF($N$30*$C$30*P$4&gt;$N$30,0,$N$30*$C$30)+IF($O$30*$C$30*O$4&gt;$O$30,0,$O$30*$C$30)+IF($P$30*$C$30*N$4&gt;$P$30,0,$P$30*$C$30)+IF($Q$30*$C$30*M$4&gt;$Q$30,0,$Q$30*$C$30)+IF($R$30*$C$30*L$4&gt;$R$30,0,$R$30*$C$30)+IF($S$30*$C$30*K$4&gt;$S$30,0,$S$30*$C$30)+IF($T$30*$C$30*J$4&gt;$T$30,0,$T$30*$C$30)+IF($U$30*$C$30*I$4&gt;$U$30,0,$U$30*$C$30)+IF($V$30*$C$30*H$4&gt;$V$30,0,$V$30*$C$30)+IF($W$30*$C$30*G$4&gt;$W$30,0,$W$30*$C$30)+IF($X$30*$C$30*F$4&gt;$X$30,0,$X$30*$C$30)))</f>
        <v>0.45</v>
      </c>
      <c r="Z88" s="126">
        <f>IF(Y59&gt;Y30,0,IF(AND(Y59=Y30,Y88=0),0,IF($E$30*$C$30*Z$4&gt;$E$30,0,$E$30*$C$30)+IF($F$30*$C$30*Y$4&gt;$F$30,0,$F$30*$C$30)+IF($G$30*$C$30*X$4&gt;$G$30,0,$G$30*$C$30)+IF($H$30*$C$30*W$4&gt;$H$30,0,$H$30*$C$30)+IF($I$30*$C$30*V$4&gt;$I$30,0,$I$30*$C$30)+IF($J$30*$C$30*U$4&gt;$J$30,0,$J$30*$C$30)+IF($K$30*$C$30*T$4&gt;$K$30,0,$K$30*$C$30)+IF($L$30*$C$30*S$4&gt;$L$30,0,$L$30*$C$30)+IF($M$30*$C$30*R$4&gt;$M$30,0,$M$30*$C$30)+IF($N$30*$C$30*Q$4&gt;$N$30,0,$N$30*$C$30)+IF($O$30*$C$30*P$4&gt;$O$30,0,$O$30*$C$30)+IF($P$30*$C$30*O$4&gt;$P$30,0,$P$30*$C$30)+IF($Q$30*$C$30*N$4&gt;$Q$30,0,$Q$30*$C$30)+IF($R$30*$C$30*M$4&gt;$R$30,0,$R$30*$C$30)+IF($S$30*$C$30*L$4&gt;$S$30,0,$S$30*$C$30)+IF($T$30*$C$30*K$4&gt;$T$30,0,$T$30*$C$30)+IF($U$30*$C$30*J$4&gt;$U$30,0,$U$30*$C$30)+IF($V$30*$C$30*I$4&gt;$V$30,0,$V$30*$C$30)+IF($W$30*$C$30*H$4&gt;$W$30,0,$W$30*$C$30)+IF($X$30*$C$30*G$4&gt;$X$30,0,$X$30*$C$30)+IF($Y$30*$C$30*F$4&gt;$Y$30,0,$Y$30*$C$30)))</f>
        <v>0.45</v>
      </c>
      <c r="AA88" s="126">
        <f>IF(Z59&gt;Z30,0,IF(AND(Z59=Z30,Z88=0),0,IF($E$30*$C$30*AA$4&gt;$E$30,0,$E$30*$C$30)+IF($F$30*$C$30*Z$4&gt;$F$30,0,$F$30*$C$30)+IF($G$30*$C$30*Y$4&gt;$G$30,0,$G$30*$C$30)+IF($H$30*$C$30*X$4&gt;$H$30,0,$H$30*$C$30)+IF($I$30*$C$30*W$4&gt;$I$30,0,$I$30*$C$30)+IF($J$30*$C$30*V$4&gt;$J$30,0,$J$30*$C$30)+IF($K$30*$C$30*U$4&gt;$K$30,0,$K$30*$C$30)+IF($L$30*$C$30*T$4&gt;$L$30,0,$L$30*$C$30)+IF($M$30*$C$30*S$4&gt;$M$30,0,$M$30*$C$30)+IF($N$30*$C$30*R$4&gt;$N$30,0,$N$30*$C$30)+IF($O$30*$C$30*Q$4&gt;$O$30,0,$O$30*$C$30)+IF($P$30*$C$30*P$4&gt;$P$30,0,$P$30*$C$30)+IF($Q$30*$C$30*O$4&gt;$Q$30,0,$Q$30*$C$30)+IF($R$30*$C$30*N$4&gt;$R$30,0,$R$30*$C$30)+IF($S$30*$C$30*M$4&gt;$S$30,0,$S$30*$C$30)+IF($T$30*$C$30*L$4&gt;$T$30,0,$T$30*$C$30)+IF($U$30*$C$30*K$4&gt;$U$30,0,$U$30*$C$30)+IF($V$30*$C$30*J$4&gt;$V$30,0,$V$30*$C$30)+IF($W$30*$C$30*I$4&gt;$W$30,0,$W$30*$C$30)+IF($X$30*$C$30*H$4&gt;$X$30,0,$X$30*$C$30)+IF($Y$30*$C$30*G$4&gt;$Y$30,0,$Y$30*$C$30)+IF($Z$30*$C$30*F$4&gt;$Z$30,0,$Z$30*$C$30)))</f>
        <v>0.45</v>
      </c>
      <c r="AB88" s="126">
        <f>IF(AA59&gt;AA30,0,IF(AND(AA59=AA30,AA88=0),0,IF($E$30*$C$30*AB$4&gt;$E$30,0,$E$30*$C$30)+IF($F$30*$C$30*AA$4&gt;$F$30,0,$F$30*$C$30)+IF($G$30*$C$30*Z$4&gt;$G$30,0,$G$30*$C$30)+IF($H$30*$C$30*Y$4&gt;$H$30,0,$H$30*$C$30)+IF($I$30*$C$30*X$4&gt;$I$30,0,$I$30*$C$30)+IF($J$30*$C$30*W$4&gt;$J$30,0,$J$30*$C$30)+IF($K$30*$C$30*V$4&gt;$K$30,0,$K$30*$C$30)+IF($L$30*$C$30*U$4&gt;$L$30,0,$L$30*$C$30)+IF($M$30*$C$30*T$4&gt;$M$30,0,$M$30*$C$30)+IF($N$30*$C$30*S$4&gt;$N$30,0,$N$30*$C$30)+IF($O$30*$C$30*R$4&gt;$O$30,0,$O$30*$C$30)+IF($P$30*$C$30*Q$4&gt;$P$30,0,$P$30*$C$30)+IF($Q$30*$C$30*P$4&gt;$Q$30,0,$Q$30*$C$30)+IF($R$30*$C$30*O$4&gt;$R$30,0,$R$30*$C$30)+IF($S$30*$C$30*N$4&gt;$S$30,0,$S$30*$C$30)+IF($T$30*$C$30*M$4&gt;$T$30,0,$T$30*$C$30)+IF($U$30*$C$30*L$4&gt;$U$30,0,$U$30*$C$30)+IF($V$30*$C$30*K$4&gt;$V$30,0,$V$30*$C$30)+IF($W$30*$C$30*J$4&gt;$W$30,0,$W$30*$C$30)+IF($X$30*$C$30*I$4&gt;$X$30,0,$X$30*$C$30)+IF($Y$30*$C$30*H$4&gt;$Y$30,0,$Y$30*$C$30)+IF($Z$30*$C$30*G$4&gt;$Z$30,0,$Z$30*$C$30)+IF($AA$30*$C$30*F$4&gt;$AA$30,0,$AA$30*$C$30)))</f>
        <v>0.45</v>
      </c>
      <c r="AC88" s="126">
        <f>IF(AB59&gt;AB30,0,IF(AND(AB59=AB30,AB88=0),0,IF($E$30*$C$30*AC$4&gt;$E$30,0,$E$30*$C$30)+IF($F$30*$C$30*AB$4&gt;$F$30,0,$F$30*$C$30)+IF($G$30*$C$30*AA$4&gt;$G$30,0,$G$30*$C$30)+IF($H$30*$C$30*Z$4&gt;$H$30,0,$H$30*$C$30)+IF($I$30*$C$30*Y$4&gt;$I$30,0,$I$30*$C$30)+IF($J$30*$C$30*X$4&gt;$J$30,0,$J$30*$C$30)+IF($K$30*$C$30*W$4&gt;$K$30,0,$K$30*$C$30)+IF($L$30*$C$30*V$4&gt;$L$30,0,$L$30*$C$30)+IF($M$30*$C$30*U$4&gt;$M$30,0,$M$30*$C$30)+IF($N$30*$C$30*T$4&gt;$N$30,0,$N$30*$C$30)+IF($O$30*$C$30*S$4&gt;$O$30,0,$O$30*$C$30)+IF($P$30*$C$30*R$4&gt;$P$30,0,$P$30*$C$30)+IF($Q$30*$C$30*Q$4&gt;$Q$30,0,$Q$30*$C$30)+IF($R$30*$C$30*P$4&gt;$R$30,0,$R$30*$C$30)+IF($S$30*$C$30*O$4&gt;$S$30,0,$S$30*$C$30)+IF($T$30*$C$30*N$4&gt;$T$30,0,$T$30*$C$30)+IF($U$30*$C$30*M$4&gt;$U$30,0,$U$30*$C$30)+IF($V$30*$C$30*L$4&gt;$V$30,0,$V$30*$C$30)+IF($W$30*$C$30*K$4&gt;$W$30,0,$W$30*$C$30)+IF($X$30*$C$30*J$4&gt;$X$30,0,$X$30*$C$30)+IF($Y$30*$C$30*I$4&gt;$Y$30,0,$Y$30*$C$30)+IF($Z$30*$C$30*H$4&gt;$Z$30,0,$Z$30*$C$30)+IF($AA$30*$C$30*G$4&gt;$AA$30,0,$AA$30*$C$30)+IF($AB$30*$C$30*F$4&gt;$AB$30,0,$AB$30*$C$30)))</f>
        <v>0.45</v>
      </c>
      <c r="AD88" s="126">
        <f>IF(AC59&gt;AC30,0,IF(AND(AC59=AC30,AC88=0),0,IF($E$30*$C$30*AD$4&gt;$E$30,0,$E$30*$C$30)+IF($F$30*$C$30*AC$4&gt;$F$30,0,$F$30*$C$30)+IF($G$30*$C$30*AB$4&gt;$G$30,0,$G$30*$C$30)+IF($H$30*$C$30*AA$4&gt;$H$30,0,$H$30*$C$30)+IF($I$30*$C$30*Z$4&gt;$I$30,0,$I$30*$C$30)+IF($J$30*$C$30*Y$4&gt;$J$30,0,$J$30*$C$30)+IF($K$30*$C$30*X$4&gt;$K$30,0,$K$30*$C$30)+IF($L$30*$C$30*W$4&gt;$L$30,0,$L$30*$C$30)+IF($M$30*$C$30*V$4&gt;$M$30,0,$M$30*$C$30)+IF($N$30*$C$30*U$4&gt;$N$30,0,$N$30*$C$30)+IF($O$30*$C$30*T$4&gt;$O$30,0,$O$30*$C$30)+IF($P$30*$C$30*S$4&gt;$P$30,0,$P$30*$C$30)+IF($Q$30*$C$30*R$4&gt;$Q$30,0,$Q$30*$C$30)+IF($R$30*$C$30*Q$4&gt;$R$30,0,$R$30*$C$30)+IF($S$30*$C$30*P$4&gt;$S$30,0,$S$30*$C$30)+IF($T$30*$C$30*O$4&gt;$T$30,0,$T$30*$C$30)+IF($U$30*$C$30*N$4&gt;$U$30,0,$U$30*$C$30)+IF($V$30*$C$30*M$4&gt;$V$30,0,$V$30*$C$30)+IF($W$30*$C$30*L$4&gt;$W$30,0,$W$30*$C$30)+IF($X$30*$C$30*K$4&gt;$X$30,0,$X$30*$C$30)+IF($Y$30*$C$30*J$4&gt;$Y$30,0,$Y$30*$C$30)+IF($Z$30*$C$30*I$4&gt;$Z$30,0,$Z$30*$C$30)+IF($AA$30*$C$30*H$4&gt;$AA$30,0,$AA$30*$C$30)+IF($AB$30*$C$30*G$4&gt;$AB$30,0,$AB$30*$C$30)+IF($AC$30*$C$30*F$4&gt;$AC$30,0,$AC$30*$C$30)))</f>
        <v>0.45</v>
      </c>
      <c r="AE88" s="126">
        <f>IF(AD59&gt;AD30,0,IF(AND(AD59=AD30,AD88=0),0,IF($E$30*$C$30*AE$4&gt;$E$30,0,$E$30*$C$30)+IF($F$30*$C$30*AD$4&gt;$F$30,0,$F$30*$C$30)+IF($G$30*$C$30*AC$4&gt;$G$30,0,$G$30*$C$30)+IF($H$30*$C$30*AB$4&gt;$H$30,0,$H$30*$C$30)+IF($I$30*$C$30*AA$4&gt;$I$30,0,$I$30*$C$30)+IF($J$30*$C$30*Z$4&gt;$J$30,0,$J$30*$C$30)+IF($K$30*$C$30*Y$4&gt;$K$30,0,$K$30*$C$30)+IF($L$30*$C$30*X$4&gt;$L$30,0,$L$30*$C$30)+IF($M$30*$C$30*W$4&gt;$M$30,0,$M$30*$C$30)+IF($N$30*$C$30*V$4&gt;$N$30,0,$N$30*$C$30)+IF($O$30*$C$30*U$4&gt;$O$30,0,$O$30*$C$30)+IF($P$30*$C$30*T$4&gt;$P$30,0,$P$30*$C$30)+IF($Q$30*$C$30*S$4&gt;$Q$30,0,$Q$30*$C$30)+IF($R$30*$C$30*R$4&gt;$R$30,0,$R$30*$C$30)+IF($S$30*$C$30*Q$4&gt;$S$30,0,$S$30*$C$30)+IF($T$30*$C$30*P$4&gt;$T$30,0,$T$30*$C$30)+IF($U$30*$C$30*O$4&gt;$U$30,0,$U$30*$C$30)+IF($V$30*$C$30*N$4&gt;$V$30,0,$V$30*$C$30)+IF($W$30*$C$30*M$4&gt;$W$30,0,$W$30*$C$30)+IF($X$30*$C$30*L$4&gt;$X$30,0,$X$30*$C$30)+IF($Y$30*$C$30*K$4&gt;$Y$30,0,$Y$30*$C$30)+IF($Z$30*$C$30*J$4&gt;$Z$30,0,$Z$30*$C$30)+IF($AA$30*$C$30*I$4&gt;$AA$30,0,$AA$30*$C$30)+IF($AB$30*$C$30*H$4&gt;$AB$30,0,$AB$30*$C$30)+IF($AC$30*$C$30*G$4&gt;$AC$30,0,$AC$30*$C$30)+IF($AD$30*$C$30*F$4&gt;$AD$30,0,$AD$30*$C$30)))</f>
        <v>0.45</v>
      </c>
      <c r="AF88" s="126">
        <f>IF(AE59&gt;AE30,0,IF(AND(AE59=AE30,AE88=0),0,IF($E$30*$C$30*AF$4&gt;$E$30,0,$E$30*$C$30)+IF($F$30*$C$30*AE$4&gt;$F$30,0,$F$30*$C$30)+IF($G$30*$C$30*AD$4&gt;$G$30,0,$G$30*$C$30)+IF($H$30*$C$30*AC$4&gt;$H$30,0,$H$30*$C$30)+IF($I$30*$C$30*AB$4&gt;$I$30,0,$I$30*$C$30)+IF($J$30*$C$30*AA$4&gt;$J$30,0,$J$30*$C$30)+IF($K$30*$C$30*Z$4&gt;$K$30,0,$K$30*$C$30)+IF($L$30*$C$30*Y$4&gt;$L$30,0,$L$30*$C$30)+IF($M$30*$C$30*X$4&gt;$M$30,0,$M$30*$C$30)+IF($N$30*$C$30*W$4&gt;$N$30,0,$N$30*$C$30)+IF($O$30*$C$30*V$4&gt;$O$30,0,$O$30*$C$30)+IF($P$30*$C$30*U$4&gt;$P$30,0,$P$30*$C$30)+IF($Q$30*$C$30*T$4&gt;$Q$30,0,$Q$30*$C$30)+IF($R$30*$C$30*S$4&gt;$R$30,0,$R$30*$C$30)+IF($S$30*$C$30*R$4&gt;$S$30,0,$S$30*$C$30)+IF($T$30*$C$30*Q$4&gt;$T$30,0,$T$30*$C$30)+IF($U$30*$C$30*P$4&gt;$U$30,0,$U$30*$C$30)+IF($V$30*$C$30*O$4&gt;$V$30,0,$V$30*$C$30)+IF($W$30*$C$30*N$4&gt;$W$30,0,$W$30*$C$30)+IF($X$30*$C$30*M$4&gt;$X$30,0,$X$30*$C$30)+IF($Y$30*$C$30*L$4&gt;$Y$30,0,$Y$30*$C$30)+IF($Z$30*$C$30*K$4&gt;$Z$30,0,$Z$30*$C$30)+IF($AA$30*$C$30*J$4&gt;$AA$30,0,$AA$30*$C$30)+IF($AB$30*$C$30*I$4&gt;$AB$30,0,$AB$30*$C$30)+IF($AC$30*$C$30*H$4&gt;$AC$30,0,$AC$30*$C$30)+IF($AD$30*$C$30*G$4&gt;$AD$30,0,$AD$30*$C$30)+IF($AE$30*$C$30*F$4&gt;$AE$30,0,$AE$30*$C$30)))</f>
        <v>0.45</v>
      </c>
      <c r="AG88" s="126">
        <f>IF(AF59&gt;AF30,0,IF(AND(AF59=AF30,AF88=0),0,IF($E$30*$C$30*AG$4&gt;$E$30,0,$E$30*$C$30)+IF($F$30*$C$30*AF$4&gt;$F$30,0,$F$30*$C$30)+IF($G$30*$C$30*AE$4&gt;$G$30,0,$G$30*$C$30)+IF($H$30*$C$30*AD$4&gt;$H$30,0,$H$30*$C$30)+IF($I$30*$C$30*AC$4&gt;$I$30,0,$I$30*$C$30)+IF($J$30*$C$30*AB$4&gt;$J$30,0,$J$30*$C$30)+IF($K$30*$C$30*AA$4&gt;$K$30,0,$K$30*$C$30)+IF($L$30*$C$30*Z$4&gt;$L$30,0,$L$30*$C$30)+IF($M$30*$C$30*Y$4&gt;$M$30,0,$M$30*$C$30)+IF($N$30*$C$30*X$4&gt;$N$30,0,$N$30*$C$30)+IF($O$30*$C$30*W$4&gt;$O$30,0,$O$30*$C$30)+IF($P$30*$C$30*V$4&gt;$P$30,0,$P$30*$C$30)+IF($Q$30*$C$30*U$4&gt;$Q$30,0,$Q$30*$C$30)+IF($R$30*$C$30*T$4&gt;$R$30,0,$R$30*$C$30)+IF($S$30*$C$30*S$4&gt;$S$30,0,$S$30*$C$30)+IF($T$30*$C$30*R$4&gt;$T$30,0,$T$30*$C$30)+IF($U$30*$C$30*Q$4&gt;$U$30,0,$U$30*$C$30)+IF($V$30*$C$30*P$4&gt;$V$30,0,$V$30*$C$30)+IF($W$30*$C$30*O$4&gt;$W$30,0,$W$30*$C$30)+IF($X$30*$C$30*N$4&gt;$X$30,0,$X$30*$C$30)+IF($Y$30*$C$30*M$4&gt;$Y$30,0,$Y$30*$C$30)+IF($Z$30*$C$30*L$4&gt;$Z$30,0,$Z$30*$C$30)+IF($AA$30*$C$30*K$4&gt;$AA$30,0,$AA$30*$C$30)+IF($AB$30*$C$30*J$4&gt;$AB$30,0,$AB$30*$C$30)+IF($AC$30*$C$30*I$4&gt;$AC$30,0,$AC$30*$C$30)+IF($AD$30*$C$30*H$4&gt;$AD$30,0,$AD$30*$C$30)+IF($AE$30*$C$30*G$4&gt;$AE$30,0,$AE$30*$C$30)+IF($AF$30*$C$30*F$4&gt;$AF$30,0,$AF$30*$C$30)))</f>
        <v>0.45</v>
      </c>
      <c r="AH88" s="126">
        <f>IF(AG59&gt;AG30,0,IF(AND(AG59=AG30,AG88=0),0,IF($E$30*$C$30*AH$4&gt;$E$30,0,$E$30*$C$30)+IF($F$30*$C$30*AG$4&gt;$F$30,0,$F$30*$C$30)+IF($G$30*$C$30*AF$4&gt;$G$30,0,$G$30*$C$30)+IF($H$30*$C$30*AE$4&gt;$H$30,0,$H$30*$C$30)+IF($I$30*$C$30*AD$4&gt;$I$30,0,$I$30*$C$30)+IF($J$30*$C$30*AC$4&gt;$J$30,0,$J$30*$C$30)+IF($K$30*$C$30*AB$4&gt;$K$30,0,$K$30*$C$30)+IF($L$30*$C$30*AA$4&gt;$L$30,0,$L$30*$C$30)+IF($M$30*$C$30*Z$4&gt;$M$30,0,$M$30*$C$30)+IF($N$30*$C$30*Y$4&gt;$N$30,0,$N$30*$C$30)+IF($O$30*$C$30*X$4&gt;$O$30,0,$O$30*$C$30)+IF($P$30*$C$30*W$4&gt;$P$30,0,$P$30*$C$30)+IF($Q$30*$C$30*V$4&gt;$Q$30,0,$Q$30*$C$30)+IF($R$30*$C$30*U$4&gt;$R$30,0,$R$30*$C$30)+IF($S$30*$C$30*T$4&gt;$S$30,0,$S$30*$C$30)+IF($T$30*$C$30*S$4&gt;$T$30,0,$T$30*$C$30)+IF($U$30*$C$30*R$4&gt;$U$30,0,$U$30*$C$30)+IF($V$30*$C$30*Q$4&gt;$V$30,0,$V$30*$C$30)+IF($W$30*$C$30*P$4&gt;$W$30,0,$W$30*$C$30)+IF($X$30*$C$30*O$4&gt;$X$30,0,$X$30*$C$30)+IF($Y$30*$C$30*N$4&gt;$Y$30,0,$Y$30*$C$30)+IF($Z$30*$C$30*M$4&gt;$Z$30,0,$Z$30*$C$30)+IF($AA$30*$C$30*L$4&gt;$AA$30,0,$AA$30*$C$30)+IF($AB$30*$C$30*K$4&gt;$AB$30,0,$AB$30*$C$30)+IF($AC$30*$C$30*J$4&gt;$AC$30,0,$AC$30*$C$30)+IF($AD$30*$C$30*I$4&gt;$AD$30,0,$AD$30*$C$30)+IF($AE$30*$C$30*H$4&gt;$AE$30,0,$AE$30*$C$30)+IF($AF$30*$C$30*G$4&gt;$AF$30,0,$AF$30*$C$30)+IF($AG$30*$C$30*F$4&gt;$AG$30,0,$AG$30*$C$30)))</f>
        <v>0.45</v>
      </c>
      <c r="AI88" s="126">
        <f>IF(AH59&gt;AH30,0,IF(AND(AH59=AH30,AH88=0),0,IF($E$30*$C$30*AI$4&gt;$E$30,0,$E$30*$C$30)+IF($F$30*$C$30*AH$4&gt;$F$30,0,$F$30*$C$30)+IF($G$30*$C$30*AG$4&gt;$G$30,0,$G$30*$C$30)+IF($H$30*$C$30*AF$4&gt;$H$30,0,$H$30*$C$30)+IF($I$30*$C$30*AE$4&gt;$I$30,0,$I$30*$C$30)+IF($J$30*$C$30*AD$4&gt;$J$30,0,$J$30*$C$30)+IF($K$30*$C$30*AC$4&gt;$K$30,0,$K$30*$C$30)+IF($L$30*$C$30*AB$4&gt;$L$30,0,$L$30*$C$30)+IF($M$30*$C$30*AA$4&gt;$M$30,0,$M$30*$C$30)+IF($N$30*$C$30*Z$4&gt;$N$30,0,$N$30*$C$30)+IF($O$30*$C$30*Y$4&gt;$O$30,0,$O$30*$C$30)+IF($P$30*$C$30*X$4&gt;$P$30,0,$P$30*$C$30)+IF($Q$30*$C$30*W$4&gt;$Q$30,0,$Q$30*$C$30)+IF($R$30*$C$30*V$4&gt;$R$30,0,$R$30*$C$30)+IF($S$30*$C$30*U$4&gt;$S$30,0,$S$30*$C$30)+IF($T$30*$C$30*T$4&gt;$T$30,0,$T$30*$C$30)+IF($U$30*$C$30*S$4&gt;$U$30,0,$U$30*$C$30)+IF($V$30*$C$30*R$4&gt;$V$30,0,$V$30*$C$30)+IF($W$30*$C$30*Q$4&gt;$W$30,0,$W$30*$C$30)+IF($X$30*$C$30*P$4&gt;$X$30,0,$X$30*$C$30)+IF($Y$30*$C$30*O$4&gt;$Y$30,0,$Y$30*$C$30)+IF($Z$30*$C$30*N$4&gt;$Z$30,0,$Z$30*$C$30)+IF($AA$30*$C$30*M$4&gt;$AA$30,0,$AA$30*$C$30)+IF($AB$30*$C$30*L$4&gt;$AB$30,0,$AB$30*$C$30)+IF($AC$30*$C$30*K$4&gt;$AC$30,0,$AC$30*$C$30)+IF($AD$30*$C$30*J$4&gt;$AD$30,0,$AD$30*$C$30)+IF($AE$30*$C$30*I$4&gt;$AE$30,0,$AE$30*$C$30)+IF($AF$30*$C$30*H$4&gt;$AF$30,0,$AF$30*$C$30)+IF($AG$30*$C$30*G$4&gt;$AG$30,0,$AG$30*$C$30)+IF($AH$30*$C$30*F$4&gt;$AH$30,0,$AH$30*$C$30)))</f>
        <v>0.45</v>
      </c>
    </row>
    <row r="89" spans="2:35" x14ac:dyDescent="0.3">
      <c r="B89" s="6" t="str">
        <f t="shared" si="14"/>
        <v>Laboratories</v>
      </c>
      <c r="C89" s="302"/>
      <c r="D89" s="151">
        <f t="shared" si="15"/>
        <v>13.499999999999993</v>
      </c>
      <c r="E89" s="126">
        <v>0</v>
      </c>
      <c r="F89" s="126">
        <f>IF(E60&gt;E31,0,IF(AND(E60=E31,E89=0),0,IF($E$31*$C$31*F$4&gt;$E$31,0,$E$31*$C$31)))</f>
        <v>0.45</v>
      </c>
      <c r="G89" s="126">
        <f>IF(F60&gt;F31,0,IF(AND(F60=F31,F89=0),0,IF($E$31*$C$31*G$4&gt;$E$31,0,$E$31*$C$31)+IF($F$31*$C$31*F$4&gt;$F$31,0,$F$31*$C$31)))</f>
        <v>0.45</v>
      </c>
      <c r="H89" s="126">
        <f>IF(G60&gt;G31,0,IF(AND(G60=G31,G89=0),0,IF($E$31*$C$31*H$4&gt;$E$31,0,$E$31*$C$31)+IF($F$31*$C$31*G$4&gt;$F$31,0,$F$31*$C$31)+IF($G$31*$C$31*F$4&gt;$G$31,0,$G$31*$C$31)))</f>
        <v>0.45</v>
      </c>
      <c r="I89" s="126">
        <f>IF(H60&gt;H31,0,IF(AND(H60=H31,H89=0),0,IF($E$31*$C$31*I$4&gt;$E$31,0,$E$31*$C$31)+IF($F$31*$C$31*H$4&gt;$F$31,0,$F$31*$C$31)+IF($G$31*$C$31*G$4&gt;$G$31,0,$G$31*$C$31)+IF($H$31*$C$31*F$4&gt;$H$31,0,$H$31*$C$31)))</f>
        <v>0.45</v>
      </c>
      <c r="J89" s="126">
        <f>IF(I60&gt;I31,0,IF(AND(I60=I31,I89=0),0,IF($E$31*$C$31*J$4&gt;$E$31,0,$E$31*$C$31)+IF($F$31*$C$31*I$4&gt;$F$31,0,$F$31*$C$31)+IF($G$31*$C$31*H$4&gt;$G$31,0,$G$31*$C$31)+IF($H$31*$C$31*G$4&gt;$H$31,0,$H$31*$C$31)+IF($I$31*$C$31*F$4&gt;$I$31,0,$I$31*$C$31)))</f>
        <v>0.45</v>
      </c>
      <c r="K89" s="126">
        <f>IF(J60&gt;J31,0,IF(AND(J60=J31,J89=0),0,IF($E$31*$C$31*K$4&gt;$E$31,0,$E$31*$C$31)+IF($F$31*$C$31*J$4&gt;$F$31,0,$F$31*$C$31)+IF($G$31*$C$31*I$4&gt;$G$31,0,$G$31*$C$31)+IF($H$31*$C$31*H$4&gt;$H$31,0,$H$31*$C$31)+IF($I$31*$C$31*G$4&gt;$I$31,0,$I$31*$C$31)+IF($J$31*$C$31*F$4&gt;$J$31,0,$J$31*$C$31)))</f>
        <v>0.45</v>
      </c>
      <c r="L89" s="126">
        <f>IF(K60&gt;K31,0,IF(AND(K60=K31,K89=0),0,IF($E$31*$C$31*L$4&gt;$E$31,0,$E$31*$C$31)+IF($F$31*$C$31*K$4&gt;$F$31,0,$F$31*$C$31)+IF($G$31*$C$31*J$4&gt;$G$31,0,$G$31*$C$31)+IF($H$31*$C$31*I$4&gt;$H$31,0,$H$31*$C$31)+IF($I$31*$C$31*H$4&gt;$I$31,0,$I$31*$C$31)+IF($J$31*$C$31*G$4&gt;$J$31,0,$J$31*$C$31)+IF($K$31*$C$31*F$4&gt;$K$31,0,$K$31*$C$31)))</f>
        <v>0.45</v>
      </c>
      <c r="M89" s="126">
        <f>IF(L60&gt;L31,0,IF(AND(L60=L31,L89=0),0,IF($E$31*$C$31*M$4&gt;$E$31,0,$E$31*$C$31)+IF($F$31*$C$31*L$4&gt;$F$31,0,$F$31*$C$31)+IF($G$31*$C$31*K$4&gt;$G$31,0,$G$31*$C$31)+IF($H$31*$C$31*J$4&gt;$H$31,0,$H$31*$C$31)+IF($I$31*$C$31*I$4&gt;$I$31,0,$I$31*$C$31)+IF($J$31*$C$31*H$4&gt;$J$31,0,$J$31*$C$31)+IF($K$31*$C$31*G$4&gt;$K$31,0,$K$31*$C$31)+IF($L$31*$C$31*F$4&gt;$L$31,0,$L$31*$C$31)))</f>
        <v>0.45</v>
      </c>
      <c r="N89" s="126">
        <f>IF(M60&gt;M31,0,IF(AND(M60=M31,M89=0),0,IF($E$31*$C$31*N$4&gt;$E$31,0,$E$31*$C$31)+IF($F$31*$C$31*M$4&gt;$F$31,0,$F$31*$C$31)+IF($G$31*$C$31*L$4&gt;$G$31,0,$G$31*$C$31)+IF($H$31*$C$31*K$4&gt;$H$31,0,$H$31*$C$31)+IF($I$31*$C$31*J$4&gt;$I$31,0,$I$31*$C$31)+IF($J$31*$C$31*I$4&gt;$J$31,0,$J$31*$C$31)+IF($K$31*$C$31*H$4&gt;$K$31,0,$K$31*$C$31)+IF($L$31*$C$31*G$4&gt;$L$31,0,$L$31*$C$31)+IF($M$31*$C$31*F$4&gt;$M$31,0,$M$31*$C$31)))</f>
        <v>0.45</v>
      </c>
      <c r="O89" s="126">
        <f>IF(N60&gt;N31,0,IF(AND(N60=N31,N89=0),0,IF($E$31*$C$31*O$4&gt;$E$31,0,$E$31*$C$31)+IF($F$31*$C$31*N$4&gt;$F$31,0,$F$31*$C$31)+IF($G$31*$C$31*M$4&gt;$G$31,0,$G$31*$C$31)+IF($H$31*$C$31*L$4&gt;$H$31,0,$H$31*$C$31)+IF($I$31*$C$31*K$4&gt;$I$31,0,$I$31*$C$31)+IF($J$31*$C$31*J$4&gt;$J$31,0,$J$31*$C$31)+IF($K$31*$C$31*I$4&gt;$K$31,0,$K$31*$C$31)+IF($L$31*$C$31*H$4&gt;$L$31,0,$L$31*$C$31)+IF($M$31*$C$31*G$4&gt;$M$31,0,$M$31*$C$31)+IF($N$31*$C$31*F$4&gt;$N$31,0,$N$31*$C$31)))</f>
        <v>0.45</v>
      </c>
      <c r="P89" s="126">
        <f>IF(O60&gt;O31,0,IF(AND(O60=O31,O89=0),0,IF($E$31*$C$31*P$4&gt;$E$31,0,$E$31*$C$31)+IF($F$31*$C$31*O$4&gt;$F$31,0,$F$31*$C$31)+IF($G$31*$C$31*N$4&gt;$G$31,0,$G$31*$C$31)+IF($H$31*$C$31*M$4&gt;$H$31,0,$H$31*$C$31)+IF($I$31*$C$31*L$4&gt;$I$31,0,$I$31*$C$31)+IF($J$31*$C$31*K$4&gt;$J$31,0,$J$31*$C$31)+IF($K$31*$C$31*J$4&gt;$K$31,0,$K$31*$C$31)+IF($L$31*$C$31*I$4&gt;$L$31,0,$L$31*$C$31)+IF($M$31*$C$31*H$4&gt;$M$31,0,$M$31*$C$31)+IF($N$31*$C$31*G$4&gt;$N$31,0,$N$31*$C$31)+IF($O$31*$C$31*F$4&gt;$O$31,0,$O$31*$C$31)))</f>
        <v>0.45</v>
      </c>
      <c r="Q89" s="126">
        <f>IF(P60&gt;P31,0,IF(AND(P60=P31,P89=0),0,IF($E$31*$C$31*Q$4&gt;$E$31,0,$E$31*$C$31)+IF($F$31*$C$31*P$4&gt;$F$31,0,$F$31*$C$31)+IF($G$31*$C$31*O$4&gt;$G$31,0,$G$31*$C$31)+IF($H$31*$C$31*N$4&gt;$H$31,0,$H$31*$C$31)+IF($I$31*$C$31*M$4&gt;$I$31,0,$I$31*$C$31)+IF($J$31*$C$31*L$4&gt;$J$31,0,$J$31*$C$31)+IF($K$31*$C$31*K$4&gt;$K$31,0,$K$31*$C$31)+IF($L$31*$C$31*J$4&gt;$L$31,0,$L$31*$C$31)+IF($M$31*$C$31*I$4&gt;$M$31,0,$M$31*$C$31)+IF($N$31*$C$31*H$4&gt;$N$31,0,$N$31*$C$31)+IF($O$31*$C$31*G$4&gt;$O$31,0,$O$31*$C$31)+IF($P$31*$C$31*F$4&gt;$P$31,0,$P$31*$C$31)))</f>
        <v>0.45</v>
      </c>
      <c r="R89" s="126">
        <f>IF(Q60&gt;Q31,0,IF(AND(Q60=Q31,Q89=0),0,IF($E$31*$C$31*R$4&gt;$E$31,0,$E$31*$C$31)+IF($F$31*$C$31*Q$4&gt;$F$31,0,$F$31*$C$31)+IF($G$31*$C$31*P$4&gt;$G$31,0,$G$31*$C$31)+IF($H$31*$C$31*O$4&gt;$H$31,0,$H$31*$C$31)+IF($I$31*$C$31*N$4&gt;$I$31,0,$I$31*$C$31)+IF($J$31*$C$31*M$4&gt;$J$31,0,$J$31*$C$31)+IF($K$31*$C$31*L$4&gt;$K$31,0,$K$31*$C$31)+IF($L$31*$C$31*K$4&gt;$L$31,0,$L$31*$C$31)+IF($M$31*$C$31*J$4&gt;$M$31,0,$M$31*$C$31)+IF($N$31*$C$31*I$4&gt;$N$31,0,$N$31*$C$31)+IF($O$31*$C$31*H$4&gt;$O$31,0,$O$31*$C$31)+IF($P$31*$C$31*G$4&gt;$P$31,0,$P$31*$C$31)+IF($Q$31*$C$31*F$4&gt;$Q$31,0,$Q$31*$C$31)))</f>
        <v>0.45</v>
      </c>
      <c r="S89" s="126">
        <f>IF(R60&gt;R31,0,IF(AND(R60=R31,R89=0),0,IF($E$31*$C$31*S$4&gt;$E$31,0,$E$31*$C$31)+IF($F$31*$C$31*R$4&gt;$F$31,0,$F$31*$C$31)+IF($G$31*$C$31*Q$4&gt;$G$31,0,$G$31*$C$31)+IF($H$31*$C$31*P$4&gt;$H$31,0,$H$31*$C$31)+IF($I$31*$C$31*O$4&gt;$I$31,0,$I$31*$C$31)+IF($J$31*$C$31*N$4&gt;$J$31,0,$J$31*$C$31)+IF($K$31*$C$31*M$4&gt;$K$31,0,$K$31*$C$31)+IF($L$31*$C$31*L$4&gt;$L$31,0,$L$31*$C$31)+IF($M$31*$C$31*K$4&gt;$M$31,0,$M$31*$C$31)+IF($N$31*$C$31*J$4&gt;$N$31,0,$N$31*$C$31)+IF($O$31*$C$31*I$4&gt;$O$31,0,$O$31*$C$31)+IF($P$31*$C$31*H$4&gt;$P$31,0,$P$31*$C$31)+IF($Q$31*$C$31*G$4&gt;$Q$31,0,$Q$31*$C$31)+IF($R$31*$C$31*F$4&gt;$R$31,0,$R$31*$C$31)))</f>
        <v>0.45</v>
      </c>
      <c r="T89" s="126">
        <f>IF(S60&gt;S31,0,IF(AND(S60=S31,S89=0),0,IF($E$31*$C$31*T$4&gt;$E$31,0,$E$31*$C$31)+IF($F$31*$C$31*S$4&gt;$F$31,0,$F$31*$C$31)+IF($G$31*$C$31*R$4&gt;$G$31,0,$G$31*$C$31)+IF($H$31*$C$31*Q$4&gt;$H$31,0,$H$31*$C$31)+IF($I$31*$C$31*P$4&gt;$I$31,0,$I$31*$C$31)+IF($J$31*$C$31*O$4&gt;$J$31,0,$J$31*$C$31)+IF($K$31*$C$31*N$4&gt;$K$31,0,$K$31*$C$31)+IF($L$31*$C$31*M$4&gt;$L$31,0,$L$31*$C$31)+IF($M$31*$C$31*L$4&gt;$M$31,0,$M$31*$C$31)+IF($N$31*$C$31*K$4&gt;$N$31,0,$N$31*$C$31)+IF($O$31*$C$31*J$4&gt;$O$31,0,$O$31*$C$31)+IF($P$31*$C$31*I$4&gt;$P$31,0,$P$31*$C$31)+IF($Q$31*$C$31*H$4&gt;$Q$31,0,$Q$31*$C$31)+IF($R$31*$C$31*G$4&gt;$R$31,0,$R$31*$C$31)+IF($S$31*$C$31*F$4&gt;$S$31,0,$S$31*$C$31)))</f>
        <v>0.45</v>
      </c>
      <c r="U89" s="126">
        <f>IF(T60&gt;T31,0,IF(AND(T60=T31,T89=0),0,IF($E$31*$C$31*U$4&gt;$E$31,0,$E$31*$C$31)+IF($F$31*$C$31*T$4&gt;$F$31,0,$F$31*$C$31)+IF($G$31*$C$31*S$4&gt;$G$31,0,$G$31*$C$31)+IF($H$31*$C$31*R$4&gt;$H$31,0,$H$31*$C$31)+IF($I$31*$C$31*Q$4&gt;$I$31,0,$I$31*$C$31)+IF($J$31*$C$31*P$4&gt;$J$31,0,$J$31*$C$31)+IF($K$31*$C$31*O$4&gt;$K$31,0,$K$31*$C$31)+IF($L$31*$C$31*N$4&gt;$L$31,0,$L$31*$C$31)+IF($M$31*$C$31*M$4&gt;$M$31,0,$M$31*$C$31)+IF($N$31*$C$31*L$4&gt;$N$31,0,$N$31*$C$31)+IF($O$31*$C$31*K$4&gt;$O$31,0,$O$31*$C$31)+IF($P$31*$C$31*J$4&gt;$P$31,0,$P$31*$C$31)+IF($Q$31*$C$31*I$4&gt;$Q$31,0,$Q$31*$C$31)+IF($R$31*$C$31*H$4&gt;$R$31,0,$R$31*$C$31)+IF($S$31*$C$31*G$4&gt;$S$31,0,$S$31*$C$31)+IF($T$31*$C$31*F$4&gt;$T$31,0,$T$31*$C$31)))</f>
        <v>0.45</v>
      </c>
      <c r="V89" s="126">
        <f>IF(U60&gt;U31,0,IF(AND(U60=U31,U89=0),0,IF($E$31*$C$31*V$4&gt;$E$31,0,$E$31*$C$31)+IF($F$31*$C$31*U$4&gt;$F$31,0,$F$31*$C$31)+IF($G$31*$C$31*T$4&gt;$G$31,0,$G$31*$C$31)+IF($H$31*$C$31*S$4&gt;$H$31,0,$H$31*$C$31)+IF($I$31*$C$31*R$4&gt;$I$31,0,$I$31*$C$31)+IF($J$31*$C$31*Q$4&gt;$J$31,0,$J$31*$C$31)+IF($K$31*$C$31*P$4&gt;$K$31,0,$K$31*$C$31)+IF($L$31*$C$31*O$4&gt;$L$31,0,$L$31*$C$31)+IF($M$31*$C$31*N$4&gt;$M$31,0,$M$31*$C$31)+IF($N$31*$C$31*M$4&gt;$N$31,0,$N$31*$C$31)+IF($O$31*$C$31*L$4&gt;$O$31,0,$O$31*$C$31)+IF($P$31*$C$31*K$4&gt;$P$31,0,$P$31*$C$31)+IF($Q$31*$C$31*J$4&gt;$Q$31,0,$Q$31*$C$31)+IF($R$31*$C$31*I$4&gt;$R$31,0,$R$31*$C$31)+IF($S$31*$C$31*H$4&gt;$S$31,0,$S$31*$C$31)+IF($T$31*$C$31*G$4&gt;$T$31,0,$T$31*$C$31)+IF($U$31*$C$31*F$4&gt;$U$31,0,$U$31*$C$31)))</f>
        <v>0.45</v>
      </c>
      <c r="W89" s="126">
        <f>IF(V60&gt;V31,0,IF(AND(V60=V31,V89=0),0,IF($E$31*$C$31*W$4&gt;$E$31,0,$E$31*$C$31)+IF($F$31*$C$31*V$4&gt;$F$31,0,$F$31*$C$31)+IF($G$31*$C$31*U$4&gt;$G$31,0,$G$31*$C$31)+IF($H$31*$C$31*T$4&gt;$H$31,0,$H$31*$C$31)+IF($I$31*$C$31*S$4&gt;$I$31,0,$I$31*$C$31)+IF($J$31*$C$31*R$4&gt;$J$31,0,$J$31*$C$31)+IF($K$31*$C$31*Q$4&gt;$K$31,0,$K$31*$C$31)+IF($L$31*$C$31*P$4&gt;$L$31,0,$L$31*$C$31)+IF($M$31*$C$31*O$4&gt;$M$31,0,$M$31*$C$31)+IF($N$31*$C$31*N$4&gt;$N$31,0,$N$31*$C$31)+IF($O$31*$C$31*M$4&gt;$O$31,0,$O$31*$C$31)+IF($P$31*$C$31*L$4&gt;$P$31,0,$P$31*$C$31)+IF($Q$31*$C$31*K$4&gt;$Q$31,0,$Q$31*$C$31)+IF($R$31*$C$31*J$4&gt;$R$31,0,$R$31*$C$31)+IF($S$31*$C$31*I$4&gt;$S$31,0,$S$31*$C$31)+IF($T$31*$C$31*H$4&gt;$T$31,0,$T$31*$C$31)+IF($U$31*$C$31*G$4&gt;$U$31,0,$U$31*$C$31)+IF($V$31*$C$31*F$4&gt;$V$31,0,$V$31*$C$31)))</f>
        <v>0.45</v>
      </c>
      <c r="X89" s="126">
        <f>IF(W60&gt;W31,0,IF(AND(W60=W31,W89=0),0,IF($E$31*$C$31*X$4&gt;$E$31,0,$E$31*$C$31)+IF($F$31*$C$31*W$4&gt;$F$31,0,$F$31*$C$31)+IF($G$31*$C$31*V$4&gt;$G$31,0,$G$31*$C$31)+IF($H$31*$C$31*U$4&gt;$H$31,0,$H$31*$C$31)+IF($I$31*$C$31*T$4&gt;$I$31,0,$I$31*$C$31)+IF($J$31*$C$31*S$4&gt;$J$31,0,$J$31*$C$31)+IF($K$31*$C$31*R$4&gt;$K$31,0,$K$31*$C$31)+IF($L$31*$C$31*Q$4&gt;$L$31,0,$L$31*$C$31)+IF($M$31*$C$31*P$4&gt;$M$31,0,$M$31*$C$31)+IF($N$31*$C$31*O$4&gt;$N$31,0,$N$31*$C$31)+IF($O$31*$C$31*N$4&gt;$O$31,0,$O$31*$C$31)+IF($P$31*$C$31*M$4&gt;$P$31,0,$P$31*$C$31)+IF($Q$31*$C$31*L$4&gt;$Q$31,0,$Q$31*$C$31)+IF($R$31*$C$31*K$4&gt;$R$31,0,$R$31*$C$31)+IF($S$31*$C$31*J$4&gt;$S$31,0,$S$31*$C$31)+IF($T$31*$C$31*I$4&gt;$T$31,0,$T$31*$C$31)+IF($U$31*$C$31*H$4&gt;$U$31,0,$U$31*$C$31)+IF($V$31*$C$31*G$4&gt;$V$31,0,$V$31*$C$31)+IF($W$31*$C$31*F$4&gt;$W$31,0,$W$31*$C$31)))</f>
        <v>0.45</v>
      </c>
      <c r="Y89" s="126">
        <f>IF(X60&gt;X31,0,IF(AND(X60=X31,X89=0),0,IF($E$31*$C$31*Y$4&gt;$E$31,0,$E$31*$C$31)+IF($F$31*$C$31*X$4&gt;$F$31,0,$F$31*$C$31)+IF($G$31*$C$31*W$4&gt;$G$31,0,$G$31*$C$31)+IF($H$31*$C$31*V$4&gt;$H$31,0,$H$31*$C$31)+IF($I$31*$C$31*U$4&gt;$I$31,0,$I$31*$C$31)+IF($J$31*$C$31*T$4&gt;$J$31,0,$J$31*$C$31)+IF($K$31*$C$31*S$4&gt;$K$31,0,$K$31*$C$31)+IF($L$31*$C$31*R$4&gt;$L$31,0,$L$31*$C$31)+IF($M$31*$C$31*Q$4&gt;$M$31,0,$M$31*$C$31)+IF($N$31*$C$31*P$4&gt;$N$31,0,$N$31*$C$31)+IF($O$31*$C$31*O$4&gt;$O$31,0,$O$31*$C$31)+IF($P$31*$C$31*N$4&gt;$P$31,0,$P$31*$C$31)+IF($Q$31*$C$31*M$4&gt;$Q$31,0,$Q$31*$C$31)+IF($R$31*$C$31*L$4&gt;$R$31,0,$R$31*$C$31)+IF($S$31*$C$31*K$4&gt;$S$31,0,$S$31*$C$31)+IF($T$31*$C$31*J$4&gt;$T$31,0,$T$31*$C$31)+IF($U$31*$C$31*I$4&gt;$U$31,0,$U$31*$C$31)+IF($V$31*$C$31*H$4&gt;$V$31,0,$V$31*$C$31)+IF($W$31*$C$31*G$4&gt;$W$31,0,$W$31*$C$31)+IF($X$31*$C$31*F$4&gt;$X$31,0,$X$31*$C$31)))</f>
        <v>0.45</v>
      </c>
      <c r="Z89" s="126">
        <f>IF(Y60&gt;Y31,0,IF(AND(Y60=Y31,Y89=0),0,IF($E$31*$C$31*Z$4&gt;$E$31,0,$E$31*$C$31)+IF($F$31*$C$31*Y$4&gt;$F$31,0,$F$31*$C$31)+IF($G$31*$C$31*X$4&gt;$G$31,0,$G$31*$C$31)+IF($H$31*$C$31*W$4&gt;$H$31,0,$H$31*$C$31)+IF($I$31*$C$31*V$4&gt;$I$31,0,$I$31*$C$31)+IF($J$31*$C$31*U$4&gt;$J$31,0,$J$31*$C$31)+IF($K$31*$C$31*T$4&gt;$K$31,0,$K$31*$C$31)+IF($L$31*$C$31*S$4&gt;$L$31,0,$L$31*$C$31)+IF($M$31*$C$31*R$4&gt;$M$31,0,$M$31*$C$31)+IF($N$31*$C$31*Q$4&gt;$N$31,0,$N$31*$C$31)+IF($O$31*$C$31*P$4&gt;$O$31,0,$O$31*$C$31)+IF($P$31*$C$31*O$4&gt;$P$31,0,$P$31*$C$31)+IF($Q$31*$C$31*N$4&gt;$Q$31,0,$Q$31*$C$31)+IF($R$31*$C$31*M$4&gt;$R$31,0,$R$31*$C$31)+IF($S$31*$C$31*L$4&gt;$S$31,0,$S$31*$C$31)+IF($T$31*$C$31*K$4&gt;$T$31,0,$T$31*$C$31)+IF($U$31*$C$31*J$4&gt;$U$31,0,$U$31*$C$31)+IF($V$31*$C$31*I$4&gt;$V$31,0,$V$31*$C$31)+IF($W$31*$C$31*H$4&gt;$W$31,0,$W$31*$C$31)+IF($X$31*$C$31*G$4&gt;$X$31,0,$X$31*$C$31)+IF($Y$31*$C$31*F$4&gt;$Y$31,0,$Y$31*$C$31)))</f>
        <v>0.45</v>
      </c>
      <c r="AA89" s="126">
        <f>IF(Z60&gt;Z31,0,IF(AND(Z60=Z31,Z89=0),0,IF($E$31*$C$31*AA$4&gt;$E$31,0,$E$31*$C$31)+IF($F$31*$C$31*Z$4&gt;$F$31,0,$F$31*$C$31)+IF($G$31*$C$31*Y$4&gt;$G$31,0,$G$31*$C$31)+IF($H$31*$C$31*X$4&gt;$H$31,0,$H$31*$C$31)+IF($I$31*$C$31*W$4&gt;$I$31,0,$I$31*$C$31)+IF($J$31*$C$31*V$4&gt;$J$31,0,$J$31*$C$31)+IF($K$31*$C$31*U$4&gt;$K$31,0,$K$31*$C$31)+IF($L$31*$C$31*T$4&gt;$L$31,0,$L$31*$C$31)+IF($M$31*$C$31*S$4&gt;$M$31,0,$M$31*$C$31)+IF($N$31*$C$31*R$4&gt;$N$31,0,$N$31*$C$31)+IF($O$31*$C$31*Q$4&gt;$O$31,0,$O$31*$C$31)+IF($P$31*$C$31*P$4&gt;$P$31,0,$P$31*$C$31)+IF($Q$31*$C$31*O$4&gt;$Q$31,0,$Q$31*$C$31)+IF($R$31*$C$31*N$4&gt;$R$31,0,$R$31*$C$31)+IF($S$31*$C$31*M$4&gt;$S$31,0,$S$31*$C$31)+IF($T$31*$C$31*L$4&gt;$T$31,0,$T$31*$C$31)+IF($U$31*$C$31*K$4&gt;$U$31,0,$U$31*$C$31)+IF($V$31*$C$31*J$4&gt;$V$31,0,$V$31*$C$31)+IF($W$31*$C$31*I$4&gt;$W$31,0,$W$31*$C$31)+IF($X$31*$C$31*H$4&gt;$X$31,0,$X$31*$C$31)+IF($Y$31*$C$31*G$4&gt;$Y$31,0,$Y$31*$C$31)+IF($Z$31*$C$31*F$4&gt;$Z$31,0,$Z$31*$C$31)))</f>
        <v>0.45</v>
      </c>
      <c r="AB89" s="126">
        <f>IF(AA60&gt;AA31,0,IF(AND(AA60=AA31,AA89=0),0,IF($E$31*$C$31*AB$4&gt;$E$31,0,$E$31*$C$31)+IF($F$31*$C$31*AA$4&gt;$F$31,0,$F$31*$C$31)+IF($G$31*$C$31*Z$4&gt;$G$31,0,$G$31*$C$31)+IF($H$31*$C$31*Y$4&gt;$H$31,0,$H$31*$C$31)+IF($I$31*$C$31*X$4&gt;$I$31,0,$I$31*$C$31)+IF($J$31*$C$31*W$4&gt;$J$31,0,$J$31*$C$31)+IF($K$31*$C$31*V$4&gt;$K$31,0,$K$31*$C$31)+IF($L$31*$C$31*U$4&gt;$L$31,0,$L$31*$C$31)+IF($M$31*$C$31*T$4&gt;$M$31,0,$M$31*$C$31)+IF($N$31*$C$31*S$4&gt;$N$31,0,$N$31*$C$31)+IF($O$31*$C$31*R$4&gt;$O$31,0,$O$31*$C$31)+IF($P$31*$C$31*Q$4&gt;$P$31,0,$P$31*$C$31)+IF($Q$31*$C$31*P$4&gt;$Q$31,0,$Q$31*$C$31)+IF($R$31*$C$31*O$4&gt;$R$31,0,$R$31*$C$31)+IF($S$31*$C$31*N$4&gt;$S$31,0,$S$31*$C$31)+IF($T$31*$C$31*M$4&gt;$T$31,0,$T$31*$C$31)+IF($U$31*$C$31*L$4&gt;$U$31,0,$U$31*$C$31)+IF($V$31*$C$31*K$4&gt;$V$31,0,$V$31*$C$31)+IF($W$31*$C$31*J$4&gt;$W$31,0,$W$31*$C$31)+IF($X$31*$C$31*I$4&gt;$X$31,0,$X$31*$C$31)+IF($Y$31*$C$31*H$4&gt;$Y$31,0,$Y$31*$C$31)+IF($Z$31*$C$31*G$4&gt;$Z$31,0,$Z$31*$C$31)+IF($AA$31*$C$31*F$4&gt;$AA$31,0,$AA$31*$C$31)))</f>
        <v>0.45</v>
      </c>
      <c r="AC89" s="126">
        <f>IF(AB60&gt;AB31,0,IF(AND(AB60=AB31,AB89=0),0,IF($E$31*$C$31*AC$4&gt;$E$31,0,$E$31*$C$31)+IF($F$31*$C$31*AB$4&gt;$F$31,0,$F$31*$C$31)+IF($G$31*$C$31*AA$4&gt;$G$31,0,$G$31*$C$31)+IF($H$31*$C$31*Z$4&gt;$H$31,0,$H$31*$C$31)+IF($I$31*$C$31*Y$4&gt;$I$31,0,$I$31*$C$31)+IF($J$31*$C$31*X$4&gt;$J$31,0,$J$31*$C$31)+IF($K$31*$C$31*W$4&gt;$K$31,0,$K$31*$C$31)+IF($L$31*$C$31*V$4&gt;$L$31,0,$L$31*$C$31)+IF($M$31*$C$31*U$4&gt;$M$31,0,$M$31*$C$31)+IF($N$31*$C$31*T$4&gt;$N$31,0,$N$31*$C$31)+IF($O$31*$C$31*S$4&gt;$O$31,0,$O$31*$C$31)+IF($P$31*$C$31*R$4&gt;$P$31,0,$P$31*$C$31)+IF($Q$31*$C$31*Q$4&gt;$Q$31,0,$Q$31*$C$31)+IF($R$31*$C$31*P$4&gt;$R$31,0,$R$31*$C$31)+IF($S$31*$C$31*O$4&gt;$S$31,0,$S$31*$C$31)+IF($T$31*$C$31*N$4&gt;$T$31,0,$T$31*$C$31)+IF($U$31*$C$31*M$4&gt;$U$31,0,$U$31*$C$31)+IF($V$31*$C$31*L$4&gt;$V$31,0,$V$31*$C$31)+IF($W$31*$C$31*K$4&gt;$W$31,0,$W$31*$C$31)+IF($X$31*$C$31*J$4&gt;$X$31,0,$X$31*$C$31)+IF($Y$31*$C$31*I$4&gt;$Y$31,0,$Y$31*$C$31)+IF($Z$31*$C$31*H$4&gt;$Z$31,0,$Z$31*$C$31)+IF($AA$31*$C$31*G$4&gt;$AA$31,0,$AA$31*$C$31)+IF($AB$31*$C$31*F$4&gt;$AB$31,0,$AB$31*$C$31)))</f>
        <v>0.45</v>
      </c>
      <c r="AD89" s="126">
        <f>IF(AC60&gt;AC31,0,IF(AND(AC60=AC31,AC89=0),0,IF($E$31*$C$31*AD$4&gt;$E$31,0,$E$31*$C$31)+IF($F$31*$C$31*AC$4&gt;$F$31,0,$F$31*$C$31)+IF($G$31*$C$31*AB$4&gt;$G$31,0,$G$31*$C$31)+IF($H$31*$C$31*AA$4&gt;$H$31,0,$H$31*$C$31)+IF($I$31*$C$31*Z$4&gt;$I$31,0,$I$31*$C$31)+IF($J$31*$C$31*Y$4&gt;$J$31,0,$J$31*$C$31)+IF($K$31*$C$31*X$4&gt;$K$31,0,$K$31*$C$31)+IF($L$31*$C$31*W$4&gt;$L$31,0,$L$31*$C$31)+IF($M$31*$C$31*V$4&gt;$M$31,0,$M$31*$C$31)+IF($N$31*$C$31*U$4&gt;$N$31,0,$N$31*$C$31)+IF($O$31*$C$31*T$4&gt;$O$31,0,$O$31*$C$31)+IF($P$31*$C$31*S$4&gt;$P$31,0,$P$31*$C$31)+IF($Q$31*$C$31*R$4&gt;$Q$31,0,$Q$31*$C$31)+IF($R$31*$C$31*Q$4&gt;$R$31,0,$R$31*$C$31)+IF($S$31*$C$31*P$4&gt;$S$31,0,$S$31*$C$31)+IF($T$31*$C$31*O$4&gt;$T$31,0,$T$31*$C$31)+IF($U$31*$C$31*N$4&gt;$U$31,0,$U$31*$C$31)+IF($V$31*$C$31*M$4&gt;$V$31,0,$V$31*$C$31)+IF($W$31*$C$31*L$4&gt;$W$31,0,$W$31*$C$31)+IF($X$31*$C$31*K$4&gt;$X$31,0,$X$31*$C$31)+IF($Y$31*$C$31*J$4&gt;$Y$31,0,$Y$31*$C$31)+IF($Z$31*$C$31*I$4&gt;$Z$31,0,$Z$31*$C$31)+IF($AA$31*$C$31*H$4&gt;$AA$31,0,$AA$31*$C$31)+IF($AB$31*$C$31*G$4&gt;$AB$31,0,$AB$31*$C$31)+IF($AC$31*$C$31*F$4&gt;$AC$31,0,$AC$31*$C$31)))</f>
        <v>0.45</v>
      </c>
      <c r="AE89" s="126">
        <f>IF(AD60&gt;AD31,0,IF(AND(AD60=AD31,AD89=0),0,IF($E$31*$C$31*AE$4&gt;$E$31,0,$E$31*$C$31)+IF($F$31*$C$31*AD$4&gt;$F$31,0,$F$31*$C$31)+IF($G$31*$C$31*AC$4&gt;$G$31,0,$G$31*$C$31)+IF($H$31*$C$31*AB$4&gt;$H$31,0,$H$31*$C$31)+IF($I$31*$C$31*AA$4&gt;$I$31,0,$I$31*$C$31)+IF($J$31*$C$31*Z$4&gt;$J$31,0,$J$31*$C$31)+IF($K$31*$C$31*Y$4&gt;$K$31,0,$K$31*$C$31)+IF($L$31*$C$31*X$4&gt;$L$31,0,$L$31*$C$31)+IF($M$31*$C$31*W$4&gt;$M$31,0,$M$31*$C$31)+IF($N$31*$C$31*V$4&gt;$N$31,0,$N$31*$C$31)+IF($O$31*$C$31*U$4&gt;$O$31,0,$O$31*$C$31)+IF($P$31*$C$31*T$4&gt;$P$31,0,$P$31*$C$31)+IF($Q$31*$C$31*S$4&gt;$Q$31,0,$Q$31*$C$31)+IF($R$31*$C$31*R$4&gt;$R$31,0,$R$31*$C$31)+IF($S$31*$C$31*Q$4&gt;$S$31,0,$S$31*$C$31)+IF($T$31*$C$31*P$4&gt;$T$31,0,$T$31*$C$31)+IF($U$31*$C$31*O$4&gt;$U$31,0,$U$31*$C$31)+IF($V$31*$C$31*N$4&gt;$V$31,0,$V$31*$C$31)+IF($W$31*$C$31*M$4&gt;$W$31,0,$W$31*$C$31)+IF($X$31*$C$31*L$4&gt;$X$31,0,$X$31*$C$31)+IF($Y$31*$C$31*K$4&gt;$Y$31,0,$Y$31*$C$31)+IF($Z$31*$C$31*J$4&gt;$Z$31,0,$Z$31*$C$31)+IF($AA$31*$C$31*I$4&gt;$AA$31,0,$AA$31*$C$31)+IF($AB$31*$C$31*H$4&gt;$AB$31,0,$AB$31*$C$31)+IF($AC$31*$C$31*G$4&gt;$AC$31,0,$AC$31*$C$31)+IF($AD$31*$C$31*F$4&gt;$AD$31,0,$AD$31*$C$31)))</f>
        <v>0.45</v>
      </c>
      <c r="AF89" s="126">
        <f>IF(AE60&gt;AE31,0,IF(AND(AE60=AE31,AE89=0),0,IF($E$31*$C$31*AF$4&gt;$E$31,0,$E$31*$C$31)+IF($F$31*$C$31*AE$4&gt;$F$31,0,$F$31*$C$31)+IF($G$31*$C$31*AD$4&gt;$G$31,0,$G$31*$C$31)+IF($H$31*$C$31*AC$4&gt;$H$31,0,$H$31*$C$31)+IF($I$31*$C$31*AB$4&gt;$I$31,0,$I$31*$C$31)+IF($J$31*$C$31*AA$4&gt;$J$31,0,$J$31*$C$31)+IF($K$31*$C$31*Z$4&gt;$K$31,0,$K$31*$C$31)+IF($L$31*$C$31*Y$4&gt;$L$31,0,$L$31*$C$31)+IF($M$31*$C$31*X$4&gt;$M$31,0,$M$31*$C$31)+IF($N$31*$C$31*W$4&gt;$N$31,0,$N$31*$C$31)+IF($O$31*$C$31*V$4&gt;$O$31,0,$O$31*$C$31)+IF($P$31*$C$31*U$4&gt;$P$31,0,$P$31*$C$31)+IF($Q$31*$C$31*T$4&gt;$Q$31,0,$Q$31*$C$31)+IF($R$31*$C$31*S$4&gt;$R$31,0,$R$31*$C$31)+IF($S$31*$C$31*R$4&gt;$S$31,0,$S$31*$C$31)+IF($T$31*$C$31*Q$4&gt;$T$31,0,$T$31*$C$31)+IF($U$31*$C$31*P$4&gt;$U$31,0,$U$31*$C$31)+IF($V$31*$C$31*O$4&gt;$V$31,0,$V$31*$C$31)+IF($W$31*$C$31*N$4&gt;$W$31,0,$W$31*$C$31)+IF($X$31*$C$31*M$4&gt;$X$31,0,$X$31*$C$31)+IF($Y$31*$C$31*L$4&gt;$Y$31,0,$Y$31*$C$31)+IF($Z$31*$C$31*K$4&gt;$Z$31,0,$Z$31*$C$31)+IF($AA$31*$C$31*J$4&gt;$AA$31,0,$AA$31*$C$31)+IF($AB$31*$C$31*I$4&gt;$AB$31,0,$AB$31*$C$31)+IF($AC$31*$C$31*H$4&gt;$AC$31,0,$AC$31*$C$31)+IF($AD$31*$C$31*G$4&gt;$AD$31,0,$AD$31*$C$31)+IF($AE$31*$C$31*F$4&gt;$AE$31,0,$AE$31*$C$31)))</f>
        <v>0.45</v>
      </c>
      <c r="AG89" s="126">
        <f>IF(AF60&gt;AF31,0,IF(AND(AF60=AF31,AF89=0),0,IF($E$31*$C$31*AG$4&gt;$E$31,0,$E$31*$C$31)+IF($F$31*$C$31*AF$4&gt;$F$31,0,$F$31*$C$31)+IF($G$31*$C$31*AE$4&gt;$G$31,0,$G$31*$C$31)+IF($H$31*$C$31*AD$4&gt;$H$31,0,$H$31*$C$31)+IF($I$31*$C$31*AC$4&gt;$I$31,0,$I$31*$C$31)+IF($J$31*$C$31*AB$4&gt;$J$31,0,$J$31*$C$31)+IF($K$31*$C$31*AA$4&gt;$K$31,0,$K$31*$C$31)+IF($L$31*$C$31*Z$4&gt;$L$31,0,$L$31*$C$31)+IF($M$31*$C$31*Y$4&gt;$M$31,0,$M$31*$C$31)+IF($N$31*$C$31*X$4&gt;$N$31,0,$N$31*$C$31)+IF($O$31*$C$31*W$4&gt;$O$31,0,$O$31*$C$31)+IF($P$31*$C$31*V$4&gt;$P$31,0,$P$31*$C$31)+IF($Q$31*$C$31*U$4&gt;$Q$31,0,$Q$31*$C$31)+IF($R$31*$C$31*T$4&gt;$R$31,0,$R$31*$C$31)+IF($S$31*$C$31*S$4&gt;$S$31,0,$S$31*$C$31)+IF($T$31*$C$31*R$4&gt;$T$31,0,$T$31*$C$31)+IF($U$31*$C$31*Q$4&gt;$U$31,0,$U$31*$C$31)+IF($V$31*$C$31*P$4&gt;$V$31,0,$V$31*$C$31)+IF($W$31*$C$31*O$4&gt;$W$31,0,$W$31*$C$31)+IF($X$31*$C$31*N$4&gt;$X$31,0,$X$31*$C$31)+IF($Y$31*$C$31*M$4&gt;$Y$31,0,$Y$31*$C$31)+IF($Z$31*$C$31*L$4&gt;$Z$31,0,$Z$31*$C$31)+IF($AA$31*$C$31*K$4&gt;$AA$31,0,$AA$31*$C$31)+IF($AB$31*$C$31*J$4&gt;$AB$31,0,$AB$31*$C$31)+IF($AC$31*$C$31*I$4&gt;$AC$31,0,$AC$31*$C$31)+IF($AD$31*$C$31*H$4&gt;$AD$31,0,$AD$31*$C$31)+IF($AE$31*$C$31*G$4&gt;$AE$31,0,$AE$31*$C$31)+IF($AF$31*$C$31*F$4&gt;$AF$31,0,$AF$31*$C$31)))</f>
        <v>0.45</v>
      </c>
      <c r="AH89" s="126">
        <f>IF(AG60&gt;AG31,0,IF(AND(AG60=AG31,AG89=0),0,IF($E$31*$C$31*AH$4&gt;$E$31,0,$E$31*$C$31)+IF($F$31*$C$31*AG$4&gt;$F$31,0,$F$31*$C$31)+IF($G$31*$C$31*AF$4&gt;$G$31,0,$G$31*$C$31)+IF($H$31*$C$31*AE$4&gt;$H$31,0,$H$31*$C$31)+IF($I$31*$C$31*AD$4&gt;$I$31,0,$I$31*$C$31)+IF($J$31*$C$31*AC$4&gt;$J$31,0,$J$31*$C$31)+IF($K$31*$C$31*AB$4&gt;$K$31,0,$K$31*$C$31)+IF($L$31*$C$31*AA$4&gt;$L$31,0,$L$31*$C$31)+IF($M$31*$C$31*Z$4&gt;$M$31,0,$M$31*$C$31)+IF($N$31*$C$31*Y$4&gt;$N$31,0,$N$31*$C$31)+IF($O$31*$C$31*X$4&gt;$O$31,0,$O$31*$C$31)+IF($P$31*$C$31*W$4&gt;$P$31,0,$P$31*$C$31)+IF($Q$31*$C$31*V$4&gt;$Q$31,0,$Q$31*$C$31)+IF($R$31*$C$31*U$4&gt;$R$31,0,$R$31*$C$31)+IF($S$31*$C$31*T$4&gt;$S$31,0,$S$31*$C$31)+IF($T$31*$C$31*S$4&gt;$T$31,0,$T$31*$C$31)+IF($U$31*$C$31*R$4&gt;$U$31,0,$U$31*$C$31)+IF($V$31*$C$31*Q$4&gt;$V$31,0,$V$31*$C$31)+IF($W$31*$C$31*P$4&gt;$W$31,0,$W$31*$C$31)+IF($X$31*$C$31*O$4&gt;$X$31,0,$X$31*$C$31)+IF($Y$31*$C$31*N$4&gt;$Y$31,0,$Y$31*$C$31)+IF($Z$31*$C$31*M$4&gt;$Z$31,0,$Z$31*$C$31)+IF($AA$31*$C$31*L$4&gt;$AA$31,0,$AA$31*$C$31)+IF($AB$31*$C$31*K$4&gt;$AB$31,0,$AB$31*$C$31)+IF($AC$31*$C$31*J$4&gt;$AC$31,0,$AC$31*$C$31)+IF($AD$31*$C$31*I$4&gt;$AD$31,0,$AD$31*$C$31)+IF($AE$31*$C$31*H$4&gt;$AE$31,0,$AE$31*$C$31)+IF($AF$31*$C$31*G$4&gt;$AF$31,0,$AF$31*$C$31)+IF($AG$31*$C$31*F$4&gt;$AG$31,0,$AG$31*$C$31)))</f>
        <v>0.45</v>
      </c>
      <c r="AI89" s="126">
        <f>IF(AH60&gt;AH31,0,IF(AND(AH60=AH31,AH89=0),0,IF($E$31*$C$31*AI$4&gt;$E$31,0,$E$31*$C$31)+IF($F$31*$C$31*AH$4&gt;$F$31,0,$F$31*$C$31)+IF($G$31*$C$31*AG$4&gt;$G$31,0,$G$31*$C$31)+IF($H$31*$C$31*AF$4&gt;$H$31,0,$H$31*$C$31)+IF($I$31*$C$31*AE$4&gt;$I$31,0,$I$31*$C$31)+IF($J$31*$C$31*AD$4&gt;$J$31,0,$J$31*$C$31)+IF($K$31*$C$31*AC$4&gt;$K$31,0,$K$31*$C$31)+IF($L$31*$C$31*AB$4&gt;$L$31,0,$L$31*$C$31)+IF($M$31*$C$31*AA$4&gt;$M$31,0,$M$31*$C$31)+IF($N$31*$C$31*Z$4&gt;$N$31,0,$N$31*$C$31)+IF($O$31*$C$31*Y$4&gt;$O$31,0,$O$31*$C$31)+IF($P$31*$C$31*X$4&gt;$P$31,0,$P$31*$C$31)+IF($Q$31*$C$31*W$4&gt;$Q$31,0,$Q$31*$C$31)+IF($R$31*$C$31*V$4&gt;$R$31,0,$R$31*$C$31)+IF($S$31*$C$31*U$4&gt;$S$31,0,$S$31*$C$31)+IF($T$31*$C$31*T$4&gt;$T$31,0,$T$31*$C$31)+IF($U$31*$C$31*S$4&gt;$U$31,0,$U$31*$C$31)+IF($V$31*$C$31*R$4&gt;$V$31,0,$V$31*$C$31)+IF($W$31*$C$31*Q$4&gt;$W$31,0,$W$31*$C$31)+IF($X$31*$C$31*P$4&gt;$X$31,0,$X$31*$C$31)+IF($Y$31*$C$31*O$4&gt;$Y$31,0,$Y$31*$C$31)+IF($Z$31*$C$31*N$4&gt;$Z$31,0,$Z$31*$C$31)+IF($AA$31*$C$31*M$4&gt;$AA$31,0,$AA$31*$C$31)+IF($AB$31*$C$31*L$4&gt;$AB$31,0,$AB$31*$C$31)+IF($AC$31*$C$31*K$4&gt;$AC$31,0,$AC$31*$C$31)+IF($AD$31*$C$31*J$4&gt;$AD$31,0,$AD$31*$C$31)+IF($AE$31*$C$31*I$4&gt;$AE$31,0,$AE$31*$C$31)+IF($AF$31*$C$31*H$4&gt;$AF$31,0,$AF$31*$C$31)+IF($AG$31*$C$31*G$4&gt;$AG$31,0,$AG$31*$C$31)+IF($AH$31*$C$31*F$4&gt;$AH$31,0,$AH$31*$C$31)))</f>
        <v>0.45</v>
      </c>
    </row>
    <row r="90" spans="2:35" x14ac:dyDescent="0.3">
      <c r="B90" s="6" t="str">
        <f t="shared" si="14"/>
        <v>Storage warehouses</v>
      </c>
      <c r="C90" s="302"/>
      <c r="D90" s="151">
        <f t="shared" si="15"/>
        <v>13.499999999999993</v>
      </c>
      <c r="E90" s="126">
        <v>0</v>
      </c>
      <c r="F90" s="126">
        <f>IF(E61&gt;E32,0,IF(AND(E61=E32,E90=0),0,IF($E$32*$C$32*F$4&gt;$E$32,0,$E$32*$C$32)))</f>
        <v>0.45</v>
      </c>
      <c r="G90" s="126">
        <f>IF(F61&gt;F32,0,IF(AND(F61=F32,F90=0),0,IF($E$32*$C$32*G$4&gt;$E$32,0,$E$32*$C$32)+IF($F$32*$C$32*F$4&gt;$F$32,0,$F$32*$C$32)))</f>
        <v>0.45</v>
      </c>
      <c r="H90" s="126">
        <f>IF(G61&gt;G32,0,IF(AND(G61=G32,G90=0),0,IF($E$32*$C$32*H$4&gt;$E$32,0,$E$32*$C$32)+IF($F$32*$C$32*G$4&gt;$F$32,0,$F$32*$C$32)+IF($G$32*$C$32*F$4&gt;$G$32,0,$G$32*$C$32)))</f>
        <v>0.45</v>
      </c>
      <c r="I90" s="126">
        <f>IF(H61&gt;H32,0,IF(AND(H61=H32,H90=0),0,IF($E$32*$C$32*I$4&gt;$E$32,0,$E$32*$C$32)+IF($F$32*$C$32*H$4&gt;$F$32,0,$F$32*$C$32)+IF($G$32*$C$32*G$4&gt;$G$32,0,$G$32*$C$32)+IF($H$32*$C$32*F$4&gt;$H$32,0,$H$32*$C$32)))</f>
        <v>0.45</v>
      </c>
      <c r="J90" s="126">
        <f>IF(I61&gt;I32,0,IF(AND(I61=I32,I90=0),0,IF($E$32*$C$32*J$4&gt;$E$32,0,$E$32*$C$32)+IF($F$32*$C$32*I$4&gt;$F$32,0,$F$32*$C$32)+IF($G$32*$C$32*H$4&gt;$G$32,0,$G$32*$C$32)+IF($H$32*$C$32*G$4&gt;$H$32,0,$H$32*$C$32)+IF($I$32*$C$32*F$4&gt;$I$32,0,$I$32*$C$32)))</f>
        <v>0.45</v>
      </c>
      <c r="K90" s="126">
        <f>IF(J61&gt;J32,0,IF(AND(J61=J32,J90=0),0,IF($E$32*$C$32*K$4&gt;$E$32,0,$E$32*$C$32)+IF($F$32*$C$32*J$4&gt;$F$32,0,$F$32*$C$32)+IF($G$32*$C$32*I$4&gt;$G$32,0,$G$32*$C$32)+IF($H$32*$C$32*H$4&gt;$H$32,0,$H$32*$C$32)+IF($I$32*$C$32*G$4&gt;$I$32,0,$I$32*$C$32)+IF($J$32*$C$32*F$4&gt;$J$32,0,$J$32*$C$32)))</f>
        <v>0.45</v>
      </c>
      <c r="L90" s="126">
        <f>IF(K61&gt;K32,0,IF(AND(K61=K32,K90=0),0,IF($E$32*$C$32*L$4&gt;$E$32,0,$E$32*$C$32)+IF($F$32*$C$32*K$4&gt;$F$32,0,$F$32*$C$32)+IF($G$32*$C$32*J$4&gt;$G$32,0,$G$32*$C$32)+IF($H$32*$C$32*I$4&gt;$H$32,0,$H$32*$C$32)+IF($I$32*$C$32*H$4&gt;$I$32,0,$I$32*$C$32)+IF($J$32*$C$32*G$4&gt;$J$32,0,$J$32*$C$32)+IF($K$32*$C$32*F$4&gt;$K$32,0,$K$32*$C$32)))</f>
        <v>0.45</v>
      </c>
      <c r="M90" s="126">
        <f>IF(L61&gt;L32,0,IF(AND(L61=L32,L90=0),0,IF($E$32*$C$32*M$4&gt;$E$32,0,$E$32*$C$32)+IF($F$32*$C$32*L$4&gt;$F$32,0,$F$32*$C$32)+IF($G$32*$C$32*K$4&gt;$G$32,0,$G$32*$C$32)+IF($H$32*$C$32*J$4&gt;$H$32,0,$H$32*$C$32)+IF($I$32*$C$32*I$4&gt;$I$32,0,$I$32*$C$32)+IF($J$32*$C$32*H$4&gt;$J$32,0,$J$32*$C$32)+IF($K$32*$C$32*G$4&gt;$K$32,0,$K$32*$C$32)+IF($L$32*$C$32*F$4&gt;$L$32,0,$L$32*$C$32)))</f>
        <v>0.45</v>
      </c>
      <c r="N90" s="126">
        <f>IF(M61&gt;M32,0,IF(AND(M61=M32,M90=0),0,IF($E$32*$C$32*N$4&gt;$E$32,0,$E$32*$C$32)+IF($F$32*$C$32*M$4&gt;$F$32,0,$F$32*$C$32)+IF($G$32*$C$32*L$4&gt;$G$32,0,$G$32*$C$32)+IF($H$32*$C$32*K$4&gt;$H$32,0,$H$32*$C$32)+IF($I$32*$C$32*J$4&gt;$I$32,0,$I$32*$C$32)+IF($J$32*$C$32*I$4&gt;$J$32,0,$J$32*$C$32)+IF($K$32*$C$32*H$4&gt;$K$32,0,$K$32*$C$32)+IF($L$32*$C$32*G$4&gt;$L$32,0,$L$32*$C$32)+IF($M$32*$C$32*F$4&gt;$M$32,0,$M$32*$C$32)))</f>
        <v>0.45</v>
      </c>
      <c r="O90" s="126">
        <f>IF(N61&gt;N32,0,IF(AND(N61=N32,N90=0),0,IF($E$32*$C$32*O$4&gt;$E$32,0,$E$32*$C$32)+IF($F$32*$C$32*N$4&gt;$F$32,0,$F$32*$C$32)+IF($G$32*$C$32*M$4&gt;$G$32,0,$G$32*$C$32)+IF($H$32*$C$32*L$4&gt;$H$32,0,$H$32*$C$32)+IF($I$32*$C$32*K$4&gt;$I$32,0,$I$32*$C$32)+IF($J$32*$C$32*J$4&gt;$J$32,0,$J$32*$C$32)+IF($K$32*$C$32*I$4&gt;$K$32,0,$K$32*$C$32)+IF($L$32*$C$32*H$4&gt;$L$32,0,$L$32*$C$32)+IF($M$32*$C$32*G$4&gt;$M$32,0,$M$32*$C$32)+IF($N$32*$C$32*F$4&gt;$N$32,0,$N$32*$C$32)))</f>
        <v>0.45</v>
      </c>
      <c r="P90" s="126">
        <f>IF(O61&gt;O32,0,IF(AND(O61=O32,O90=0),0,IF($E$32*$C$32*P$4&gt;$E$32,0,$E$32*$C$32)+IF($F$32*$C$32*O$4&gt;$F$32,0,$F$32*$C$32)+IF($G$32*$C$32*N$4&gt;$G$32,0,$G$32*$C$32)+IF($H$32*$C$32*M$4&gt;$H$32,0,$H$32*$C$32)+IF($I$32*$C$32*L$4&gt;$I$32,0,$I$32*$C$32)+IF($J$32*$C$32*K$4&gt;$J$32,0,$J$32*$C$32)+IF($K$32*$C$32*J$4&gt;$K$32,0,$K$32*$C$32)+IF($L$32*$C$32*I$4&gt;$L$32,0,$L$32*$C$32)+IF($M$32*$C$32*H$4&gt;$M$32,0,$M$32*$C$32)+IF($N$32*$C$32*G$4&gt;$N$32,0,$N$32*$C$32)+IF($O$32*$C$32*F$4&gt;$O$32,0,$O$32*$C$32)))</f>
        <v>0.45</v>
      </c>
      <c r="Q90" s="126">
        <f>IF(P61&gt;P32,0,IF(AND(P61=P32,P90=0),0,IF($E$32*$C$32*Q$4&gt;$E$32,0,$E$32*$C$32)+IF($F$32*$C$32*P$4&gt;$F$32,0,$F$32*$C$32)+IF($G$32*$C$32*O$4&gt;$G$32,0,$G$32*$C$32)+IF($H$32*$C$32*N$4&gt;$H$32,0,$H$32*$C$32)+IF($I$32*$C$32*M$4&gt;$I$32,0,$I$32*$C$32)+IF($J$32*$C$32*L$4&gt;$J$32,0,$J$32*$C$32)+IF($K$32*$C$32*K$4&gt;$K$32,0,$K$32*$C$32)+IF($L$32*$C$32*J$4&gt;$L$32,0,$L$32*$C$32)+IF($M$32*$C$32*I$4&gt;$M$32,0,$M$32*$C$32)+IF($N$32*$C$32*H$4&gt;$N$32,0,$N$32*$C$32)+IF($O$32*$C$32*G$4&gt;$O$32,0,$O$32*$C$32)+IF($P$32*$C$32*F$4&gt;$P$32,0,$P$32*$C$32)))</f>
        <v>0.45</v>
      </c>
      <c r="R90" s="126">
        <f>IF(Q61&gt;Q32,0,IF(AND(Q61=Q32,Q90=0),0,IF($E$32*$C$32*R$4&gt;$E$32,0,$E$32*$C$32)+IF($F$32*$C$32*Q$4&gt;$F$32,0,$F$32*$C$32)+IF($G$32*$C$32*P$4&gt;$G$32,0,$G$32*$C$32)+IF($H$32*$C$32*O$4&gt;$H$32,0,$H$32*$C$32)+IF($I$32*$C$32*N$4&gt;$I$32,0,$I$32*$C$32)+IF($J$32*$C$32*M$4&gt;$J$32,0,$J$32*$C$32)+IF($K$32*$C$32*L$4&gt;$K$32,0,$K$32*$C$32)+IF($L$32*$C$32*K$4&gt;$L$32,0,$L$32*$C$32)+IF($M$32*$C$32*J$4&gt;$M$32,0,$M$32*$C$32)+IF($N$32*$C$32*I$4&gt;$N$32,0,$N$32*$C$32)+IF($O$32*$C$32*H$4&gt;$O$32,0,$O$32*$C$32)+IF($P$32*$C$32*G$4&gt;$P$32,0,$P$32*$C$32)+IF($Q$32*$C$32*F$4&gt;$Q$32,0,$Q$32*$C$32)))</f>
        <v>0.45</v>
      </c>
      <c r="S90" s="126">
        <f>IF(R61&gt;R32,0,IF(AND(R61=R32,R90=0),0,IF($E$32*$C$32*S$4&gt;$E$32,0,$E$32*$C$32)+IF($F$32*$C$32*R$4&gt;$F$32,0,$F$32*$C$32)+IF($G$32*$C$32*Q$4&gt;$G$32,0,$G$32*$C$32)+IF($H$32*$C$32*P$4&gt;$H$32,0,$H$32*$C$32)+IF($I$32*$C$32*O$4&gt;$I$32,0,$I$32*$C$32)+IF($J$32*$C$32*N$4&gt;$J$32,0,$J$32*$C$32)+IF($K$32*$C$32*M$4&gt;$K$32,0,$K$32*$C$32)+IF($L$32*$C$32*L$4&gt;$L$32,0,$L$32*$C$32)+IF($M$32*$C$32*K$4&gt;$M$32,0,$M$32*$C$32)+IF($N$32*$C$32*J$4&gt;$N$32,0,$N$32*$C$32)+IF($O$32*$C$32*I$4&gt;$O$32,0,$O$32*$C$32)+IF($P$32*$C$32*H$4&gt;$P$32,0,$P$32*$C$32)+IF($Q$32*$C$32*G$4&gt;$Q$32,0,$Q$32*$C$32)+IF($R$32*$C$32*F$4&gt;$R$32,0,$R$32*$C$32)))</f>
        <v>0.45</v>
      </c>
      <c r="T90" s="126">
        <f>IF(S61&gt;S32,0,IF(AND(S61=S32,S90=0),0,IF($E$32*$C$32*T$4&gt;$E$32,0,$E$32*$C$32)+IF($F$32*$C$32*S$4&gt;$F$32,0,$F$32*$C$32)+IF($G$32*$C$32*R$4&gt;$G$32,0,$G$32*$C$32)+IF($H$32*$C$32*Q$4&gt;$H$32,0,$H$32*$C$32)+IF($I$32*$C$32*P$4&gt;$I$32,0,$I$32*$C$32)+IF($J$32*$C$32*O$4&gt;$J$32,0,$J$32*$C$32)+IF($K$32*$C$32*N$4&gt;$K$32,0,$K$32*$C$32)+IF($L$32*$C$32*M$4&gt;$L$32,0,$L$32*$C$32)+IF($M$32*$C$32*L$4&gt;$M$32,0,$M$32*$C$32)+IF($N$32*$C$32*K$4&gt;$N$32,0,$N$32*$C$32)+IF($O$32*$C$32*J$4&gt;$O$32,0,$O$32*$C$32)+IF($P$32*$C$32*I$4&gt;$P$32,0,$P$32*$C$32)+IF($Q$32*$C$32*H$4&gt;$Q$32,0,$Q$32*$C$32)+IF($R$32*$C$32*G$4&gt;$R$32,0,$R$32*$C$32)+IF($S$32*$C$32*F$4&gt;$S$32,0,$S$32*$C$32)))</f>
        <v>0.45</v>
      </c>
      <c r="U90" s="126">
        <f>IF(T61&gt;T32,0,IF(AND(T61=T32,T90=0),0,IF($E$32*$C$32*U$4&gt;$E$32,0,$E$32*$C$32)+IF($F$32*$C$32*T$4&gt;$F$32,0,$F$32*$C$32)+IF($G$32*$C$32*S$4&gt;$G$32,0,$G$32*$C$32)+IF($H$32*$C$32*R$4&gt;$H$32,0,$H$32*$C$32)+IF($I$32*$C$32*Q$4&gt;$I$32,0,$I$32*$C$32)+IF($J$32*$C$32*P$4&gt;$J$32,0,$J$32*$C$32)+IF($K$32*$C$32*O$4&gt;$K$32,0,$K$32*$C$32)+IF($L$32*$C$32*N$4&gt;$L$32,0,$L$32*$C$32)+IF($M$32*$C$32*M$4&gt;$M$32,0,$M$32*$C$32)+IF($N$32*$C$32*L$4&gt;$N$32,0,$N$32*$C$32)+IF($O$32*$C$32*K$4&gt;$O$32,0,$O$32*$C$32)+IF($P$32*$C$32*J$4&gt;$P$32,0,$P$32*$C$32)+IF($Q$32*$C$32*I$4&gt;$Q$32,0,$Q$32*$C$32)+IF($R$32*$C$32*H$4&gt;$R$32,0,$R$32*$C$32)+IF($S$32*$C$32*G$4&gt;$S$32,0,$S$32*$C$32)+IF($T$32*$C$32*F$4&gt;$T$32,0,$T$32*$C$32)))</f>
        <v>0.45</v>
      </c>
      <c r="V90" s="126">
        <f>IF(U61&gt;U32,0,IF(AND(U61=U32,U90=0),0,IF($E$32*$C$32*V$4&gt;$E$32,0,$E$32*$C$32)+IF($F$32*$C$32*U$4&gt;$F$32,0,$F$32*$C$32)+IF($G$32*$C$32*T$4&gt;$G$32,0,$G$32*$C$32)+IF($H$32*$C$32*S$4&gt;$H$32,0,$H$32*$C$32)+IF($I$32*$C$32*R$4&gt;$I$32,0,$I$32*$C$32)+IF($J$32*$C$32*Q$4&gt;$J$32,0,$J$32*$C$32)+IF($K$32*$C$32*P$4&gt;$K$32,0,$K$32*$C$32)+IF($L$32*$C$32*O$4&gt;$L$32,0,$L$32*$C$32)+IF($M$32*$C$32*N$4&gt;$M$32,0,$M$32*$C$32)+IF($N$32*$C$32*M$4&gt;$N$32,0,$N$32*$C$32)+IF($O$32*$C$32*L$4&gt;$O$32,0,$O$32*$C$32)+IF($P$32*$C$32*K$4&gt;$P$32,0,$P$32*$C$32)+IF($Q$32*$C$32*J$4&gt;$Q$32,0,$Q$32*$C$32)+IF($R$32*$C$32*I$4&gt;$R$32,0,$R$32*$C$32)+IF($S$32*$C$32*H$4&gt;$S$32,0,$S$32*$C$32)+IF($T$32*$C$32*G$4&gt;$T$32,0,$T$32*$C$32)+IF($U$32*$C$32*F$4&gt;$U$32,0,$U$32*$C$32)))</f>
        <v>0.45</v>
      </c>
      <c r="W90" s="126">
        <f>IF(V61&gt;V32,0,IF(AND(V61=V32,V90=0),0,IF($E$32*$C$32*W$4&gt;$E$32,0,$E$32*$C$32)+IF($F$32*$C$32*V$4&gt;$F$32,0,$F$32*$C$32)+IF($G$32*$C$32*U$4&gt;$G$32,0,$G$32*$C$32)+IF($H$32*$C$32*T$4&gt;$H$32,0,$H$32*$C$32)+IF($I$32*$C$32*S$4&gt;$I$32,0,$I$32*$C$32)+IF($J$32*$C$32*R$4&gt;$J$32,0,$J$32*$C$32)+IF($K$32*$C$32*Q$4&gt;$K$32,0,$K$32*$C$32)+IF($L$32*$C$32*P$4&gt;$L$32,0,$L$32*$C$32)+IF($M$32*$C$32*O$4&gt;$M$32,0,$M$32*$C$32)+IF($N$32*$C$32*N$4&gt;$N$32,0,$N$32*$C$32)+IF($O$32*$C$32*M$4&gt;$O$32,0,$O$32*$C$32)+IF($P$32*$C$32*L$4&gt;$P$32,0,$P$32*$C$32)+IF($Q$32*$C$32*K$4&gt;$Q$32,0,$Q$32*$C$32)+IF($R$32*$C$32*J$4&gt;$R$32,0,$R$32*$C$32)+IF($S$32*$C$32*I$4&gt;$S$32,0,$S$32*$C$32)+IF($T$32*$C$32*H$4&gt;$T$32,0,$T$32*$C$32)+IF($U$32*$C$32*G$4&gt;$U$32,0,$U$32*$C$32)+IF($V$32*$C$32*F$4&gt;$V$32,0,$V$32*$C$32)))</f>
        <v>0.45</v>
      </c>
      <c r="X90" s="126">
        <f>IF(W61&gt;W32,0,IF(AND(W61=W32,W90=0),0,IF($E$32*$C$32*X$4&gt;$E$32,0,$E$32*$C$32)+IF($F$32*$C$32*W$4&gt;$F$32,0,$F$32*$C$32)+IF($G$32*$C$32*V$4&gt;$G$32,0,$G$32*$C$32)+IF($H$32*$C$32*U$4&gt;$H$32,0,$H$32*$C$32)+IF($I$32*$C$32*T$4&gt;$I$32,0,$I$32*$C$32)+IF($J$32*$C$32*S$4&gt;$J$32,0,$J$32*$C$32)+IF($K$32*$C$32*R$4&gt;$K$32,0,$K$32*$C$32)+IF($L$32*$C$32*Q$4&gt;$L$32,0,$L$32*$C$32)+IF($M$32*$C$32*P$4&gt;$M$32,0,$M$32*$C$32)+IF($N$32*$C$32*O$4&gt;$N$32,0,$N$32*$C$32)+IF($O$32*$C$32*N$4&gt;$O$32,0,$O$32*$C$32)+IF($P$32*$C$32*M$4&gt;$P$32,0,$P$32*$C$32)+IF($Q$32*$C$32*L$4&gt;$Q$32,0,$Q$32*$C$32)+IF($R$32*$C$32*K$4&gt;$R$32,0,$R$32*$C$32)+IF($S$32*$C$32*J$4&gt;$S$32,0,$S$32*$C$32)+IF($T$32*$C$32*I$4&gt;$T$32,0,$T$32*$C$32)+IF($U$32*$C$32*H$4&gt;$U$32,0,$U$32*$C$32)+IF($V$32*$C$32*G$4&gt;$V$32,0,$V$32*$C$32)+IF($W$32*$C$32*F$4&gt;$W$32,0,$W$32*$C$32)))</f>
        <v>0.45</v>
      </c>
      <c r="Y90" s="126">
        <f>IF(X61&gt;X32,0,IF(AND(X61=X32,X90=0),0,IF($E$32*$C$32*Y$4&gt;$E$32,0,$E$32*$C$32)+IF($F$32*$C$32*X$4&gt;$F$32,0,$F$32*$C$32)+IF($G$32*$C$32*W$4&gt;$G$32,0,$G$32*$C$32)+IF($H$32*$C$32*V$4&gt;$H$32,0,$H$32*$C$32)+IF($I$32*$C$32*U$4&gt;$I$32,0,$I$32*$C$32)+IF($J$32*$C$32*T$4&gt;$J$32,0,$J$32*$C$32)+IF($K$32*$C$32*S$4&gt;$K$32,0,$K$32*$C$32)+IF($L$32*$C$32*R$4&gt;$L$32,0,$L$32*$C$32)+IF($M$32*$C$32*Q$4&gt;$M$32,0,$M$32*$C$32)+IF($N$32*$C$32*P$4&gt;$N$32,0,$N$32*$C$32)+IF($O$32*$C$32*O$4&gt;$O$32,0,$O$32*$C$32)+IF($P$32*$C$32*N$4&gt;$P$32,0,$P$32*$C$32)+IF($Q$32*$C$32*M$4&gt;$Q$32,0,$Q$32*$C$32)+IF($R$32*$C$32*L$4&gt;$R$32,0,$R$32*$C$32)+IF($S$32*$C$32*K$4&gt;$S$32,0,$S$32*$C$32)+IF($T$32*$C$32*J$4&gt;$T$32,0,$T$32*$C$32)+IF($U$32*$C$32*I$4&gt;$U$32,0,$U$32*$C$32)+IF($V$32*$C$32*H$4&gt;$V$32,0,$V$32*$C$32)+IF($W$32*$C$32*G$4&gt;$W$32,0,$W$32*$C$32)+IF($X$32*$C$32*F$4&gt;$X$32,0,$X$32*$C$32)))</f>
        <v>0.45</v>
      </c>
      <c r="Z90" s="126">
        <f>IF(Y61&gt;Y32,0,IF(AND(Y61=Y32,Y90=0),0,IF($E$32*$C$32*Z$4&gt;$E$32,0,$E$32*$C$32)+IF($F$32*$C$32*Y$4&gt;$F$32,0,$F$32*$C$32)+IF($G$32*$C$32*X$4&gt;$G$32,0,$G$32*$C$32)+IF($H$32*$C$32*W$4&gt;$H$32,0,$H$32*$C$32)+IF($I$32*$C$32*V$4&gt;$I$32,0,$I$32*$C$32)+IF($J$32*$C$32*U$4&gt;$J$32,0,$J$32*$C$32)+IF($K$32*$C$32*T$4&gt;$K$32,0,$K$32*$C$32)+IF($L$32*$C$32*S$4&gt;$L$32,0,$L$32*$C$32)+IF($M$32*$C$32*R$4&gt;$M$32,0,$M$32*$C$32)+IF($N$32*$C$32*Q$4&gt;$N$32,0,$N$32*$C$32)+IF($O$32*$C$32*P$4&gt;$O$32,0,$O$32*$C$32)+IF($P$32*$C$32*O$4&gt;$P$32,0,$P$32*$C$32)+IF($Q$32*$C$32*N$4&gt;$Q$32,0,$Q$32*$C$32)+IF($R$32*$C$32*M$4&gt;$R$32,0,$R$32*$C$32)+IF($S$32*$C$32*L$4&gt;$S$32,0,$S$32*$C$32)+IF($T$32*$C$32*K$4&gt;$T$32,0,$T$32*$C$32)+IF($U$32*$C$32*J$4&gt;$U$32,0,$U$32*$C$32)+IF($V$32*$C$32*I$4&gt;$V$32,0,$V$32*$C$32)+IF($W$32*$C$32*H$4&gt;$W$32,0,$W$32*$C$32)+IF($X$32*$C$32*G$4&gt;$X$32,0,$X$32*$C$32)+IF($Y$32*$C$32*F$4&gt;$Y$32,0,$Y$32*$C$32)))</f>
        <v>0.45</v>
      </c>
      <c r="AA90" s="126">
        <f>IF(Z61&gt;Z32,0,IF(AND(Z61=Z32,Z90=0),0,IF($E$32*$C$32*AA$4&gt;$E$32,0,$E$32*$C$32)+IF($F$32*$C$32*Z$4&gt;$F$32,0,$F$32*$C$32)+IF($G$32*$C$32*Y$4&gt;$G$32,0,$G$32*$C$32)+IF($H$32*$C$32*X$4&gt;$H$32,0,$H$32*$C$32)+IF($I$32*$C$32*W$4&gt;$I$32,0,$I$32*$C$32)+IF($J$32*$C$32*V$4&gt;$J$32,0,$J$32*$C$32)+IF($K$32*$C$32*U$4&gt;$K$32,0,$K$32*$C$32)+IF($L$32*$C$32*T$4&gt;$L$32,0,$L$32*$C$32)+IF($M$32*$C$32*S$4&gt;$M$32,0,$M$32*$C$32)+IF($N$32*$C$32*R$4&gt;$N$32,0,$N$32*$C$32)+IF($O$32*$C$32*Q$4&gt;$O$32,0,$O$32*$C$32)+IF($P$32*$C$32*P$4&gt;$P$32,0,$P$32*$C$32)+IF($Q$32*$C$32*O$4&gt;$Q$32,0,$Q$32*$C$32)+IF($R$32*$C$32*N$4&gt;$R$32,0,$R$32*$C$32)+IF($S$32*$C$32*M$4&gt;$S$32,0,$S$32*$C$32)+IF($T$32*$C$32*L$4&gt;$T$32,0,$T$32*$C$32)+IF($U$32*$C$32*K$4&gt;$U$32,0,$U$32*$C$32)+IF($V$32*$C$32*J$4&gt;$V$32,0,$V$32*$C$32)+IF($W$32*$C$32*I$4&gt;$W$32,0,$W$32*$C$32)+IF($X$32*$C$32*H$4&gt;$X$32,0,$X$32*$C$32)+IF($Y$32*$C$32*G$4&gt;$Y$32,0,$Y$32*$C$32)+IF($Z$32*$C$32*F$4&gt;$Z$32,0,$Z$32*$C$32)))</f>
        <v>0.45</v>
      </c>
      <c r="AB90" s="126">
        <f>IF(AA61&gt;AA32,0,IF(AND(AA61=AA32,AA90=0),0,IF($E$32*$C$32*AB$4&gt;$E$32,0,$E$32*$C$32)+IF($F$32*$C$32*AA$4&gt;$F$32,0,$F$32*$C$32)+IF($G$32*$C$32*Z$4&gt;$G$32,0,$G$32*$C$32)+IF($H$32*$C$32*Y$4&gt;$H$32,0,$H$32*$C$32)+IF($I$32*$C$32*X$4&gt;$I$32,0,$I$32*$C$32)+IF($J$32*$C$32*W$4&gt;$J$32,0,$J$32*$C$32)+IF($K$32*$C$32*V$4&gt;$K$32,0,$K$32*$C$32)+IF($L$32*$C$32*U$4&gt;$L$32,0,$L$32*$C$32)+IF($M$32*$C$32*T$4&gt;$M$32,0,$M$32*$C$32)+IF($N$32*$C$32*S$4&gt;$N$32,0,$N$32*$C$32)+IF($O$32*$C$32*R$4&gt;$O$32,0,$O$32*$C$32)+IF($P$32*$C$32*Q$4&gt;$P$32,0,$P$32*$C$32)+IF($Q$32*$C$32*P$4&gt;$Q$32,0,$Q$32*$C$32)+IF($R$32*$C$32*O$4&gt;$R$32,0,$R$32*$C$32)+IF($S$32*$C$32*N$4&gt;$S$32,0,$S$32*$C$32)+IF($T$32*$C$32*M$4&gt;$T$32,0,$T$32*$C$32)+IF($U$32*$C$32*L$4&gt;$U$32,0,$U$32*$C$32)+IF($V$32*$C$32*K$4&gt;$V$32,0,$V$32*$C$32)+IF($W$32*$C$32*J$4&gt;$W$32,0,$W$32*$C$32)+IF($X$32*$C$32*I$4&gt;$X$32,0,$X$32*$C$32)+IF($Y$32*$C$32*H$4&gt;$Y$32,0,$Y$32*$C$32)+IF($Z$32*$C$32*G$4&gt;$Z$32,0,$Z$32*$C$32)+IF($AA$32*$C$32*F$4&gt;$AA$32,0,$AA$32*$C$32)))</f>
        <v>0.45</v>
      </c>
      <c r="AC90" s="126">
        <f>IF(AB61&gt;AB32,0,IF(AND(AB61=AB32,AB90=0),0,IF($E$32*$C$32*AC$4&gt;$E$32,0,$E$32*$C$32)+IF($F$32*$C$32*AB$4&gt;$F$32,0,$F$32*$C$32)+IF($G$32*$C$32*AA$4&gt;$G$32,0,$G$32*$C$32)+IF($H$32*$C$32*Z$4&gt;$H$32,0,$H$32*$C$32)+IF($I$32*$C$32*Y$4&gt;$I$32,0,$I$32*$C$32)+IF($J$32*$C$32*X$4&gt;$J$32,0,$J$32*$C$32)+IF($K$32*$C$32*W$4&gt;$K$32,0,$K$32*$C$32)+IF($L$32*$C$32*V$4&gt;$L$32,0,$L$32*$C$32)+IF($M$32*$C$32*U$4&gt;$M$32,0,$M$32*$C$32)+IF($N$32*$C$32*T$4&gt;$N$32,0,$N$32*$C$32)+IF($O$32*$C$32*S$4&gt;$O$32,0,$O$32*$C$32)+IF($P$32*$C$32*R$4&gt;$P$32,0,$P$32*$C$32)+IF($Q$32*$C$32*Q$4&gt;$Q$32,0,$Q$32*$C$32)+IF($R$32*$C$32*P$4&gt;$R$32,0,$R$32*$C$32)+IF($S$32*$C$32*O$4&gt;$S$32,0,$S$32*$C$32)+IF($T$32*$C$32*N$4&gt;$T$32,0,$T$32*$C$32)+IF($U$32*$C$32*M$4&gt;$U$32,0,$U$32*$C$32)+IF($V$32*$C$32*L$4&gt;$V$32,0,$V$32*$C$32)+IF($W$32*$C$32*K$4&gt;$W$32,0,$W$32*$C$32)+IF($X$32*$C$32*J$4&gt;$X$32,0,$X$32*$C$32)+IF($Y$32*$C$32*I$4&gt;$Y$32,0,$Y$32*$C$32)+IF($Z$32*$C$32*H$4&gt;$Z$32,0,$Z$32*$C$32)+IF($AA$32*$C$32*G$4&gt;$AA$32,0,$AA$32*$C$32)+IF($AB$32*$C$32*F$4&gt;$AB$32,0,$AB$32*$C$32)))</f>
        <v>0.45</v>
      </c>
      <c r="AD90" s="126">
        <f>IF(AC61&gt;AC32,0,IF(AND(AC61=AC32,AC90=0),0,IF($E$32*$C$32*AD$4&gt;$E$32,0,$E$32*$C$32)+IF($F$32*$C$32*AC$4&gt;$F$32,0,$F$32*$C$32)+IF($G$32*$C$32*AB$4&gt;$G$32,0,$G$32*$C$32)+IF($H$32*$C$32*AA$4&gt;$H$32,0,$H$32*$C$32)+IF($I$32*$C$32*Z$4&gt;$I$32,0,$I$32*$C$32)+IF($J$32*$C$32*Y$4&gt;$J$32,0,$J$32*$C$32)+IF($K$32*$C$32*X$4&gt;$K$32,0,$K$32*$C$32)+IF($L$32*$C$32*W$4&gt;$L$32,0,$L$32*$C$32)+IF($M$32*$C$32*V$4&gt;$M$32,0,$M$32*$C$32)+IF($N$32*$C$32*U$4&gt;$N$32,0,$N$32*$C$32)+IF($O$32*$C$32*T$4&gt;$O$32,0,$O$32*$C$32)+IF($P$32*$C$32*S$4&gt;$P$32,0,$P$32*$C$32)+IF($Q$32*$C$32*R$4&gt;$Q$32,0,$Q$32*$C$32)+IF($R$32*$C$32*Q$4&gt;$R$32,0,$R$32*$C$32)+IF($S$32*$C$32*P$4&gt;$S$32,0,$S$32*$C$32)+IF($T$32*$C$32*O$4&gt;$T$32,0,$T$32*$C$32)+IF($U$32*$C$32*N$4&gt;$U$32,0,$U$32*$C$32)+IF($V$32*$C$32*M$4&gt;$V$32,0,$V$32*$C$32)+IF($W$32*$C$32*L$4&gt;$W$32,0,$W$32*$C$32)+IF($X$32*$C$32*K$4&gt;$X$32,0,$X$32*$C$32)+IF($Y$32*$C$32*J$4&gt;$Y$32,0,$Y$32*$C$32)+IF($Z$32*$C$32*I$4&gt;$Z$32,0,$Z$32*$C$32)+IF($AA$32*$C$32*H$4&gt;$AA$32,0,$AA$32*$C$32)+IF($AB$32*$C$32*G$4&gt;$AB$32,0,$AB$32*$C$32)+IF($AC$32*$C$32*F$4&gt;$AC$32,0,$AC$32*$C$32)))</f>
        <v>0.45</v>
      </c>
      <c r="AE90" s="126">
        <f>IF(AD61&gt;AD32,0,IF(AND(AD61=AD32,AD90=0),0,IF($E$32*$C$32*AE$4&gt;$E$32,0,$E$32*$C$32)+IF($F$32*$C$32*AD$4&gt;$F$32,0,$F$32*$C$32)+IF($G$32*$C$32*AC$4&gt;$G$32,0,$G$32*$C$32)+IF($H$32*$C$32*AB$4&gt;$H$32,0,$H$32*$C$32)+IF($I$32*$C$32*AA$4&gt;$I$32,0,$I$32*$C$32)+IF($J$32*$C$32*Z$4&gt;$J$32,0,$J$32*$C$32)+IF($K$32*$C$32*Y$4&gt;$K$32,0,$K$32*$C$32)+IF($L$32*$C$32*X$4&gt;$L$32,0,$L$32*$C$32)+IF($M$32*$C$32*W$4&gt;$M$32,0,$M$32*$C$32)+IF($N$32*$C$32*V$4&gt;$N$32,0,$N$32*$C$32)+IF($O$32*$C$32*U$4&gt;$O$32,0,$O$32*$C$32)+IF($P$32*$C$32*T$4&gt;$P$32,0,$P$32*$C$32)+IF($Q$32*$C$32*S$4&gt;$Q$32,0,$Q$32*$C$32)+IF($R$32*$C$32*R$4&gt;$R$32,0,$R$32*$C$32)+IF($S$32*$C$32*Q$4&gt;$S$32,0,$S$32*$C$32)+IF($T$32*$C$32*P$4&gt;$T$32,0,$T$32*$C$32)+IF($U$32*$C$32*O$4&gt;$U$32,0,$U$32*$C$32)+IF($V$32*$C$32*N$4&gt;$V$32,0,$V$32*$C$32)+IF($W$32*$C$32*M$4&gt;$W$32,0,$W$32*$C$32)+IF($X$32*$C$32*L$4&gt;$X$32,0,$X$32*$C$32)+IF($Y$32*$C$32*K$4&gt;$Y$32,0,$Y$32*$C$32)+IF($Z$32*$C$32*J$4&gt;$Z$32,0,$Z$32*$C$32)+IF($AA$32*$C$32*I$4&gt;$AA$32,0,$AA$32*$C$32)+IF($AB$32*$C$32*H$4&gt;$AB$32,0,$AB$32*$C$32)+IF($AC$32*$C$32*G$4&gt;$AC$32,0,$AC$32*$C$32)+IF($AD$32*$C$32*F$4&gt;$AD$32,0,$AD$32*$C$32)))</f>
        <v>0.45</v>
      </c>
      <c r="AF90" s="126">
        <f>IF(AE61&gt;AE32,0,IF(AND(AE61=AE32,AE90=0),0,IF($E$32*$C$32*AF$4&gt;$E$32,0,$E$32*$C$32)+IF($F$32*$C$32*AE$4&gt;$F$32,0,$F$32*$C$32)+IF($G$32*$C$32*AD$4&gt;$G$32,0,$G$32*$C$32)+IF($H$32*$C$32*AC$4&gt;$H$32,0,$H$32*$C$32)+IF($I$32*$C$32*AB$4&gt;$I$32,0,$I$32*$C$32)+IF($J$32*$C$32*AA$4&gt;$J$32,0,$J$32*$C$32)+IF($K$32*$C$32*Z$4&gt;$K$32,0,$K$32*$C$32)+IF($L$32*$C$32*Y$4&gt;$L$32,0,$L$32*$C$32)+IF($M$32*$C$32*X$4&gt;$M$32,0,$M$32*$C$32)+IF($N$32*$C$32*W$4&gt;$N$32,0,$N$32*$C$32)+IF($O$32*$C$32*V$4&gt;$O$32,0,$O$32*$C$32)+IF($P$32*$C$32*U$4&gt;$P$32,0,$P$32*$C$32)+IF($Q$32*$C$32*T$4&gt;$Q$32,0,$Q$32*$C$32)+IF($R$32*$C$32*S$4&gt;$R$32,0,$R$32*$C$32)+IF($S$32*$C$32*R$4&gt;$S$32,0,$S$32*$C$32)+IF($T$32*$C$32*Q$4&gt;$T$32,0,$T$32*$C$32)+IF($U$32*$C$32*P$4&gt;$U$32,0,$U$32*$C$32)+IF($V$32*$C$32*O$4&gt;$V$32,0,$V$32*$C$32)+IF($W$32*$C$32*N$4&gt;$W$32,0,$W$32*$C$32)+IF($X$32*$C$32*M$4&gt;$X$32,0,$X$32*$C$32)+IF($Y$32*$C$32*L$4&gt;$Y$32,0,$Y$32*$C$32)+IF($Z$32*$C$32*K$4&gt;$Z$32,0,$Z$32*$C$32)+IF($AA$32*$C$32*J$4&gt;$AA$32,0,$AA$32*$C$32)+IF($AB$32*$C$32*I$4&gt;$AB$32,0,$AB$32*$C$32)+IF($AC$32*$C$32*H$4&gt;$AC$32,0,$AC$32*$C$32)+IF($AD$32*$C$32*G$4&gt;$AD$32,0,$AD$32*$C$32)+IF($AE$32*$C$32*F$4&gt;$AE$32,0,$AE$32*$C$32)))</f>
        <v>0.45</v>
      </c>
      <c r="AG90" s="126">
        <f>IF(AF61&gt;AF32,0,IF(AND(AF61=AF32,AF90=0),0,IF($E$32*$C$32*AG$4&gt;$E$32,0,$E$32*$C$32)+IF($F$32*$C$32*AF$4&gt;$F$32,0,$F$32*$C$32)+IF($G$32*$C$32*AE$4&gt;$G$32,0,$G$32*$C$32)+IF($H$32*$C$32*AD$4&gt;$H$32,0,$H$32*$C$32)+IF($I$32*$C$32*AC$4&gt;$I$32,0,$I$32*$C$32)+IF($J$32*$C$32*AB$4&gt;$J$32,0,$J$32*$C$32)+IF($K$32*$C$32*AA$4&gt;$K$32,0,$K$32*$C$32)+IF($L$32*$C$32*Z$4&gt;$L$32,0,$L$32*$C$32)+IF($M$32*$C$32*Y$4&gt;$M$32,0,$M$32*$C$32)+IF($N$32*$C$32*X$4&gt;$N$32,0,$N$32*$C$32)+IF($O$32*$C$32*W$4&gt;$O$32,0,$O$32*$C$32)+IF($P$32*$C$32*V$4&gt;$P$32,0,$P$32*$C$32)+IF($Q$32*$C$32*U$4&gt;$Q$32,0,$Q$32*$C$32)+IF($R$32*$C$32*T$4&gt;$R$32,0,$R$32*$C$32)+IF($S$32*$C$32*S$4&gt;$S$32,0,$S$32*$C$32)+IF($T$32*$C$32*R$4&gt;$T$32,0,$T$32*$C$32)+IF($U$32*$C$32*Q$4&gt;$U$32,0,$U$32*$C$32)+IF($V$32*$C$32*P$4&gt;$V$32,0,$V$32*$C$32)+IF($W$32*$C$32*O$4&gt;$W$32,0,$W$32*$C$32)+IF($X$32*$C$32*N$4&gt;$X$32,0,$X$32*$C$32)+IF($Y$32*$C$32*M$4&gt;$Y$32,0,$Y$32*$C$32)+IF($Z$32*$C$32*L$4&gt;$Z$32,0,$Z$32*$C$32)+IF($AA$32*$C$32*K$4&gt;$AA$32,0,$AA$32*$C$32)+IF($AB$32*$C$32*J$4&gt;$AB$32,0,$AB$32*$C$32)+IF($AC$32*$C$32*I$4&gt;$AC$32,0,$AC$32*$C$32)+IF($AD$32*$C$32*H$4&gt;$AD$32,0,$AD$32*$C$32)+IF($AE$32*$C$32*G$4&gt;$AE$32,0,$AE$32*$C$32)+IF($AF$32*$C$32*F$4&gt;$AF$32,0,$AF$32*$C$32)))</f>
        <v>0.45</v>
      </c>
      <c r="AH90" s="126">
        <f>IF(AG61&gt;AG32,0,IF(AND(AG61=AG32,AG90=0),0,IF($E$32*$C$32*AH$4&gt;$E$32,0,$E$32*$C$32)+IF($F$32*$C$32*AG$4&gt;$F$32,0,$F$32*$C$32)+IF($G$32*$C$32*AF$4&gt;$G$32,0,$G$32*$C$32)+IF($H$32*$C$32*AE$4&gt;$H$32,0,$H$32*$C$32)+IF($I$32*$C$32*AD$4&gt;$I$32,0,$I$32*$C$32)+IF($J$32*$C$32*AC$4&gt;$J$32,0,$J$32*$C$32)+IF($K$32*$C$32*AB$4&gt;$K$32,0,$K$32*$C$32)+IF($L$32*$C$32*AA$4&gt;$L$32,0,$L$32*$C$32)+IF($M$32*$C$32*Z$4&gt;$M$32,0,$M$32*$C$32)+IF($N$32*$C$32*Y$4&gt;$N$32,0,$N$32*$C$32)+IF($O$32*$C$32*X$4&gt;$O$32,0,$O$32*$C$32)+IF($P$32*$C$32*W$4&gt;$P$32,0,$P$32*$C$32)+IF($Q$32*$C$32*V$4&gt;$Q$32,0,$Q$32*$C$32)+IF($R$32*$C$32*U$4&gt;$R$32,0,$R$32*$C$32)+IF($S$32*$C$32*T$4&gt;$S$32,0,$S$32*$C$32)+IF($T$32*$C$32*S$4&gt;$T$32,0,$T$32*$C$32)+IF($U$32*$C$32*R$4&gt;$U$32,0,$U$32*$C$32)+IF($V$32*$C$32*Q$4&gt;$V$32,0,$V$32*$C$32)+IF($W$32*$C$32*P$4&gt;$W$32,0,$W$32*$C$32)+IF($X$32*$C$32*O$4&gt;$X$32,0,$X$32*$C$32)+IF($Y$32*$C$32*N$4&gt;$Y$32,0,$Y$32*$C$32)+IF($Z$32*$C$32*M$4&gt;$Z$32,0,$Z$32*$C$32)+IF($AA$32*$C$32*L$4&gt;$AA$32,0,$AA$32*$C$32)+IF($AB$32*$C$32*K$4&gt;$AB$32,0,$AB$32*$C$32)+IF($AC$32*$C$32*J$4&gt;$AC$32,0,$AC$32*$C$32)+IF($AD$32*$C$32*I$4&gt;$AD$32,0,$AD$32*$C$32)+IF($AE$32*$C$32*H$4&gt;$AE$32,0,$AE$32*$C$32)+IF($AF$32*$C$32*G$4&gt;$AF$32,0,$AF$32*$C$32)+IF($AG$32*$C$32*F$4&gt;$AG$32,0,$AG$32*$C$32)))</f>
        <v>0.45</v>
      </c>
      <c r="AI90" s="126">
        <f>IF(AH61&gt;AH32,0,IF(AND(AH61=AH32,AH90=0),0,IF($E$32*$C$32*AI$4&gt;$E$32,0,$E$32*$C$32)+IF($F$32*$C$32*AH$4&gt;$F$32,0,$F$32*$C$32)+IF($G$32*$C$32*AG$4&gt;$G$32,0,$G$32*$C$32)+IF($H$32*$C$32*AF$4&gt;$H$32,0,$H$32*$C$32)+IF($I$32*$C$32*AE$4&gt;$I$32,0,$I$32*$C$32)+IF($J$32*$C$32*AD$4&gt;$J$32,0,$J$32*$C$32)+IF($K$32*$C$32*AC$4&gt;$K$32,0,$K$32*$C$32)+IF($L$32*$C$32*AB$4&gt;$L$32,0,$L$32*$C$32)+IF($M$32*$C$32*AA$4&gt;$M$32,0,$M$32*$C$32)+IF($N$32*$C$32*Z$4&gt;$N$32,0,$N$32*$C$32)+IF($O$32*$C$32*Y$4&gt;$O$32,0,$O$32*$C$32)+IF($P$32*$C$32*X$4&gt;$P$32,0,$P$32*$C$32)+IF($Q$32*$C$32*W$4&gt;$Q$32,0,$Q$32*$C$32)+IF($R$32*$C$32*V$4&gt;$R$32,0,$R$32*$C$32)+IF($S$32*$C$32*U$4&gt;$S$32,0,$S$32*$C$32)+IF($T$32*$C$32*T$4&gt;$T$32,0,$T$32*$C$32)+IF($U$32*$C$32*S$4&gt;$U$32,0,$U$32*$C$32)+IF($V$32*$C$32*R$4&gt;$V$32,0,$V$32*$C$32)+IF($W$32*$C$32*Q$4&gt;$W$32,0,$W$32*$C$32)+IF($X$32*$C$32*P$4&gt;$X$32,0,$X$32*$C$32)+IF($Y$32*$C$32*O$4&gt;$Y$32,0,$Y$32*$C$32)+IF($Z$32*$C$32*N$4&gt;$Z$32,0,$Z$32*$C$32)+IF($AA$32*$C$32*M$4&gt;$AA$32,0,$AA$32*$C$32)+IF($AB$32*$C$32*L$4&gt;$AB$32,0,$AB$32*$C$32)+IF($AC$32*$C$32*K$4&gt;$AC$32,0,$AC$32*$C$32)+IF($AD$32*$C$32*J$4&gt;$AD$32,0,$AD$32*$C$32)+IF($AE$32*$C$32*I$4&gt;$AE$32,0,$AE$32*$C$32)+IF($AF$32*$C$32*H$4&gt;$AF$32,0,$AF$32*$C$32)+IF($AG$32*$C$32*G$4&gt;$AG$32,0,$AG$32*$C$32)+IF($AH$32*$C$32*F$4&gt;$AH$32,0,$AH$32*$C$32)))</f>
        <v>0.45</v>
      </c>
    </row>
    <row r="91" spans="2:35" x14ac:dyDescent="0.3">
      <c r="B91" s="6" t="str">
        <f t="shared" si="14"/>
        <v>Land</v>
      </c>
      <c r="C91" s="302"/>
      <c r="D91" s="151">
        <f>SUM(E91:AI91)</f>
        <v>13.499999999999993</v>
      </c>
      <c r="E91" s="126">
        <v>0</v>
      </c>
      <c r="F91" s="126">
        <f>IF(E62&gt;E33,0,IF(AND(E62=E33,E91=0),0,IF($E$33*$C$33*F$4&gt;$E$33,0,$E$33*$C$33)))</f>
        <v>0.44999999999999996</v>
      </c>
      <c r="G91" s="126">
        <f>IF(F62&gt;F33,0,IF(AND(F62=F33,F91=0),0,IF($E$33*$C$33*G$4&gt;$E$33,0,$E$33*$C$33)+IF($F$33*$C$33*F$4&gt;$F$33,0,$F$33*$C$33)))</f>
        <v>0.44999999999999996</v>
      </c>
      <c r="H91" s="126">
        <f>IF(G62&gt;G33,0,IF(AND(G62=G33,G91=0),0,IF($E$33*$C$33*H$4&gt;$E$33,0,$E$33*$C$33)+IF($F$33*$C$33*G$4&gt;$F$33,0,$F$33*$C$33)+IF($G$33*$C$33*F$4&gt;$G$33,0,$G$33*$C$33)))</f>
        <v>0.44999999999999996</v>
      </c>
      <c r="I91" s="126">
        <f>IF(H62&gt;H33,0,IF(AND(H62=H33,H91=0),0,IF($E$33*$C$33*I$4&gt;$E$33,0,$E$33*$C$33)+IF($F$33*$C$33*H$4&gt;$F$33,0,$F$33*$C$33)+IF($G$33*$C$33*G$4&gt;$G$33,0,$G$33*$C$33)+IF($H$33*$C$33*F$4&gt;$H$33,0,$H$33*$C$33)))</f>
        <v>0.44999999999999996</v>
      </c>
      <c r="J91" s="126">
        <f>IF(I62&gt;I33,0,IF(AND(I62=I33,I91=0),0,IF($E$33*$C$33*J$4&gt;$E$33,0,$E$33*$C$33)+IF($F$33*$C$33*I$4&gt;$F$33,0,$F$33*$C$33)+IF($G$33*$C$33*H$4&gt;$G$33,0,$G$33*$C$33)+IF($H$33*$C$33*G$4&gt;$H$33,0,$H$33*$C$33)+IF($I$33*$C$33*F$4&gt;$I$33,0,$I$33*$C$33)))</f>
        <v>0.44999999999999996</v>
      </c>
      <c r="K91" s="126">
        <f>IF(J62&gt;J33,0,IF(AND(J62=J33,J91=0),0,IF($E$33*$C$33*K$4&gt;$E$33,0,$E$33*$C$33)+IF($F$33*$C$33*J$4&gt;$F$33,0,$F$33*$C$33)+IF($G$33*$C$33*I$4&gt;$G$33,0,$G$33*$C$33)+IF($H$33*$C$33*H$4&gt;$H$33,0,$H$33*$C$33)+IF($I$33*$C$33*G$4&gt;$I$33,0,$I$33*$C$33)+IF($J$33*$C$33*F$4&gt;$J$33,0,$J$33*$C$33)))</f>
        <v>0.44999999999999996</v>
      </c>
      <c r="L91" s="126">
        <f>IF(K62&gt;K33,0,IF(AND(K62=K33,K91=0),0,IF($E$33*$C$33*L$4&gt;$E$33,0,$E$33*$C$33)+IF($F$33*$C$33*K$4&gt;$F$33,0,$F$33*$C$33)+IF($G$33*$C$33*J$4&gt;$G$33,0,$G$33*$C$33)+IF($H$33*$C$33*I$4&gt;$H$33,0,$H$33*$C$33)+IF($I$33*$C$33*H$4&gt;$I$33,0,$I$33*$C$33)+IF($J$33*$C$33*G$4&gt;$J$33,0,$J$33*$C$33)+IF($K$33*$C$33*F$4&gt;$K$33,0,$K$33*$C$33)))</f>
        <v>0.44999999999999996</v>
      </c>
      <c r="M91" s="126">
        <f>IF(L62&gt;L33,0,IF(AND(L62=L33,L91=0),0,IF($E$33*$C$33*M$4&gt;$E$33,0,$E$33*$C$33)+IF($F$33*$C$33*L$4&gt;$F$33,0,$F$33*$C$33)+IF($G$33*$C$33*K$4&gt;$G$33,0,$G$33*$C$33)+IF($H$33*$C$33*J$4&gt;$H$33,0,$H$33*$C$33)+IF($I$33*$C$33*I$4&gt;$I$33,0,$I$33*$C$33)+IF($J$33*$C$33*H$4&gt;$J$33,0,$J$33*$C$33)+IF($K$33*$C$33*G$4&gt;$K$33,0,$K$33*$C$33)+IF($L$33*$C$33*F$4&gt;$L$33,0,$L$33*$C$33)))</f>
        <v>0.44999999999999996</v>
      </c>
      <c r="N91" s="126">
        <f>IF(M62&gt;M33,0,IF(AND(M62=M33,M91=0),0,IF($E$33*$C$33*N$4&gt;$E$33,0,$E$33*$C$33)+IF($F$33*$C$33*M$4&gt;$F$33,0,$F$33*$C$33)+IF($G$33*$C$33*L$4&gt;$G$33,0,$G$33*$C$33)+IF($H$33*$C$33*K$4&gt;$H$33,0,$H$33*$C$33)+IF($I$33*$C$33*J$4&gt;$I$33,0,$I$33*$C$33)+IF($J$33*$C$33*I$4&gt;$J$33,0,$J$33*$C$33)+IF($K$33*$C$33*H$4&gt;$K$33,0,$K$33*$C$33)+IF($L$33*$C$33*G$4&gt;$L$33,0,$L$33*$C$33)+IF($M$33*$C$33*F$4&gt;$M$33,0,$M$33*$C$33)))</f>
        <v>0.44999999999999996</v>
      </c>
      <c r="O91" s="126">
        <f>IF(N62&gt;N33,0,IF(AND(N62=N33,N91=0),0,IF($E$33*$C$33*O$4&gt;$E$33,0,$E$33*$C$33)+IF($F$33*$C$33*N$4&gt;$F$33,0,$F$33*$C$33)+IF($G$33*$C$33*M$4&gt;$G$33,0,$G$33*$C$33)+IF($H$33*$C$33*L$4&gt;$H$33,0,$H$33*$C$33)+IF($I$33*$C$33*K$4&gt;$I$33,0,$I$33*$C$33)+IF($J$33*$C$33*J$4&gt;$J$33,0,$J$33*$C$33)+IF($K$33*$C$33*I$4&gt;$K$33,0,$K$33*$C$33)+IF($L$33*$C$33*H$4&gt;$L$33,0,$L$33*$C$33)+IF($M$33*$C$33*G$4&gt;$M$33,0,$M$33*$C$33)+IF($N$33*$C$33*F$4&gt;$N$33,0,$N$33*$C$33)))</f>
        <v>0.44999999999999996</v>
      </c>
      <c r="P91" s="126">
        <f>IF(O62&gt;O33,0,IF(AND(O62=O33,O91=0),0,IF($E$33*$C$33*P$4&gt;$E$33,0,$E$33*$C$33)+IF($F$33*$C$33*O$4&gt;$F$33,0,$F$33*$C$33)+IF($G$33*$C$33*N$4&gt;$G$33,0,$G$33*$C$33)+IF($H$33*$C$33*M$4&gt;$H$33,0,$H$33*$C$33)+IF($I$33*$C$33*L$4&gt;$I$33,0,$I$33*$C$33)+IF($J$33*$C$33*K$4&gt;$J$33,0,$J$33*$C$33)+IF($K$33*$C$33*J$4&gt;$K$33,0,$K$33*$C$33)+IF($L$33*$C$33*I$4&gt;$L$33,0,$L$33*$C$33)+IF($M$33*$C$33*H$4&gt;$M$33,0,$M$33*$C$33)+IF($N$33*$C$33*G$4&gt;$N$33,0,$N$33*$C$33)+IF($O$33*$C$33*F$4&gt;$O$33,0,$O$33*$C$33)))</f>
        <v>0.44999999999999996</v>
      </c>
      <c r="Q91" s="126">
        <f>IF(P62&gt;P33,0,IF(AND(P62=P33,P91=0),0,IF($E$33*$C$33*Q$4&gt;$E$33,0,$E$33*$C$33)+IF($F$33*$C$33*P$4&gt;$F$33,0,$F$33*$C$33)+IF($G$33*$C$33*O$4&gt;$G$33,0,$G$33*$C$33)+IF($H$33*$C$33*N$4&gt;$H$33,0,$H$33*$C$33)+IF($I$33*$C$33*M$4&gt;$I$33,0,$I$33*$C$33)+IF($J$33*$C$33*L$4&gt;$J$33,0,$J$33*$C$33)+IF($K$33*$C$33*K$4&gt;$K$33,0,$K$33*$C$33)+IF($L$33*$C$33*J$4&gt;$L$33,0,$L$33*$C$33)+IF($M$33*$C$33*I$4&gt;$M$33,0,$M$33*$C$33)+IF($N$33*$C$33*H$4&gt;$N$33,0,$N$33*$C$33)+IF($O$33*$C$33*G$4&gt;$O$33,0,$O$33*$C$33)+IF($P$33*$C$33*F$4&gt;$P$33,0,$P$33*$C$33)))</f>
        <v>0.44999999999999996</v>
      </c>
      <c r="R91" s="126">
        <f>IF(Q62&gt;Q33,0,IF(AND(Q62=Q33,Q91=0),0,IF($E$33*$C$33*R$4&gt;$E$33,0,$E$33*$C$33)+IF($F$33*$C$33*Q$4&gt;$F$33,0,$F$33*$C$33)+IF($G$33*$C$33*P$4&gt;$G$33,0,$G$33*$C$33)+IF($H$33*$C$33*O$4&gt;$H$33,0,$H$33*$C$33)+IF($I$33*$C$33*N$4&gt;$I$33,0,$I$33*$C$33)+IF($J$33*$C$33*M$4&gt;$J$33,0,$J$33*$C$33)+IF($K$33*$C$33*L$4&gt;$K$33,0,$K$33*$C$33)+IF($L$33*$C$33*K$4&gt;$L$33,0,$L$33*$C$33)+IF($M$33*$C$33*J$4&gt;$M$33,0,$M$33*$C$33)+IF($N$33*$C$33*I$4&gt;$N$33,0,$N$33*$C$33)+IF($O$33*$C$33*H$4&gt;$O$33,0,$O$33*$C$33)+IF($P$33*$C$33*G$4&gt;$P$33,0,$P$33*$C$33)+IF($Q$33*$C$33*F$4&gt;$Q$33,0,$Q$33*$C$33)))</f>
        <v>0.44999999999999996</v>
      </c>
      <c r="S91" s="126">
        <f>IF(R62&gt;R33,0,IF(AND(R62=R33,R91=0),0,IF($E$33*$C$33*S$4&gt;$E$33,0,$E$33*$C$33)+IF($F$33*$C$33*R$4&gt;$F$33,0,$F$33*$C$33)+IF($G$33*$C$33*Q$4&gt;$G$33,0,$G$33*$C$33)+IF($H$33*$C$33*P$4&gt;$H$33,0,$H$33*$C$33)+IF($I$33*$C$33*O$4&gt;$I$33,0,$I$33*$C$33)+IF($J$33*$C$33*N$4&gt;$J$33,0,$J$33*$C$33)+IF($K$33*$C$33*M$4&gt;$K$33,0,$K$33*$C$33)+IF($L$33*$C$33*L$4&gt;$L$33,0,$L$33*$C$33)+IF($M$33*$C$33*K$4&gt;$M$33,0,$M$33*$C$33)+IF($N$33*$C$33*J$4&gt;$N$33,0,$N$33*$C$33)+IF($O$33*$C$33*I$4&gt;$O$33,0,$O$33*$C$33)+IF($P$33*$C$33*H$4&gt;$P$33,0,$P$33*$C$33)+IF($Q$33*$C$33*G$4&gt;$Q$33,0,$Q$33*$C$33)+IF($R$33*$C$33*F$4&gt;$R$33,0,$R$33*$C$33)))</f>
        <v>0.44999999999999996</v>
      </c>
      <c r="T91" s="126">
        <f>IF(S62&gt;S33,0,IF(AND(S62=S33,S91=0),0,IF($E$33*$C$33*T$4&gt;$E$33,0,$E$33*$C$33)+IF($F$33*$C$33*S$4&gt;$F$33,0,$F$33*$C$33)+IF($G$33*$C$33*R$4&gt;$G$33,0,$G$33*$C$33)+IF($H$33*$C$33*Q$4&gt;$H$33,0,$H$33*$C$33)+IF($I$33*$C$33*P$4&gt;$I$33,0,$I$33*$C$33)+IF($J$33*$C$33*O$4&gt;$J$33,0,$J$33*$C$33)+IF($K$33*$C$33*N$4&gt;$K$33,0,$K$33*$C$33)+IF($L$33*$C$33*M$4&gt;$L$33,0,$L$33*$C$33)+IF($M$33*$C$33*L$4&gt;$M$33,0,$M$33*$C$33)+IF($N$33*$C$33*K$4&gt;$N$33,0,$N$33*$C$33)+IF($O$33*$C$33*J$4&gt;$O$33,0,$O$33*$C$33)+IF($P$33*$C$33*I$4&gt;$P$33,0,$P$33*$C$33)+IF($Q$33*$C$33*H$4&gt;$Q$33,0,$Q$33*$C$33)+IF($R$33*$C$33*G$4&gt;$R$33,0,$R$33*$C$33)+IF($S$33*$C$33*F$4&gt;$S$33,0,$S$33*$C$33)))</f>
        <v>0.44999999999999996</v>
      </c>
      <c r="U91" s="126">
        <f>IF(T62&gt;T33,0,IF(AND(T62=T33,T91=0),0,IF($E$33*$C$33*U$4&gt;$E$33,0,$E$33*$C$33)+IF($F$33*$C$33*T$4&gt;$F$33,0,$F$33*$C$33)+IF($G$33*$C$33*S$4&gt;$G$33,0,$G$33*$C$33)+IF($H$33*$C$33*R$4&gt;$H$33,0,$H$33*$C$33)+IF($I$33*$C$33*Q$4&gt;$I$33,0,$I$33*$C$33)+IF($J$33*$C$33*P$4&gt;$J$33,0,$J$33*$C$33)+IF($K$33*$C$33*O$4&gt;$K$33,0,$K$33*$C$33)+IF($L$33*$C$33*N$4&gt;$L$33,0,$L$33*$C$33)+IF($M$33*$C$33*M$4&gt;$M$33,0,$M$33*$C$33)+IF($N$33*$C$33*L$4&gt;$N$33,0,$N$33*$C$33)+IF($O$33*$C$33*K$4&gt;$O$33,0,$O$33*$C$33)+IF($P$33*$C$33*J$4&gt;$P$33,0,$P$33*$C$33)+IF($Q$33*$C$33*I$4&gt;$Q$33,0,$Q$33*$C$33)+IF($R$33*$C$33*H$4&gt;$R$33,0,$R$33*$C$33)+IF($S$33*$C$33*G$4&gt;$S$33,0,$S$33*$C$33)+IF($T$33*$C$33*F$4&gt;$T$33,0,$T$33*$C$33)))</f>
        <v>0.44999999999999996</v>
      </c>
      <c r="V91" s="126">
        <f>IF(U62&gt;U33,0,IF(AND(U62=U33,U91=0),0,IF($E$33*$C$33*V$4&gt;$E$33,0,$E$33*$C$33)+IF($F$33*$C$33*U$4&gt;$F$33,0,$F$33*$C$33)+IF($G$33*$C$33*T$4&gt;$G$33,0,$G$33*$C$33)+IF($H$33*$C$33*S$4&gt;$H$33,0,$H$33*$C$33)+IF($I$33*$C$33*R$4&gt;$I$33,0,$I$33*$C$33)+IF($J$33*$C$33*Q$4&gt;$J$33,0,$J$33*$C$33)+IF($K$33*$C$33*P$4&gt;$K$33,0,$K$33*$C$33)+IF($L$33*$C$33*O$4&gt;$L$33,0,$L$33*$C$33)+IF($M$33*$C$33*N$4&gt;$M$33,0,$M$33*$C$33)+IF($N$33*$C$33*M$4&gt;$N$33,0,$N$33*$C$33)+IF($O$33*$C$33*L$4&gt;$O$33,0,$O$33*$C$33)+IF($P$33*$C$33*K$4&gt;$P$33,0,$P$33*$C$33)+IF($Q$33*$C$33*J$4&gt;$Q$33,0,$Q$33*$C$33)+IF($R$33*$C$33*I$4&gt;$R$33,0,$R$33*$C$33)+IF($S$33*$C$33*H$4&gt;$S$33,0,$S$33*$C$33)+IF($T$33*$C$33*G$4&gt;$T$33,0,$T$33*$C$33)+IF($U$33*$C$33*F$4&gt;$U$33,0,$U$33*$C$33)))</f>
        <v>0.44999999999999996</v>
      </c>
      <c r="W91" s="126">
        <f>IF(V62&gt;V33,0,IF(AND(V62=V33,V91=0),0,IF($E$33*$C$33*W$4&gt;$E$33,0,$E$33*$C$33)+IF($F$33*$C$33*V$4&gt;$F$33,0,$F$33*$C$33)+IF($G$33*$C$33*U$4&gt;$G$33,0,$G$33*$C$33)+IF($H$33*$C$33*T$4&gt;$H$33,0,$H$33*$C$33)+IF($I$33*$C$33*S$4&gt;$I$33,0,$I$33*$C$33)+IF($J$33*$C$33*R$4&gt;$J$33,0,$J$33*$C$33)+IF($K$33*$C$33*Q$4&gt;$K$33,0,$K$33*$C$33)+IF($L$33*$C$33*P$4&gt;$L$33,0,$L$33*$C$33)+IF($M$33*$C$33*O$4&gt;$M$33,0,$M$33*$C$33)+IF($N$33*$C$33*N$4&gt;$N$33,0,$N$33*$C$33)+IF($O$33*$C$33*M$4&gt;$O$33,0,$O$33*$C$33)+IF($P$33*$C$33*L$4&gt;$P$33,0,$P$33*$C$33)+IF($Q$33*$C$33*K$4&gt;$Q$33,0,$Q$33*$C$33)+IF($R$33*$C$33*J$4&gt;$R$33,0,$R$33*$C$33)+IF($S$33*$C$33*I$4&gt;$S$33,0,$S$33*$C$33)+IF($T$33*$C$33*H$4&gt;$T$33,0,$T$33*$C$33)+IF($U$33*$C$33*G$4&gt;$U$33,0,$U$33*$C$33)+IF($V$33*$C$33*F$4&gt;$V$33,0,$V$33*$C$33)))</f>
        <v>0.44999999999999996</v>
      </c>
      <c r="X91" s="126">
        <f>IF(W62&gt;W33,0,IF(AND(W62=W33,W91=0),0,IF($E$33*$C$33*X$4&gt;$E$33,0,$E$33*$C$33)+IF($F$33*$C$33*W$4&gt;$F$33,0,$F$33*$C$33)+IF($G$33*$C$33*V$4&gt;$G$33,0,$G$33*$C$33)+IF($H$33*$C$33*U$4&gt;$H$33,0,$H$33*$C$33)+IF($I$33*$C$33*T$4&gt;$I$33,0,$I$33*$C$33)+IF($J$33*$C$33*S$4&gt;$J$33,0,$J$33*$C$33)+IF($K$33*$C$33*R$4&gt;$K$33,0,$K$33*$C$33)+IF($L$33*$C$33*Q$4&gt;$L$33,0,$L$33*$C$33)+IF($M$33*$C$33*P$4&gt;$M$33,0,$M$33*$C$33)+IF($N$33*$C$33*O$4&gt;$N$33,0,$N$33*$C$33)+IF($O$33*$C$33*N$4&gt;$O$33,0,$O$33*$C$33)+IF($P$33*$C$33*M$4&gt;$P$33,0,$P$33*$C$33)+IF($Q$33*$C$33*L$4&gt;$Q$33,0,$Q$33*$C$33)+IF($R$33*$C$33*K$4&gt;$R$33,0,$R$33*$C$33)+IF($S$33*$C$33*J$4&gt;$S$33,0,$S$33*$C$33)+IF($T$33*$C$33*I$4&gt;$T$33,0,$T$33*$C$33)+IF($U$33*$C$33*H$4&gt;$U$33,0,$U$33*$C$33)+IF($V$33*$C$33*G$4&gt;$V$33,0,$V$33*$C$33)+IF($W$33*$C$33*F$4&gt;$W$33,0,$W$33*$C$33)))</f>
        <v>0.44999999999999996</v>
      </c>
      <c r="Y91" s="126">
        <f>IF(X62&gt;X33,0,IF(AND(X62=X33,X91=0),0,IF($E$33*$C$33*Y$4&gt;$E$33,0,$E$33*$C$33)+IF($F$33*$C$33*X$4&gt;$F$33,0,$F$33*$C$33)+IF($G$33*$C$33*W$4&gt;$G$33,0,$G$33*$C$33)+IF($H$33*$C$33*V$4&gt;$H$33,0,$H$33*$C$33)+IF($I$33*$C$33*U$4&gt;$I$33,0,$I$33*$C$33)+IF($J$33*$C$33*T$4&gt;$J$33,0,$J$33*$C$33)+IF($K$33*$C$33*S$4&gt;$K$33,0,$K$33*$C$33)+IF($L$33*$C$33*R$4&gt;$L$33,0,$L$33*$C$33)+IF($M$33*$C$33*Q$4&gt;$M$33,0,$M$33*$C$33)+IF($N$33*$C$33*P$4&gt;$N$33,0,$N$33*$C$33)+IF($O$33*$C$33*O$4&gt;$O$33,0,$O$33*$C$33)+IF($P$33*$C$33*N$4&gt;$P$33,0,$P$33*$C$33)+IF($Q$33*$C$33*M$4&gt;$Q$33,0,$Q$33*$C$33)+IF($R$33*$C$33*L$4&gt;$R$33,0,$R$33*$C$33)+IF($S$33*$C$33*K$4&gt;$S$33,0,$S$33*$C$33)+IF($T$33*$C$33*J$4&gt;$T$33,0,$T$33*$C$33)+IF($U$33*$C$33*I$4&gt;$U$33,0,$U$33*$C$33)+IF($V$33*$C$33*H$4&gt;$V$33,0,$V$33*$C$33)+IF($W$33*$C$33*G$4&gt;$W$33,0,$W$33*$C$33)+IF($X$33*$C$33*F$4&gt;$X$33,0,$X$33*$C$33)))</f>
        <v>0.44999999999999996</v>
      </c>
      <c r="Z91" s="126">
        <f>IF(Y62&gt;Y33,0,IF(AND(Y62=Y33,Y91=0),0,IF($E$33*$C$33*Z$4&gt;$E$33,0,$E$33*$C$33)+IF($F$33*$C$33*Y$4&gt;$F$33,0,$F$33*$C$33)+IF($G$33*$C$33*X$4&gt;$G$33,0,$G$33*$C$33)+IF($H$33*$C$33*W$4&gt;$H$33,0,$H$33*$C$33)+IF($I$33*$C$33*V$4&gt;$I$33,0,$I$33*$C$33)+IF($J$33*$C$33*U$4&gt;$J$33,0,$J$33*$C$33)+IF($K$33*$C$33*T$4&gt;$K$33,0,$K$33*$C$33)+IF($L$33*$C$33*S$4&gt;$L$33,0,$L$33*$C$33)+IF($M$33*$C$33*R$4&gt;$M$33,0,$M$33*$C$33)+IF($N$33*$C$33*Q$4&gt;$N$33,0,$N$33*$C$33)+IF($O$33*$C$33*P$4&gt;$O$33,0,$O$33*$C$33)+IF($P$33*$C$33*O$4&gt;$P$33,0,$P$33*$C$33)+IF($Q$33*$C$33*N$4&gt;$Q$33,0,$Q$33*$C$33)+IF($R$33*$C$33*M$4&gt;$R$33,0,$R$33*$C$33)+IF($S$33*$C$33*L$4&gt;$S$33,0,$S$33*$C$33)+IF($T$33*$C$33*K$4&gt;$T$33,0,$T$33*$C$33)+IF($U$33*$C$33*J$4&gt;$U$33,0,$U$33*$C$33)+IF($V$33*$C$33*I$4&gt;$V$33,0,$V$33*$C$33)+IF($W$33*$C$33*H$4&gt;$W$33,0,$W$33*$C$33)+IF($X$33*$C$33*G$4&gt;$X$33,0,$X$33*$C$33)+IF($Y$33*$C$33*F$4&gt;$Y$33,0,$Y$33*$C$33)))</f>
        <v>0.44999999999999996</v>
      </c>
      <c r="AA91" s="126">
        <f>IF(Z62&gt;Z33,0,IF(AND(Z62=Z33,Z91=0),0,IF($E$33*$C$33*AA$4&gt;$E$33,0,$E$33*$C$33)+IF($F$33*$C$33*Z$4&gt;$F$33,0,$F$33*$C$33)+IF($G$33*$C$33*Y$4&gt;$G$33,0,$G$33*$C$33)+IF($H$33*$C$33*X$4&gt;$H$33,0,$H$33*$C$33)+IF($I$33*$C$33*W$4&gt;$I$33,0,$I$33*$C$33)+IF($J$33*$C$33*V$4&gt;$J$33,0,$J$33*$C$33)+IF($K$33*$C$33*U$4&gt;$K$33,0,$K$33*$C$33)+IF($L$33*$C$33*T$4&gt;$L$33,0,$L$33*$C$33)+IF($M$33*$C$33*S$4&gt;$M$33,0,$M$33*$C$33)+IF($N$33*$C$33*R$4&gt;$N$33,0,$N$33*$C$33)+IF($O$33*$C$33*Q$4&gt;$O$33,0,$O$33*$C$33)+IF($P$33*$C$33*P$4&gt;$P$33,0,$P$33*$C$33)+IF($Q$33*$C$33*O$4&gt;$Q$33,0,$Q$33*$C$33)+IF($R$33*$C$33*N$4&gt;$R$33,0,$R$33*$C$33)+IF($S$33*$C$33*M$4&gt;$S$33,0,$S$33*$C$33)+IF($T$33*$C$33*L$4&gt;$T$33,0,$T$33*$C$33)+IF($U$33*$C$33*K$4&gt;$U$33,0,$U$33*$C$33)+IF($V$33*$C$33*J$4&gt;$V$33,0,$V$33*$C$33)+IF($W$33*$C$33*I$4&gt;$W$33,0,$W$33*$C$33)+IF($X$33*$C$33*H$4&gt;$X$33,0,$X$33*$C$33)+IF($Y$33*$C$33*G$4&gt;$Y$33,0,$Y$33*$C$33)+IF($Z$33*$C$33*F$4&gt;$Z$33,0,$Z$33*$C$33)))</f>
        <v>0.44999999999999996</v>
      </c>
      <c r="AB91" s="126">
        <f>IF(AA62&gt;AA33,0,IF(AND(AA62=AA33,AA91=0),0,IF($E$33*$C$33*AB$4&gt;$E$33,0,$E$33*$C$33)+IF($F$33*$C$33*AA$4&gt;$F$33,0,$F$33*$C$33)+IF($G$33*$C$33*Z$4&gt;$G$33,0,$G$33*$C$33)+IF($H$33*$C$33*Y$4&gt;$H$33,0,$H$33*$C$33)+IF($I$33*$C$33*X$4&gt;$I$33,0,$I$33*$C$33)+IF($J$33*$C$33*W$4&gt;$J$33,0,$J$33*$C$33)+IF($K$33*$C$33*V$4&gt;$K$33,0,$K$33*$C$33)+IF($L$33*$C$33*U$4&gt;$L$33,0,$L$33*$C$33)+IF($M$33*$C$33*T$4&gt;$M$33,0,$M$33*$C$33)+IF($N$33*$C$33*S$4&gt;$N$33,0,$N$33*$C$33)+IF($O$33*$C$33*R$4&gt;$O$33,0,$O$33*$C$33)+IF($P$33*$C$33*Q$4&gt;$P$33,0,$P$33*$C$33)+IF($Q$33*$C$33*P$4&gt;$Q$33,0,$Q$33*$C$33)+IF($R$33*$C$33*O$4&gt;$R$33,0,$R$33*$C$33)+IF($S$33*$C$33*N$4&gt;$S$33,0,$S$33*$C$33)+IF($T$33*$C$33*M$4&gt;$T$33,0,$T$33*$C$33)+IF($U$33*$C$33*L$4&gt;$U$33,0,$U$33*$C$33)+IF($V$33*$C$33*K$4&gt;$V$33,0,$V$33*$C$33)+IF($W$33*$C$33*J$4&gt;$W$33,0,$W$33*$C$33)+IF($X$33*$C$33*I$4&gt;$X$33,0,$X$33*$C$33)+IF($Y$33*$C$33*H$4&gt;$Y$33,0,$Y$33*$C$33)+IF($Z$33*$C$33*G$4&gt;$Z$33,0,$Z$33*$C$33)+IF($AA$33*$C$33*F$4&gt;$AA$33,0,$AA$33*$C$33)))</f>
        <v>0.44999999999999996</v>
      </c>
      <c r="AC91" s="126">
        <f>IF(AB62&gt;AB33,0,IF(AND(AB62=AB33,AB91=0),0,IF($E$33*$C$33*AC$4&gt;$E$33,0,$E$33*$C$33)+IF($F$33*$C$33*AB$4&gt;$F$33,0,$F$33*$C$33)+IF($G$33*$C$33*AA$4&gt;$G$33,0,$G$33*$C$33)+IF($H$33*$C$33*Z$4&gt;$H$33,0,$H$33*$C$33)+IF($I$33*$C$33*Y$4&gt;$I$33,0,$I$33*$C$33)+IF($J$33*$C$33*X$4&gt;$J$33,0,$J$33*$C$33)+IF($K$33*$C$33*W$4&gt;$K$33,0,$K$33*$C$33)+IF($L$33*$C$33*V$4&gt;$L$33,0,$L$33*$C$33)+IF($M$33*$C$33*U$4&gt;$M$33,0,$M$33*$C$33)+IF($N$33*$C$33*T$4&gt;$N$33,0,$N$33*$C$33)+IF($O$33*$C$33*S$4&gt;$O$33,0,$O$33*$C$33)+IF($P$33*$C$33*R$4&gt;$P$33,0,$P$33*$C$33)+IF($Q$33*$C$33*Q$4&gt;$Q$33,0,$Q$33*$C$33)+IF($R$33*$C$33*P$4&gt;$R$33,0,$R$33*$C$33)+IF($S$33*$C$33*O$4&gt;$S$33,0,$S$33*$C$33)+IF($T$33*$C$33*N$4&gt;$T$33,0,$T$33*$C$33)+IF($U$33*$C$33*M$4&gt;$U$33,0,$U$33*$C$33)+IF($V$33*$C$33*L$4&gt;$V$33,0,$V$33*$C$33)+IF($W$33*$C$33*K$4&gt;$W$33,0,$W$33*$C$33)+IF($X$33*$C$33*J$4&gt;$X$33,0,$X$33*$C$33)+IF($Y$33*$C$33*I$4&gt;$Y$33,0,$Y$33*$C$33)+IF($Z$33*$C$33*H$4&gt;$Z$33,0,$Z$33*$C$33)+IF($AA$33*$C$33*G$4&gt;$AA$33,0,$AA$33*$C$33)+IF($AB$33*$C$33*F$4&gt;$AB$33,0,$AB$33*$C$33)))</f>
        <v>0.44999999999999996</v>
      </c>
      <c r="AD91" s="126">
        <f>IF(AC62&gt;AC33,0,IF(AND(AC62=AC33,AC91=0),0,IF($E$33*$C$33*AD$4&gt;$E$33,0,$E$33*$C$33)+IF($F$33*$C$33*AC$4&gt;$F$33,0,$F$33*$C$33)+IF($G$33*$C$33*AB$4&gt;$G$33,0,$G$33*$C$33)+IF($H$33*$C$33*AA$4&gt;$H$33,0,$H$33*$C$33)+IF($I$33*$C$33*Z$4&gt;$I$33,0,$I$33*$C$33)+IF($J$33*$C$33*Y$4&gt;$J$33,0,$J$33*$C$33)+IF($K$33*$C$33*X$4&gt;$K$33,0,$K$33*$C$33)+IF($L$33*$C$33*W$4&gt;$L$33,0,$L$33*$C$33)+IF($M$33*$C$33*V$4&gt;$M$33,0,$M$33*$C$33)+IF($N$33*$C$33*U$4&gt;$N$33,0,$N$33*$C$33)+IF($O$33*$C$33*T$4&gt;$O$33,0,$O$33*$C$33)+IF($P$33*$C$33*S$4&gt;$P$33,0,$P$33*$C$33)+IF($Q$33*$C$33*R$4&gt;$Q$33,0,$Q$33*$C$33)+IF($R$33*$C$33*Q$4&gt;$R$33,0,$R$33*$C$33)+IF($S$33*$C$33*P$4&gt;$S$33,0,$S$33*$C$33)+IF($T$33*$C$33*O$4&gt;$T$33,0,$T$33*$C$33)+IF($U$33*$C$33*N$4&gt;$U$33,0,$U$33*$C$33)+IF($V$33*$C$33*M$4&gt;$V$33,0,$V$33*$C$33)+IF($W$33*$C$33*L$4&gt;$W$33,0,$W$33*$C$33)+IF($X$33*$C$33*K$4&gt;$X$33,0,$X$33*$C$33)+IF($Y$33*$C$33*J$4&gt;$Y$33,0,$Y$33*$C$33)+IF($Z$33*$C$33*I$4&gt;$Z$33,0,$Z$33*$C$33)+IF($AA$33*$C$33*H$4&gt;$AA$33,0,$AA$33*$C$33)+IF($AB$33*$C$33*G$4&gt;$AB$33,0,$AB$33*$C$33)+IF($AC$33*$C$33*F$4&gt;$AC$33,0,$AC$33*$C$33)))</f>
        <v>0.44999999999999996</v>
      </c>
      <c r="AE91" s="126">
        <f>IF(AD62&gt;AD33,0,IF(AND(AD62=AD33,AD91=0),0,IF($E$33*$C$33*AE$4&gt;$E$33,0,$E$33*$C$33)+IF($F$33*$C$33*AD$4&gt;$F$33,0,$F$33*$C$33)+IF($G$33*$C$33*AC$4&gt;$G$33,0,$G$33*$C$33)+IF($H$33*$C$33*AB$4&gt;$H$33,0,$H$33*$C$33)+IF($I$33*$C$33*AA$4&gt;$I$33,0,$I$33*$C$33)+IF($J$33*$C$33*Z$4&gt;$J$33,0,$J$33*$C$33)+IF($K$33*$C$33*Y$4&gt;$K$33,0,$K$33*$C$33)+IF($L$33*$C$33*X$4&gt;$L$33,0,$L$33*$C$33)+IF($M$33*$C$33*W$4&gt;$M$33,0,$M$33*$C$33)+IF($N$33*$C$33*V$4&gt;$N$33,0,$N$33*$C$33)+IF($O$33*$C$33*U$4&gt;$O$33,0,$O$33*$C$33)+IF($P$33*$C$33*T$4&gt;$P$33,0,$P$33*$C$33)+IF($Q$33*$C$33*S$4&gt;$Q$33,0,$Q$33*$C$33)+IF($R$33*$C$33*R$4&gt;$R$33,0,$R$33*$C$33)+IF($S$33*$C$33*Q$4&gt;$S$33,0,$S$33*$C$33)+IF($T$33*$C$33*P$4&gt;$T$33,0,$T$33*$C$33)+IF($U$33*$C$33*O$4&gt;$U$33,0,$U$33*$C$33)+IF($V$33*$C$33*N$4&gt;$V$33,0,$V$33*$C$33)+IF($W$33*$C$33*M$4&gt;$W$33,0,$W$33*$C$33)+IF($X$33*$C$33*L$4&gt;$X$33,0,$X$33*$C$33)+IF($Y$33*$C$33*K$4&gt;$Y$33,0,$Y$33*$C$33)+IF($Z$33*$C$33*J$4&gt;$Z$33,0,$Z$33*$C$33)+IF($AA$33*$C$33*I$4&gt;$AA$33,0,$AA$33*$C$33)+IF($AB$33*$C$33*H$4&gt;$AB$33,0,$AB$33*$C$33)+IF($AC$33*$C$33*G$4&gt;$AC$33,0,$AC$33*$C$33)+IF($AD$33*$C$33*F$4&gt;$AD$33,0,$AD$33*$C$33)))</f>
        <v>0.44999999999999996</v>
      </c>
      <c r="AF91" s="126">
        <f>IF(AE62&gt;AE33,0,IF(AND(AE62=AE33,AE91=0),0,IF($E$33*$C$33*AF$4&gt;$E$33,0,$E$33*$C$33)+IF($F$33*$C$33*AE$4&gt;$F$33,0,$F$33*$C$33)+IF($G$33*$C$33*AD$4&gt;$G$33,0,$G$33*$C$33)+IF($H$33*$C$33*AC$4&gt;$H$33,0,$H$33*$C$33)+IF($I$33*$C$33*AB$4&gt;$I$33,0,$I$33*$C$33)+IF($J$33*$C$33*AA$4&gt;$J$33,0,$J$33*$C$33)+IF($K$33*$C$33*Z$4&gt;$K$33,0,$K$33*$C$33)+IF($L$33*$C$33*Y$4&gt;$L$33,0,$L$33*$C$33)+IF($M$33*$C$33*X$4&gt;$M$33,0,$M$33*$C$33)+IF($N$33*$C$33*W$4&gt;$N$33,0,$N$33*$C$33)+IF($O$33*$C$33*V$4&gt;$O$33,0,$O$33*$C$33)+IF($P$33*$C$33*U$4&gt;$P$33,0,$P$33*$C$33)+IF($Q$33*$C$33*T$4&gt;$Q$33,0,$Q$33*$C$33)+IF($R$33*$C$33*S$4&gt;$R$33,0,$R$33*$C$33)+IF($S$33*$C$33*R$4&gt;$S$33,0,$S$33*$C$33)+IF($T$33*$C$33*Q$4&gt;$T$33,0,$T$33*$C$33)+IF($U$33*$C$33*P$4&gt;$U$33,0,$U$33*$C$33)+IF($V$33*$C$33*O$4&gt;$V$33,0,$V$33*$C$33)+IF($W$33*$C$33*N$4&gt;$W$33,0,$W$33*$C$33)+IF($X$33*$C$33*M$4&gt;$X$33,0,$X$33*$C$33)+IF($Y$33*$C$33*L$4&gt;$Y$33,0,$Y$33*$C$33)+IF($Z$33*$C$33*K$4&gt;$Z$33,0,$Z$33*$C$33)+IF($AA$33*$C$33*J$4&gt;$AA$33,0,$AA$33*$C$33)+IF($AB$33*$C$33*I$4&gt;$AB$33,0,$AB$33*$C$33)+IF($AC$33*$C$33*H$4&gt;$AC$33,0,$AC$33*$C$33)+IF($AD$33*$C$33*G$4&gt;$AD$33,0,$AD$33*$C$33)+IF($AE$33*$C$33*F$4&gt;$AE$33,0,$AE$33*$C$33)))</f>
        <v>0.44999999999999996</v>
      </c>
      <c r="AG91" s="126">
        <f>IF(AF62&gt;AF33,0,IF(AND(AF62=AF33,AF91=0),0,IF($E$33*$C$33*AG$4&gt;$E$33,0,$E$33*$C$33)+IF($F$33*$C$33*AF$4&gt;$F$33,0,$F$33*$C$33)+IF($G$33*$C$33*AE$4&gt;$G$33,0,$G$33*$C$33)+IF($H$33*$C$33*AD$4&gt;$H$33,0,$H$33*$C$33)+IF($I$33*$C$33*AC$4&gt;$I$33,0,$I$33*$C$33)+IF($J$33*$C$33*AB$4&gt;$J$33,0,$J$33*$C$33)+IF($K$33*$C$33*AA$4&gt;$K$33,0,$K$33*$C$33)+IF($L$33*$C$33*Z$4&gt;$L$33,0,$L$33*$C$33)+IF($M$33*$C$33*Y$4&gt;$M$33,0,$M$33*$C$33)+IF($N$33*$C$33*X$4&gt;$N$33,0,$N$33*$C$33)+IF($O$33*$C$33*W$4&gt;$O$33,0,$O$33*$C$33)+IF($P$33*$C$33*V$4&gt;$P$33,0,$P$33*$C$33)+IF($Q$33*$C$33*U$4&gt;$Q$33,0,$Q$33*$C$33)+IF($R$33*$C$33*T$4&gt;$R$33,0,$R$33*$C$33)+IF($S$33*$C$33*S$4&gt;$S$33,0,$S$33*$C$33)+IF($T$33*$C$33*R$4&gt;$T$33,0,$T$33*$C$33)+IF($U$33*$C$33*Q$4&gt;$U$33,0,$U$33*$C$33)+IF($V$33*$C$33*P$4&gt;$V$33,0,$V$33*$C$33)+IF($W$33*$C$33*O$4&gt;$W$33,0,$W$33*$C$33)+IF($X$33*$C$33*N$4&gt;$X$33,0,$X$33*$C$33)+IF($Y$33*$C$33*M$4&gt;$Y$33,0,$Y$33*$C$33)+IF($Z$33*$C$33*L$4&gt;$Z$33,0,$Z$33*$C$33)+IF($AA$33*$C$33*K$4&gt;$AA$33,0,$AA$33*$C$33)+IF($AB$33*$C$33*J$4&gt;$AB$33,0,$AB$33*$C$33)+IF($AC$33*$C$33*I$4&gt;$AC$33,0,$AC$33*$C$33)+IF($AD$33*$C$33*H$4&gt;$AD$33,0,$AD$33*$C$33)+IF($AE$33*$C$33*G$4&gt;$AE$33,0,$AE$33*$C$33)+IF($AF$33*$C$33*F$4&gt;$AF$33,0,$AF$33*$C$33)))</f>
        <v>0.44999999999999996</v>
      </c>
      <c r="AH91" s="126">
        <f>IF(AG62&gt;AG33,0,IF(AND(AG62=AG33,AG91=0),0,IF($E$33*$C$33*AH$4&gt;$E$33,0,$E$33*$C$33)+IF($F$33*$C$33*AG$4&gt;$F$33,0,$F$33*$C$33)+IF($G$33*$C$33*AF$4&gt;$G$33,0,$G$33*$C$33)+IF($H$33*$C$33*AE$4&gt;$H$33,0,$H$33*$C$33)+IF($I$33*$C$33*AD$4&gt;$I$33,0,$I$33*$C$33)+IF($J$33*$C$33*AC$4&gt;$J$33,0,$J$33*$C$33)+IF($K$33*$C$33*AB$4&gt;$K$33,0,$K$33*$C$33)+IF($L$33*$C$33*AA$4&gt;$L$33,0,$L$33*$C$33)+IF($M$33*$C$33*Z$4&gt;$M$33,0,$M$33*$C$33)+IF($N$33*$C$33*Y$4&gt;$N$33,0,$N$33*$C$33)+IF($O$33*$C$33*X$4&gt;$O$33,0,$O$33*$C$33)+IF($P$33*$C$33*W$4&gt;$P$33,0,$P$33*$C$33)+IF($Q$33*$C$33*V$4&gt;$Q$33,0,$Q$33*$C$33)+IF($R$33*$C$33*U$4&gt;$R$33,0,$R$33*$C$33)+IF($S$33*$C$33*T$4&gt;$S$33,0,$S$33*$C$33)+IF($T$33*$C$33*S$4&gt;$T$33,0,$T$33*$C$33)+IF($U$33*$C$33*R$4&gt;$U$33,0,$U$33*$C$33)+IF($V$33*$C$33*Q$4&gt;$V$33,0,$V$33*$C$33)+IF($W$33*$C$33*P$4&gt;$W$33,0,$W$33*$C$33)+IF($X$33*$C$33*O$4&gt;$X$33,0,$X$33*$C$33)+IF($Y$33*$C$33*N$4&gt;$Y$33,0,$Y$33*$C$33)+IF($Z$33*$C$33*M$4&gt;$Z$33,0,$Z$33*$C$33)+IF($AA$33*$C$33*L$4&gt;$AA$33,0,$AA$33*$C$33)+IF($AB$33*$C$33*K$4&gt;$AB$33,0,$AB$33*$C$33)+IF($AC$33*$C$33*J$4&gt;$AC$33,0,$AC$33*$C$33)+IF($AD$33*$C$33*I$4&gt;$AD$33,0,$AD$33*$C$33)+IF($AE$33*$C$33*H$4&gt;$AE$33,0,$AE$33*$C$33)+IF($AF$33*$C$33*G$4&gt;$AF$33,0,$AF$33*$C$33)+IF($AG$33*$C$33*F$4&gt;$AG$33,0,$AG$33*$C$33)))</f>
        <v>0.44999999999999996</v>
      </c>
      <c r="AI91" s="126">
        <f>IF(AH62&gt;AH33,0,IF(AND(AH62=AH33,AH91=0),0,IF($E$33*$C$33*AI$4&gt;$E$33,0,$E$33*$C$33)+IF($F$33*$C$33*AH$4&gt;$F$33,0,$F$33*$C$33)+IF($G$33*$C$33*AG$4&gt;$G$33,0,$G$33*$C$33)+IF($H$33*$C$33*AF$4&gt;$H$33,0,$H$33*$C$33)+IF($I$33*$C$33*AE$4&gt;$I$33,0,$I$33*$C$33)+IF($J$33*$C$33*AD$4&gt;$J$33,0,$J$33*$C$33)+IF($K$33*$C$33*AC$4&gt;$K$33,0,$K$33*$C$33)+IF($L$33*$C$33*AB$4&gt;$L$33,0,$L$33*$C$33)+IF($M$33*$C$33*AA$4&gt;$M$33,0,$M$33*$C$33)+IF($N$33*$C$33*Z$4&gt;$N$33,0,$N$33*$C$33)+IF($O$33*$C$33*Y$4&gt;$O$33,0,$O$33*$C$33)+IF($P$33*$C$33*X$4&gt;$P$33,0,$P$33*$C$33)+IF($Q$33*$C$33*W$4&gt;$Q$33,0,$Q$33*$C$33)+IF($R$33*$C$33*V$4&gt;$R$33,0,$R$33*$C$33)+IF($S$33*$C$33*U$4&gt;$S$33,0,$S$33*$C$33)+IF($T$33*$C$33*T$4&gt;$T$33,0,$T$33*$C$33)+IF($U$33*$C$33*S$4&gt;$U$33,0,$U$33*$C$33)+IF($V$33*$C$33*R$4&gt;$V$33,0,$V$33*$C$33)+IF($W$33*$C$33*Q$4&gt;$W$33,0,$W$33*$C$33)+IF($X$33*$C$33*P$4&gt;$X$33,0,$X$33*$C$33)+IF($Y$33*$C$33*O$4&gt;$Y$33,0,$Y$33*$C$33)+IF($Z$33*$C$33*N$4&gt;$Z$33,0,$Z$33*$C$33)+IF($AA$33*$C$33*M$4&gt;$AA$33,0,$AA$33*$C$33)+IF($AB$33*$C$33*L$4&gt;$AB$33,0,$AB$33*$C$33)+IF($AC$33*$C$33*K$4&gt;$AC$33,0,$AC$33*$C$33)+IF($AD$33*$C$33*J$4&gt;$AD$33,0,$AD$33*$C$33)+IF($AE$33*$C$33*I$4&gt;$AE$33,0,$AE$33*$C$33)+IF($AF$33*$C$33*H$4&gt;$AF$33,0,$AF$33*$C$33)+IF($AG$33*$C$33*G$4&gt;$AG$33,0,$AG$33*$C$33)+IF($AH$33*$C$33*F$4&gt;$AH$33,0,$AH$33*$C$33)))</f>
        <v>0.44999999999999996</v>
      </c>
    </row>
    <row r="92" spans="2:35" x14ac:dyDescent="0.3">
      <c r="B92" s="6" t="str">
        <f t="shared" si="14"/>
        <v>Other (specify)</v>
      </c>
      <c r="C92" s="302"/>
      <c r="D92" s="151">
        <f t="shared" si="15"/>
        <v>0</v>
      </c>
      <c r="E92" s="126">
        <v>0</v>
      </c>
      <c r="F92" s="126">
        <f>IF(E63&gt;E34,0,IF(AND(E63=E34,E92=0),0,IF($E$34*$C$34*F$4&gt;$E$34,0,$E$34*$C$34)))</f>
        <v>0</v>
      </c>
      <c r="G92" s="126">
        <f>IF(F63&gt;F34,0,IF(AND(F63=F34,F92=0),0,IF($E$34*$C$34*G$4&gt;$E$34,0,$E$34*$C$34)+IF($F$34*$C$34*F$4&gt;$F$34,0,$F$34*$C$34)))</f>
        <v>0</v>
      </c>
      <c r="H92" s="126">
        <f>IF(G63&gt;G34,0,IF(AND(G63=G34,G92=0),0,IF($E$34*$C$34*H$4&gt;$E$34,0,$E$34*$C$34)+IF($F$34*$C$34*G$4&gt;$F$34,0,$F$34*$C$34)+IF($G$34*$C$34*F$4&gt;$G$34,0,$G$34*$C$34)))</f>
        <v>0</v>
      </c>
      <c r="I92" s="126">
        <f>IF(H63&gt;H34,0,IF(AND(H63=H34,H92=0),0,IF($E$34*$C$34*I$4&gt;$E$34,0,$E$34*$C$34)+IF($F$34*$C$34*H$4&gt;$F$34,0,$F$34*$C$34)+IF($G$34*$C$34*G$4&gt;$G$34,0,$G$34*$C$34)+IF($H$34*$C$34*F$4&gt;$H$34,0,$H$34*$C$34)))</f>
        <v>0</v>
      </c>
      <c r="J92" s="126">
        <f>IF(I63&gt;I34,0,IF(AND(I63=I34,I92=0),0,IF($E$34*$C$34*J$4&gt;$E$34,0,$E$34*$C$34)+IF($F$34*$C$34*I$4&gt;$F$34,0,$F$34*$C$34)+IF($G$34*$C$34*H$4&gt;$G$34,0,$G$34*$C$34)+IF($H$34*$C$34*G$4&gt;$H$34,0,$H$34*$C$34)+IF($I$34*$C$34*F$4&gt;$I$34,0,$I$34*$C$34)))</f>
        <v>0</v>
      </c>
      <c r="K92" s="126">
        <f>IF(J63&gt;J34,0,IF(AND(J63=J34,J92=0),0,IF($E$34*$C$34*K$4&gt;$E$34,0,$E$34*$C$34)+IF($F$34*$C$34*J$4&gt;$F$34,0,$F$34*$C$34)+IF($G$34*$C$34*I$4&gt;$G$34,0,$G$34*$C$34)+IF($H$34*$C$34*H$4&gt;$H$34,0,$H$34*$C$34)+IF($I$34*$C$34*G$4&gt;$I$34,0,$I$34*$C$34)+IF($J$34*$C$34*F$4&gt;$J$34,0,$J$34*$C$34)))</f>
        <v>0</v>
      </c>
      <c r="L92" s="126">
        <f>IF(K63&gt;K34,0,IF(AND(K63=K34,K92=0),0,IF($E$34*$C$34*L$4&gt;$E$34,0,$E$34*$C$34)+IF($F$34*$C$34*K$4&gt;$F$34,0,$F$34*$C$34)+IF($G$34*$C$34*J$4&gt;$G$34,0,$G$34*$C$34)+IF($H$34*$C$34*I$4&gt;$H$34,0,$H$34*$C$34)+IF($I$34*$C$34*H$4&gt;$I$34,0,$I$34*$C$34)+IF($J$34*$C$34*G$4&gt;$J$34,0,$J$34*$C$34)+IF($K$34*$C$34*F$4&gt;$K$34,0,$K$34*$C$34)))</f>
        <v>0</v>
      </c>
      <c r="M92" s="126">
        <f>IF(L63&gt;L34,0,IF(AND(L63=L34,L92=0),0,IF($E$34*$C$34*M$4&gt;$E$34,0,$E$34*$C$34)+IF($F$34*$C$34*L$4&gt;$F$34,0,$F$34*$C$34)+IF($G$34*$C$34*K$4&gt;$G$34,0,$G$34*$C$34)+IF($H$34*$C$34*J$4&gt;$H$34,0,$H$34*$C$34)+IF($I$34*$C$34*I$4&gt;$I$34,0,$I$34*$C$34)+IF($J$34*$C$34*H$4&gt;$J$34,0,$J$34*$C$34)+IF($K$34*$C$34*G$4&gt;$K$34,0,$K$34*$C$34)+IF($L$34*$C$34*F$4&gt;$L$34,0,$L$34*$C$34)))</f>
        <v>0</v>
      </c>
      <c r="N92" s="126">
        <f>IF(M63&gt;M34,0,IF(AND(M63=M34,M92=0),0,IF($E$34*$C$34*N$4&gt;$E$34,0,$E$34*$C$34)+IF($F$34*$C$34*M$4&gt;$F$34,0,$F$34*$C$34)+IF($G$34*$C$34*L$4&gt;$G$34,0,$G$34*$C$34)+IF($H$34*$C$34*K$4&gt;$H$34,0,$H$34*$C$34)+IF($I$34*$C$34*J$4&gt;$I$34,0,$I$34*$C$34)+IF($J$34*$C$34*I$4&gt;$J$34,0,$J$34*$C$34)+IF($K$34*$C$34*H$4&gt;$K$34,0,$K$34*$C$34)+IF($L$34*$C$34*G$4&gt;$L$34,0,$L$34*$C$34)+IF($M$34*$C$34*F$4&gt;$M$34,0,$M$34*$C$34)))</f>
        <v>0</v>
      </c>
      <c r="O92" s="126">
        <f>IF(N63&gt;N34,0,IF(AND(N63=N34,N92=0),0,IF($E$34*$C$34*O$4&gt;$E$34,0,$E$34*$C$34)+IF($F$34*$C$34*N$4&gt;$F$34,0,$F$34*$C$34)+IF($G$34*$C$34*M$4&gt;$G$34,0,$G$34*$C$34)+IF($H$34*$C$34*L$4&gt;$H$34,0,$H$34*$C$34)+IF($I$34*$C$34*K$4&gt;$I$34,0,$I$34*$C$34)+IF($J$34*$C$34*J$4&gt;$J$34,0,$J$34*$C$34)+IF($K$34*$C$34*I$4&gt;$K$34,0,$K$34*$C$34)+IF($L$34*$C$34*H$4&gt;$L$34,0,$L$34*$C$34)+IF($M$34*$C$34*G$4&gt;$M$34,0,$M$34*$C$34)+IF($N$34*$C$34*F$4&gt;$N$34,0,$N$34*$C$34)))</f>
        <v>0</v>
      </c>
      <c r="P92" s="126">
        <f>IF(O63&gt;O34,0,IF(AND(O63=O34,O92=0),0,IF($E$34*$C$34*P$4&gt;$E$34,0,$E$34*$C$34)+IF($F$34*$C$34*O$4&gt;$F$34,0,$F$34*$C$34)+IF($G$34*$C$34*N$4&gt;$G$34,0,$G$34*$C$34)+IF($H$34*$C$34*M$4&gt;$H$34,0,$H$34*$C$34)+IF($I$34*$C$34*L$4&gt;$I$34,0,$I$34*$C$34)+IF($J$34*$C$34*K$4&gt;$J$34,0,$J$34*$C$34)+IF($K$34*$C$34*J$4&gt;$K$34,0,$K$34*$C$34)+IF($L$34*$C$34*I$4&gt;$L$34,0,$L$34*$C$34)+IF($M$34*$C$34*H$4&gt;$M$34,0,$M$34*$C$34)+IF($N$34*$C$34*G$4&gt;$N$34,0,$N$34*$C$34)+IF($O$34*$C$34*F$4&gt;$O$34,0,$O$34*$C$34)))</f>
        <v>0</v>
      </c>
      <c r="Q92" s="126">
        <f>IF(P63&gt;P34,0,IF(AND(P63=P34,P92=0),0,IF($E$34*$C$34*Q$4&gt;$E$34,0,$E$34*$C$34)+IF($F$34*$C$34*P$4&gt;$F$34,0,$F$34*$C$34)+IF($G$34*$C$34*O$4&gt;$G$34,0,$G$34*$C$34)+IF($H$34*$C$34*N$4&gt;$H$34,0,$H$34*$C$34)+IF($I$34*$C$34*M$4&gt;$I$34,0,$I$34*$C$34)+IF($J$34*$C$34*L$4&gt;$J$34,0,$J$34*$C$34)+IF($K$34*$C$34*K$4&gt;$K$34,0,$K$34*$C$34)+IF($L$34*$C$34*J$4&gt;$L$34,0,$L$34*$C$34)+IF($M$34*$C$34*I$4&gt;$M$34,0,$M$34*$C$34)+IF($N$34*$C$34*H$4&gt;$N$34,0,$N$34*$C$34)+IF($O$34*$C$34*G$4&gt;$O$34,0,$O$34*$C$34)+IF($P$34*$C$34*F$4&gt;$P$34,0,$P$34*$C$34)))</f>
        <v>0</v>
      </c>
      <c r="R92" s="126">
        <f>IF(Q63&gt;Q34,0,IF(AND(Q63=Q34,Q92=0),0,IF($E$34*$C$34*R$4&gt;$E$34,0,$E$34*$C$34)+IF($F$34*$C$34*Q$4&gt;$F$34,0,$F$34*$C$34)+IF($G$34*$C$34*P$4&gt;$G$34,0,$G$34*$C$34)+IF($H$34*$C$34*O$4&gt;$H$34,0,$H$34*$C$34)+IF($I$34*$C$34*N$4&gt;$I$34,0,$I$34*$C$34)+IF($J$34*$C$34*M$4&gt;$J$34,0,$J$34*$C$34)+IF($K$34*$C$34*L$4&gt;$K$34,0,$K$34*$C$34)+IF($L$34*$C$34*K$4&gt;$L$34,0,$L$34*$C$34)+IF($M$34*$C$34*J$4&gt;$M$34,0,$M$34*$C$34)+IF($N$34*$C$34*I$4&gt;$N$34,0,$N$34*$C$34)+IF($O$34*$C$34*H$4&gt;$O$34,0,$O$34*$C$34)+IF($P$34*$C$34*G$4&gt;$P$34,0,$P$34*$C$34)+IF($Q$34*$C$34*F$4&gt;$Q$34,0,$Q$34*$C$34)))</f>
        <v>0</v>
      </c>
      <c r="S92" s="126">
        <f>IF(R63&gt;R34,0,IF(AND(R63=R34,R92=0),0,IF($E$34*$C$34*S$4&gt;$E$34,0,$E$34*$C$34)+IF($F$34*$C$34*R$4&gt;$F$34,0,$F$34*$C$34)+IF($G$34*$C$34*Q$4&gt;$G$34,0,$G$34*$C$34)+IF($H$34*$C$34*P$4&gt;$H$34,0,$H$34*$C$34)+IF($I$34*$C$34*O$4&gt;$I$34,0,$I$34*$C$34)+IF($J$34*$C$34*N$4&gt;$J$34,0,$J$34*$C$34)+IF($K$34*$C$34*M$4&gt;$K$34,0,$K$34*$C$34)+IF($L$34*$C$34*L$4&gt;$L$34,0,$L$34*$C$34)+IF($M$34*$C$34*K$4&gt;$M$34,0,$M$34*$C$34)+IF($N$34*$C$34*J$4&gt;$N$34,0,$N$34*$C$34)+IF($O$34*$C$34*I$4&gt;$O$34,0,$O$34*$C$34)+IF($P$34*$C$34*H$4&gt;$P$34,0,$P$34*$C$34)+IF($Q$34*$C$34*G$4&gt;$Q$34,0,$Q$34*$C$34)+IF($R$34*$C$34*F$4&gt;$R$34,0,$R$34*$C$34)))</f>
        <v>0</v>
      </c>
      <c r="T92" s="126">
        <f>IF(S63&gt;S34,0,IF(AND(S63=S34,S92=0),0,IF($E$34*$C$34*T$4&gt;$E$34,0,$E$34*$C$34)+IF($F$34*$C$34*S$4&gt;$F$34,0,$F$34*$C$34)+IF($G$34*$C$34*R$4&gt;$G$34,0,$G$34*$C$34)+IF($H$34*$C$34*Q$4&gt;$H$34,0,$H$34*$C$34)+IF($I$34*$C$34*P$4&gt;$I$34,0,$I$34*$C$34)+IF($J$34*$C$34*O$4&gt;$J$34,0,$J$34*$C$34)+IF($K$34*$C$34*N$4&gt;$K$34,0,$K$34*$C$34)+IF($L$34*$C$34*M$4&gt;$L$34,0,$L$34*$C$34)+IF($M$34*$C$34*L$4&gt;$M$34,0,$M$34*$C$34)+IF($N$34*$C$34*K$4&gt;$N$34,0,$N$34*$C$34)+IF($O$34*$C$34*J$4&gt;$O$34,0,$O$34*$C$34)+IF($P$34*$C$34*I$4&gt;$P$34,0,$P$34*$C$34)+IF($Q$34*$C$34*H$4&gt;$Q$34,0,$Q$34*$C$34)+IF($R$34*$C$34*G$4&gt;$R$34,0,$R$34*$C$34)+IF($S$34*$C$34*F$4&gt;$S$34,0,$S$34*$C$34)))</f>
        <v>0</v>
      </c>
      <c r="U92" s="126">
        <f>IF(T63&gt;T34,0,IF(AND(T63=T34,T92=0),0,IF($E$34*$C$34*U$4&gt;$E$34,0,$E$34*$C$34)+IF($F$34*$C$34*T$4&gt;$F$34,0,$F$34*$C$34)+IF($G$34*$C$34*S$4&gt;$G$34,0,$G$34*$C$34)+IF($H$34*$C$34*R$4&gt;$H$34,0,$H$34*$C$34)+IF($I$34*$C$34*Q$4&gt;$I$34,0,$I$34*$C$34)+IF($J$34*$C$34*P$4&gt;$J$34,0,$J$34*$C$34)+IF($K$34*$C$34*O$4&gt;$K$34,0,$K$34*$C$34)+IF($L$34*$C$34*N$4&gt;$L$34,0,$L$34*$C$34)+IF($M$34*$C$34*M$4&gt;$M$34,0,$M$34*$C$34)+IF($N$34*$C$34*L$4&gt;$N$34,0,$N$34*$C$34)+IF($O$34*$C$34*K$4&gt;$O$34,0,$O$34*$C$34)+IF($P$34*$C$34*J$4&gt;$P$34,0,$P$34*$C$34)+IF($Q$34*$C$34*I$4&gt;$Q$34,0,$Q$34*$C$34)+IF($R$34*$C$34*H$4&gt;$R$34,0,$R$34*$C$34)+IF($S$34*$C$34*G$4&gt;$S$34,0,$S$34*$C$34)+IF($T$34*$C$34*F$4&gt;$T$34,0,$T$34*$C$34)))</f>
        <v>0</v>
      </c>
      <c r="V92" s="126">
        <f>IF(U63&gt;U34,0,IF(AND(U63=U34,U92=0),0,IF($E$34*$C$34*V$4&gt;$E$34,0,$E$34*$C$34)+IF($F$34*$C$34*U$4&gt;$F$34,0,$F$34*$C$34)+IF($G$34*$C$34*T$4&gt;$G$34,0,$G$34*$C$34)+IF($H$34*$C$34*S$4&gt;$H$34,0,$H$34*$C$34)+IF($I$34*$C$34*R$4&gt;$I$34,0,$I$34*$C$34)+IF($J$34*$C$34*Q$4&gt;$J$34,0,$J$34*$C$34)+IF($K$34*$C$34*P$4&gt;$K$34,0,$K$34*$C$34)+IF($L$34*$C$34*O$4&gt;$L$34,0,$L$34*$C$34)+IF($M$34*$C$34*N$4&gt;$M$34,0,$M$34*$C$34)+IF($N$34*$C$34*M$4&gt;$N$34,0,$N$34*$C$34)+IF($O$34*$C$34*L$4&gt;$O$34,0,$O$34*$C$34)+IF($P$34*$C$34*K$4&gt;$P$34,0,$P$34*$C$34)+IF($Q$34*$C$34*J$4&gt;$Q$34,0,$Q$34*$C$34)+IF($R$34*$C$34*I$4&gt;$R$34,0,$R$34*$C$34)+IF($S$34*$C$34*H$4&gt;$S$34,0,$S$34*$C$34)+IF($T$34*$C$34*G$4&gt;$T$34,0,$T$34*$C$34)+IF($U$34*$C$34*F$4&gt;$U$34,0,$U$34*$C$34)))</f>
        <v>0</v>
      </c>
      <c r="W92" s="126">
        <f>IF(V63&gt;V34,0,IF(AND(V63=V34,V92=0),0,IF($E$34*$C$34*W$4&gt;$E$34,0,$E$34*$C$34)+IF($F$34*$C$34*V$4&gt;$F$34,0,$F$34*$C$34)+IF($G$34*$C$34*U$4&gt;$G$34,0,$G$34*$C$34)+IF($H$34*$C$34*T$4&gt;$H$34,0,$H$34*$C$34)+IF($I$34*$C$34*S$4&gt;$I$34,0,$I$34*$C$34)+IF($J$34*$C$34*R$4&gt;$J$34,0,$J$34*$C$34)+IF($K$34*$C$34*Q$4&gt;$K$34,0,$K$34*$C$34)+IF($L$34*$C$34*P$4&gt;$L$34,0,$L$34*$C$34)+IF($M$34*$C$34*O$4&gt;$M$34,0,$M$34*$C$34)+IF($N$34*$C$34*N$4&gt;$N$34,0,$N$34*$C$34)+IF($O$34*$C$34*M$4&gt;$O$34,0,$O$34*$C$34)+IF($P$34*$C$34*L$4&gt;$P$34,0,$P$34*$C$34)+IF($Q$34*$C$34*K$4&gt;$Q$34,0,$Q$34*$C$34)+IF($R$34*$C$34*J$4&gt;$R$34,0,$R$34*$C$34)+IF($S$34*$C$34*I$4&gt;$S$34,0,$S$34*$C$34)+IF($T$34*$C$34*H$4&gt;$T$34,0,$T$34*$C$34)+IF($U$34*$C$34*G$4&gt;$U$34,0,$U$34*$C$34)+IF($V$34*$C$34*F$4&gt;$V$34,0,$V$34*$C$34)))</f>
        <v>0</v>
      </c>
      <c r="X92" s="126">
        <f>IF(W63&gt;W34,0,IF(AND(W63=W34,W92=0),0,IF($E$34*$C$34*X$4&gt;$E$34,0,$E$34*$C$34)+IF($F$34*$C$34*W$4&gt;$F$34,0,$F$34*$C$34)+IF($G$34*$C$34*V$4&gt;$G$34,0,$G$34*$C$34)+IF($H$34*$C$34*U$4&gt;$H$34,0,$H$34*$C$34)+IF($I$34*$C$34*T$4&gt;$I$34,0,$I$34*$C$34)+IF($J$34*$C$34*S$4&gt;$J$34,0,$J$34*$C$34)+IF($K$34*$C$34*R$4&gt;$K$34,0,$K$34*$C$34)+IF($L$34*$C$34*Q$4&gt;$L$34,0,$L$34*$C$34)+IF($M$34*$C$34*P$4&gt;$M$34,0,$M$34*$C$34)+IF($N$34*$C$34*O$4&gt;$N$34,0,$N$34*$C$34)+IF($O$34*$C$34*N$4&gt;$O$34,0,$O$34*$C$34)+IF($P$34*$C$34*M$4&gt;$P$34,0,$P$34*$C$34)+IF($Q$34*$C$34*L$4&gt;$Q$34,0,$Q$34*$C$34)+IF($R$34*$C$34*K$4&gt;$R$34,0,$R$34*$C$34)+IF($S$34*$C$34*J$4&gt;$S$34,0,$S$34*$C$34)+IF($T$34*$C$34*I$4&gt;$T$34,0,$T$34*$C$34)+IF($U$34*$C$34*H$4&gt;$U$34,0,$U$34*$C$34)+IF($V$34*$C$34*G$4&gt;$V$34,0,$V$34*$C$34)+IF($W$34*$C$34*F$4&gt;$W$34,0,$W$34*$C$34)))</f>
        <v>0</v>
      </c>
      <c r="Y92" s="126">
        <f>IF(X63&gt;X34,0,IF(AND(X63=X34,X92=0),0,IF($E$34*$C$34*Y$4&gt;$E$34,0,$E$34*$C$34)+IF($F$34*$C$34*X$4&gt;$F$34,0,$F$34*$C$34)+IF($G$34*$C$34*W$4&gt;$G$34,0,$G$34*$C$34)+IF($H$34*$C$34*V$4&gt;$H$34,0,$H$34*$C$34)+IF($I$34*$C$34*U$4&gt;$I$34,0,$I$34*$C$34)+IF($J$34*$C$34*T$4&gt;$J$34,0,$J$34*$C$34)+IF($K$34*$C$34*S$4&gt;$K$34,0,$K$34*$C$34)+IF($L$34*$C$34*R$4&gt;$L$34,0,$L$34*$C$34)+IF($M$34*$C$34*Q$4&gt;$M$34,0,$M$34*$C$34)+IF($N$34*$C$34*P$4&gt;$N$34,0,$N$34*$C$34)+IF($O$34*$C$34*O$4&gt;$O$34,0,$O$34*$C$34)+IF($P$34*$C$34*N$4&gt;$P$34,0,$P$34*$C$34)+IF($Q$34*$C$34*M$4&gt;$Q$34,0,$Q$34*$C$34)+IF($R$34*$C$34*L$4&gt;$R$34,0,$R$34*$C$34)+IF($S$34*$C$34*K$4&gt;$S$34,0,$S$34*$C$34)+IF($T$34*$C$34*J$4&gt;$T$34,0,$T$34*$C$34)+IF($U$34*$C$34*I$4&gt;$U$34,0,$U$34*$C$34)+IF($V$34*$C$34*H$4&gt;$V$34,0,$V$34*$C$34)+IF($W$34*$C$34*G$4&gt;$W$34,0,$W$34*$C$34)+IF($X$34*$C$34*F$4&gt;$X$34,0,$X$34*$C$34)))</f>
        <v>0</v>
      </c>
      <c r="Z92" s="126">
        <f>IF(Y63&gt;Y34,0,IF(AND(Y63=Y34,Y92=0),0,IF($E$34*$C$34*Z$4&gt;$E$34,0,$E$34*$C$34)+IF($F$34*$C$34*Y$4&gt;$F$34,0,$F$34*$C$34)+IF($G$34*$C$34*X$4&gt;$G$34,0,$G$34*$C$34)+IF($H$34*$C$34*W$4&gt;$H$34,0,$H$34*$C$34)+IF($I$34*$C$34*V$4&gt;$I$34,0,$I$34*$C$34)+IF($J$34*$C$34*U$4&gt;$J$34,0,$J$34*$C$34)+IF($K$34*$C$34*T$4&gt;$K$34,0,$K$34*$C$34)+IF($L$34*$C$34*S$4&gt;$L$34,0,$L$34*$C$34)+IF($M$34*$C$34*R$4&gt;$M$34,0,$M$34*$C$34)+IF($N$34*$C$34*Q$4&gt;$N$34,0,$N$34*$C$34)+IF($O$34*$C$34*P$4&gt;$O$34,0,$O$34*$C$34)+IF($P$34*$C$34*O$4&gt;$P$34,0,$P$34*$C$34)+IF($Q$34*$C$34*N$4&gt;$Q$34,0,$Q$34*$C$34)+IF($R$34*$C$34*M$4&gt;$R$34,0,$R$34*$C$34)+IF($S$34*$C$34*L$4&gt;$S$34,0,$S$34*$C$34)+IF($T$34*$C$34*K$4&gt;$T$34,0,$T$34*$C$34)+IF($U$34*$C$34*J$4&gt;$U$34,0,$U$34*$C$34)+IF($V$34*$C$34*I$4&gt;$V$34,0,$V$34*$C$34)+IF($W$34*$C$34*H$4&gt;$W$34,0,$W$34*$C$34)+IF($X$34*$C$34*G$4&gt;$X$34,0,$X$34*$C$34)+IF($Y$34*$C$34*F$4&gt;$Y$34,0,$Y$34*$C$34)))</f>
        <v>0</v>
      </c>
      <c r="AA92" s="126">
        <f>IF(Z63&gt;Z34,0,IF(AND(Z63=Z34,Z92=0),0,IF($E$34*$C$34*AA$4&gt;$E$34,0,$E$34*$C$34)+IF($F$34*$C$34*Z$4&gt;$F$34,0,$F$34*$C$34)+IF($G$34*$C$34*Y$4&gt;$G$34,0,$G$34*$C$34)+IF($H$34*$C$34*X$4&gt;$H$34,0,$H$34*$C$34)+IF($I$34*$C$34*W$4&gt;$I$34,0,$I$34*$C$34)+IF($J$34*$C$34*V$4&gt;$J$34,0,$J$34*$C$34)+IF($K$34*$C$34*U$4&gt;$K$34,0,$K$34*$C$34)+IF($L$34*$C$34*T$4&gt;$L$34,0,$L$34*$C$34)+IF($M$34*$C$34*S$4&gt;$M$34,0,$M$34*$C$34)+IF($N$34*$C$34*R$4&gt;$N$34,0,$N$34*$C$34)+IF($O$34*$C$34*Q$4&gt;$O$34,0,$O$34*$C$34)+IF($P$34*$C$34*P$4&gt;$P$34,0,$P$34*$C$34)+IF($Q$34*$C$34*O$4&gt;$Q$34,0,$Q$34*$C$34)+IF($R$34*$C$34*N$4&gt;$R$34,0,$R$34*$C$34)+IF($S$34*$C$34*M$4&gt;$S$34,0,$S$34*$C$34)+IF($T$34*$C$34*L$4&gt;$T$34,0,$T$34*$C$34)+IF($U$34*$C$34*K$4&gt;$U$34,0,$U$34*$C$34)+IF($V$34*$C$34*J$4&gt;$V$34,0,$V$34*$C$34)+IF($W$34*$C$34*I$4&gt;$W$34,0,$W$34*$C$34)+IF($X$34*$C$34*H$4&gt;$X$34,0,$X$34*$C$34)+IF($Y$34*$C$34*G$4&gt;$Y$34,0,$Y$34*$C$34)+IF($Z$34*$C$34*F$4&gt;$Z$34,0,$Z$34*$C$34)))</f>
        <v>0</v>
      </c>
      <c r="AB92" s="126">
        <f>IF(AA63&gt;AA34,0,IF(AND(AA63=AA34,AA92=0),0,IF($E$34*$C$34*AB$4&gt;$E$34,0,$E$34*$C$34)+IF($F$34*$C$34*AA$4&gt;$F$34,0,$F$34*$C$34)+IF($G$34*$C$34*Z$4&gt;$G$34,0,$G$34*$C$34)+IF($H$34*$C$34*Y$4&gt;$H$34,0,$H$34*$C$34)+IF($I$34*$C$34*X$4&gt;$I$34,0,$I$34*$C$34)+IF($J$34*$C$34*W$4&gt;$J$34,0,$J$34*$C$34)+IF($K$34*$C$34*V$4&gt;$K$34,0,$K$34*$C$34)+IF($L$34*$C$34*U$4&gt;$L$34,0,$L$34*$C$34)+IF($M$34*$C$34*T$4&gt;$M$34,0,$M$34*$C$34)+IF($N$34*$C$34*S$4&gt;$N$34,0,$N$34*$C$34)+IF($O$34*$C$34*R$4&gt;$O$34,0,$O$34*$C$34)+IF($P$34*$C$34*Q$4&gt;$P$34,0,$P$34*$C$34)+IF($Q$34*$C$34*P$4&gt;$Q$34,0,$Q$34*$C$34)+IF($R$34*$C$34*O$4&gt;$R$34,0,$R$34*$C$34)+IF($S$34*$C$34*N$4&gt;$S$34,0,$S$34*$C$34)+IF($T$34*$C$34*M$4&gt;$T$34,0,$T$34*$C$34)+IF($U$34*$C$34*L$4&gt;$U$34,0,$U$34*$C$34)+IF($V$34*$C$34*K$4&gt;$V$34,0,$V$34*$C$34)+IF($W$34*$C$34*J$4&gt;$W$34,0,$W$34*$C$34)+IF($X$34*$C$34*I$4&gt;$X$34,0,$X$34*$C$34)+IF($Y$34*$C$34*H$4&gt;$Y$34,0,$Y$34*$C$34)+IF($Z$34*$C$34*G$4&gt;$Z$34,0,$Z$34*$C$34)+IF($AA$34*$C$34*F$4&gt;$AA$34,0,$AA$34*$C$34)))</f>
        <v>0</v>
      </c>
      <c r="AC92" s="126">
        <f>IF(AB63&gt;AB34,0,IF(AND(AB63=AB34,AB92=0),0,IF($E$34*$C$34*AC$4&gt;$E$34,0,$E$34*$C$34)+IF($F$34*$C$34*AB$4&gt;$F$34,0,$F$34*$C$34)+IF($G$34*$C$34*AA$4&gt;$G$34,0,$G$34*$C$34)+IF($H$34*$C$34*Z$4&gt;$H$34,0,$H$34*$C$34)+IF($I$34*$C$34*Y$4&gt;$I$34,0,$I$34*$C$34)+IF($J$34*$C$34*X$4&gt;$J$34,0,$J$34*$C$34)+IF($K$34*$C$34*W$4&gt;$K$34,0,$K$34*$C$34)+IF($L$34*$C$34*V$4&gt;$L$34,0,$L$34*$C$34)+IF($M$34*$C$34*U$4&gt;$M$34,0,$M$34*$C$34)+IF($N$34*$C$34*T$4&gt;$N$34,0,$N$34*$C$34)+IF($O$34*$C$34*S$4&gt;$O$34,0,$O$34*$C$34)+IF($P$34*$C$34*R$4&gt;$P$34,0,$P$34*$C$34)+IF($Q$34*$C$34*Q$4&gt;$Q$34,0,$Q$34*$C$34)+IF($R$34*$C$34*P$4&gt;$R$34,0,$R$34*$C$34)+IF($S$34*$C$34*O$4&gt;$S$34,0,$S$34*$C$34)+IF($T$34*$C$34*N$4&gt;$T$34,0,$T$34*$C$34)+IF($U$34*$C$34*M$4&gt;$U$34,0,$U$34*$C$34)+IF($V$34*$C$34*L$4&gt;$V$34,0,$V$34*$C$34)+IF($W$34*$C$34*K$4&gt;$W$34,0,$W$34*$C$34)+IF($X$34*$C$34*J$4&gt;$X$34,0,$X$34*$C$34)+IF($Y$34*$C$34*I$4&gt;$Y$34,0,$Y$34*$C$34)+IF($Z$34*$C$34*H$4&gt;$Z$34,0,$Z$34*$C$34)+IF($AA$34*$C$34*G$4&gt;$AA$34,0,$AA$34*$C$34)+IF($AB$34*$C$34*F$4&gt;$AB$34,0,$AB$34*$C$34)))</f>
        <v>0</v>
      </c>
      <c r="AD92" s="126">
        <f>IF(AC63&gt;AC34,0,IF(AND(AC63=AC34,AC92=0),0,IF($E$34*$C$34*AD$4&gt;$E$34,0,$E$34*$C$34)+IF($F$34*$C$34*AC$4&gt;$F$34,0,$F$34*$C$34)+IF($G$34*$C$34*AB$4&gt;$G$34,0,$G$34*$C$34)+IF($H$34*$C$34*AA$4&gt;$H$34,0,$H$34*$C$34)+IF($I$34*$C$34*Z$4&gt;$I$34,0,$I$34*$C$34)+IF($J$34*$C$34*Y$4&gt;$J$34,0,$J$34*$C$34)+IF($K$34*$C$34*X$4&gt;$K$34,0,$K$34*$C$34)+IF($L$34*$C$34*W$4&gt;$L$34,0,$L$34*$C$34)+IF($M$34*$C$34*V$4&gt;$M$34,0,$M$34*$C$34)+IF($N$34*$C$34*U$4&gt;$N$34,0,$N$34*$C$34)+IF($O$34*$C$34*T$4&gt;$O$34,0,$O$34*$C$34)+IF($P$34*$C$34*S$4&gt;$P$34,0,$P$34*$C$34)+IF($Q$34*$C$34*R$4&gt;$Q$34,0,$Q$34*$C$34)+IF($R$34*$C$34*Q$4&gt;$R$34,0,$R$34*$C$34)+IF($S$34*$C$34*P$4&gt;$S$34,0,$S$34*$C$34)+IF($T$34*$C$34*O$4&gt;$T$34,0,$T$34*$C$34)+IF($U$34*$C$34*N$4&gt;$U$34,0,$U$34*$C$34)+IF($V$34*$C$34*M$4&gt;$V$34,0,$V$34*$C$34)+IF($W$34*$C$34*L$4&gt;$W$34,0,$W$34*$C$34)+IF($X$34*$C$34*K$4&gt;$X$34,0,$X$34*$C$34)+IF($Y$34*$C$34*J$4&gt;$Y$34,0,$Y$34*$C$34)+IF($Z$34*$C$34*I$4&gt;$Z$34,0,$Z$34*$C$34)+IF($AA$34*$C$34*H$4&gt;$AA$34,0,$AA$34*$C$34)+IF($AB$34*$C$34*G$4&gt;$AB$34,0,$AB$34*$C$34)+IF($AC$34*$C$34*F$4&gt;$AC$34,0,$AC$34*$C$34)))</f>
        <v>0</v>
      </c>
      <c r="AE92" s="126">
        <f>IF(AD63&gt;AD34,0,IF(AND(AD63=AD34,AD92=0),0,IF($E$34*$C$34*AE$4&gt;$E$34,0,$E$34*$C$34)+IF($F$34*$C$34*AD$4&gt;$F$34,0,$F$34*$C$34)+IF($G$34*$C$34*AC$4&gt;$G$34,0,$G$34*$C$34)+IF($H$34*$C$34*AB$4&gt;$H$34,0,$H$34*$C$34)+IF($I$34*$C$34*AA$4&gt;$I$34,0,$I$34*$C$34)+IF($J$34*$C$34*Z$4&gt;$J$34,0,$J$34*$C$34)+IF($K$34*$C$34*Y$4&gt;$K$34,0,$K$34*$C$34)+IF($L$34*$C$34*X$4&gt;$L$34,0,$L$34*$C$34)+IF($M$34*$C$34*W$4&gt;$M$34,0,$M$34*$C$34)+IF($N$34*$C$34*V$4&gt;$N$34,0,$N$34*$C$34)+IF($O$34*$C$34*U$4&gt;$O$34,0,$O$34*$C$34)+IF($P$34*$C$34*T$4&gt;$P$34,0,$P$34*$C$34)+IF($Q$34*$C$34*S$4&gt;$Q$34,0,$Q$34*$C$34)+IF($R$34*$C$34*R$4&gt;$R$34,0,$R$34*$C$34)+IF($S$34*$C$34*Q$4&gt;$S$34,0,$S$34*$C$34)+IF($T$34*$C$34*P$4&gt;$T$34,0,$T$34*$C$34)+IF($U$34*$C$34*O$4&gt;$U$34,0,$U$34*$C$34)+IF($V$34*$C$34*N$4&gt;$V$34,0,$V$34*$C$34)+IF($W$34*$C$34*M$4&gt;$W$34,0,$W$34*$C$34)+IF($X$34*$C$34*L$4&gt;$X$34,0,$X$34*$C$34)+IF($Y$34*$C$34*K$4&gt;$Y$34,0,$Y$34*$C$34)+IF($Z$34*$C$34*J$4&gt;$Z$34,0,$Z$34*$C$34)+IF($AA$34*$C$34*I$4&gt;$AA$34,0,$AA$34*$C$34)+IF($AB$34*$C$34*H$4&gt;$AB$34,0,$AB$34*$C$34)+IF($AC$34*$C$34*G$4&gt;$AC$34,0,$AC$34*$C$34)+IF($AD$34*$C$34*F$4&gt;$AD$34,0,$AD$34*$C$34)))</f>
        <v>0</v>
      </c>
      <c r="AF92" s="126">
        <f>IF(AE63&gt;AE34,0,IF(AND(AE63=AE34,AE92=0),0,IF($E$34*$C$34*AF$4&gt;$E$34,0,$E$34*$C$34)+IF($F$34*$C$34*AE$4&gt;$F$34,0,$F$34*$C$34)+IF($G$34*$C$34*AD$4&gt;$G$34,0,$G$34*$C$34)+IF($H$34*$C$34*AC$4&gt;$H$34,0,$H$34*$C$34)+IF($I$34*$C$34*AB$4&gt;$I$34,0,$I$34*$C$34)+IF($J$34*$C$34*AA$4&gt;$J$34,0,$J$34*$C$34)+IF($K$34*$C$34*Z$4&gt;$K$34,0,$K$34*$C$34)+IF($L$34*$C$34*Y$4&gt;$L$34,0,$L$34*$C$34)+IF($M$34*$C$34*X$4&gt;$M$34,0,$M$34*$C$34)+IF($N$34*$C$34*W$4&gt;$N$34,0,$N$34*$C$34)+IF($O$34*$C$34*V$4&gt;$O$34,0,$O$34*$C$34)+IF($P$34*$C$34*U$4&gt;$P$34,0,$P$34*$C$34)+IF($Q$34*$C$34*T$4&gt;$Q$34,0,$Q$34*$C$34)+IF($R$34*$C$34*S$4&gt;$R$34,0,$R$34*$C$34)+IF($S$34*$C$34*R$4&gt;$S$34,0,$S$34*$C$34)+IF($T$34*$C$34*Q$4&gt;$T$34,0,$T$34*$C$34)+IF($U$34*$C$34*P$4&gt;$U$34,0,$U$34*$C$34)+IF($V$34*$C$34*O$4&gt;$V$34,0,$V$34*$C$34)+IF($W$34*$C$34*N$4&gt;$W$34,0,$W$34*$C$34)+IF($X$34*$C$34*M$4&gt;$X$34,0,$X$34*$C$34)+IF($Y$34*$C$34*L$4&gt;$Y$34,0,$Y$34*$C$34)+IF($Z$34*$C$34*K$4&gt;$Z$34,0,$Z$34*$C$34)+IF($AA$34*$C$34*J$4&gt;$AA$34,0,$AA$34*$C$34)+IF($AB$34*$C$34*I$4&gt;$AB$34,0,$AB$34*$C$34)+IF($AC$34*$C$34*H$4&gt;$AC$34,0,$AC$34*$C$34)+IF($AD$34*$C$34*G$4&gt;$AD$34,0,$AD$34*$C$34)+IF($AE$34*$C$34*F$4&gt;$AE$34,0,$AE$34*$C$34)))</f>
        <v>0</v>
      </c>
      <c r="AG92" s="126">
        <f>IF(AF63&gt;AF34,0,IF(AND(AF63=AF34,AF92=0),0,IF($E$34*$C$34*AG$4&gt;$E$34,0,$E$34*$C$34)+IF($F$34*$C$34*AF$4&gt;$F$34,0,$F$34*$C$34)+IF($G$34*$C$34*AE$4&gt;$G$34,0,$G$34*$C$34)+IF($H$34*$C$34*AD$4&gt;$H$34,0,$H$34*$C$34)+IF($I$34*$C$34*AC$4&gt;$I$34,0,$I$34*$C$34)+IF($J$34*$C$34*AB$4&gt;$J$34,0,$J$34*$C$34)+IF($K$34*$C$34*AA$4&gt;$K$34,0,$K$34*$C$34)+IF($L$34*$C$34*Z$4&gt;$L$34,0,$L$34*$C$34)+IF($M$34*$C$34*Y$4&gt;$M$34,0,$M$34*$C$34)+IF($N$34*$C$34*X$4&gt;$N$34,0,$N$34*$C$34)+IF($O$34*$C$34*W$4&gt;$O$34,0,$O$34*$C$34)+IF($P$34*$C$34*V$4&gt;$P$34,0,$P$34*$C$34)+IF($Q$34*$C$34*U$4&gt;$Q$34,0,$Q$34*$C$34)+IF($R$34*$C$34*T$4&gt;$R$34,0,$R$34*$C$34)+IF($S$34*$C$34*S$4&gt;$S$34,0,$S$34*$C$34)+IF($T$34*$C$34*R$4&gt;$T$34,0,$T$34*$C$34)+IF($U$34*$C$34*Q$4&gt;$U$34,0,$U$34*$C$34)+IF($V$34*$C$34*P$4&gt;$V$34,0,$V$34*$C$34)+IF($W$34*$C$34*O$4&gt;$W$34,0,$W$34*$C$34)+IF($X$34*$C$34*N$4&gt;$X$34,0,$X$34*$C$34)+IF($Y$34*$C$34*M$4&gt;$Y$34,0,$Y$34*$C$34)+IF($Z$34*$C$34*L$4&gt;$Z$34,0,$Z$34*$C$34)+IF($AA$34*$C$34*K$4&gt;$AA$34,0,$AA$34*$C$34)+IF($AB$34*$C$34*J$4&gt;$AB$34,0,$AB$34*$C$34)+IF($AC$34*$C$34*I$4&gt;$AC$34,0,$AC$34*$C$34)+IF($AD$34*$C$34*H$4&gt;$AD$34,0,$AD$34*$C$34)+IF($AE$34*$C$34*G$4&gt;$AE$34,0,$AE$34*$C$34)+IF($AF$34*$C$34*F$4&gt;$AF$34,0,$AF$34*$C$34)))</f>
        <v>0</v>
      </c>
      <c r="AH92" s="126">
        <f>IF(AG63&gt;AG34,0,IF(AND(AG63=AG34,AG92=0),0,IF($E$34*$C$34*AH$4&gt;$E$34,0,$E$34*$C$34)+IF($F$34*$C$34*AG$4&gt;$F$34,0,$F$34*$C$34)+IF($G$34*$C$34*AF$4&gt;$G$34,0,$G$34*$C$34)+IF($H$34*$C$34*AE$4&gt;$H$34,0,$H$34*$C$34)+IF($I$34*$C$34*AD$4&gt;$I$34,0,$I$34*$C$34)+IF($J$34*$C$34*AC$4&gt;$J$34,0,$J$34*$C$34)+IF($K$34*$C$34*AB$4&gt;$K$34,0,$K$34*$C$34)+IF($L$34*$C$34*AA$4&gt;$L$34,0,$L$34*$C$34)+IF($M$34*$C$34*Z$4&gt;$M$34,0,$M$34*$C$34)+IF($N$34*$C$34*Y$4&gt;$N$34,0,$N$34*$C$34)+IF($O$34*$C$34*X$4&gt;$O$34,0,$O$34*$C$34)+IF($P$34*$C$34*W$4&gt;$P$34,0,$P$34*$C$34)+IF($Q$34*$C$34*V$4&gt;$Q$34,0,$Q$34*$C$34)+IF($R$34*$C$34*U$4&gt;$R$34,0,$R$34*$C$34)+IF($S$34*$C$34*T$4&gt;$S$34,0,$S$34*$C$34)+IF($T$34*$C$34*S$4&gt;$T$34,0,$T$34*$C$34)+IF($U$34*$C$34*R$4&gt;$U$34,0,$U$34*$C$34)+IF($V$34*$C$34*Q$4&gt;$V$34,0,$V$34*$C$34)+IF($W$34*$C$34*P$4&gt;$W$34,0,$W$34*$C$34)+IF($X$34*$C$34*O$4&gt;$X$34,0,$X$34*$C$34)+IF($Y$34*$C$34*N$4&gt;$Y$34,0,$Y$34*$C$34)+IF($Z$34*$C$34*M$4&gt;$Z$34,0,$Z$34*$C$34)+IF($AA$34*$C$34*L$4&gt;$AA$34,0,$AA$34*$C$34)+IF($AB$34*$C$34*K$4&gt;$AB$34,0,$AB$34*$C$34)+IF($AC$34*$C$34*J$4&gt;$AC$34,0,$AC$34*$C$34)+IF($AD$34*$C$34*I$4&gt;$AD$34,0,$AD$34*$C$34)+IF($AE$34*$C$34*H$4&gt;$AE$34,0,$AE$34*$C$34)+IF($AF$34*$C$34*G$4&gt;$AF$34,0,$AF$34*$C$34)+IF($AG$34*$C$34*F$4&gt;$AG$34,0,$AG$34*$C$34)))</f>
        <v>0</v>
      </c>
      <c r="AI92" s="126">
        <f>IF(AH63&gt;AH34,0,IF(AND(AH63=AH34,AH92=0),0,IF($E$34*$C$34*AI$4&gt;$E$34,0,$E$34*$C$34)+IF($F$34*$C$34*AH$4&gt;$F$34,0,$F$34*$C$34)+IF($G$34*$C$34*AG$4&gt;$G$34,0,$G$34*$C$34)+IF($H$34*$C$34*AF$4&gt;$H$34,0,$H$34*$C$34)+IF($I$34*$C$34*AE$4&gt;$I$34,0,$I$34*$C$34)+IF($J$34*$C$34*AD$4&gt;$J$34,0,$J$34*$C$34)+IF($K$34*$C$34*AC$4&gt;$K$34,0,$K$34*$C$34)+IF($L$34*$C$34*AB$4&gt;$L$34,0,$L$34*$C$34)+IF($M$34*$C$34*AA$4&gt;$M$34,0,$M$34*$C$34)+IF($N$34*$C$34*Z$4&gt;$N$34,0,$N$34*$C$34)+IF($O$34*$C$34*Y$4&gt;$O$34,0,$O$34*$C$34)+IF($P$34*$C$34*X$4&gt;$P$34,0,$P$34*$C$34)+IF($Q$34*$C$34*W$4&gt;$Q$34,0,$Q$34*$C$34)+IF($R$34*$C$34*V$4&gt;$R$34,0,$R$34*$C$34)+IF($S$34*$C$34*U$4&gt;$S$34,0,$S$34*$C$34)+IF($T$34*$C$34*T$4&gt;$T$34,0,$T$34*$C$34)+IF($U$34*$C$34*S$4&gt;$U$34,0,$U$34*$C$34)+IF($V$34*$C$34*R$4&gt;$V$34,0,$V$34*$C$34)+IF($W$34*$C$34*Q$4&gt;$W$34,0,$W$34*$C$34)+IF($X$34*$C$34*P$4&gt;$X$34,0,$X$34*$C$34)+IF($Y$34*$C$34*O$4&gt;$Y$34,0,$Y$34*$C$34)+IF($Z$34*$C$34*N$4&gt;$Z$34,0,$Z$34*$C$34)+IF($AA$34*$C$34*M$4&gt;$AA$34,0,$AA$34*$C$34)+IF($AB$34*$C$34*L$4&gt;$AB$34,0,$AB$34*$C$34)+IF($AC$34*$C$34*K$4&gt;$AC$34,0,$AC$34*$C$34)+IF($AD$34*$C$34*J$4&gt;$AD$34,0,$AD$34*$C$34)+IF($AE$34*$C$34*I$4&gt;$AE$34,0,$AE$34*$C$34)+IF($AF$34*$C$34*H$4&gt;$AF$34,0,$AF$34*$C$34)+IF($AG$34*$C$34*G$4&gt;$AG$34,0,$AG$34*$C$34)+IF($AH$34*$C$34*F$4&gt;$AH$34,0,$AH$34*$C$34)))</f>
        <v>0</v>
      </c>
    </row>
    <row r="93" spans="2:35" x14ac:dyDescent="0.3">
      <c r="B93" s="153" t="s">
        <v>214</v>
      </c>
      <c r="C93" s="302"/>
      <c r="D93" s="154">
        <f>SUM(D68:D81,D83:D92)</f>
        <v>293.99999999999994</v>
      </c>
      <c r="E93" s="154">
        <f t="shared" ref="E93:AI93" si="17">SUM(E68:E81,E83:E92)</f>
        <v>0</v>
      </c>
      <c r="F93" s="154">
        <f t="shared" si="17"/>
        <v>9.7999999999999972</v>
      </c>
      <c r="G93" s="154">
        <f t="shared" si="17"/>
        <v>9.7999999999999972</v>
      </c>
      <c r="H93" s="154">
        <f t="shared" si="17"/>
        <v>9.7999999999999972</v>
      </c>
      <c r="I93" s="154">
        <f t="shared" si="17"/>
        <v>9.7999999999999972</v>
      </c>
      <c r="J93" s="154">
        <f t="shared" si="17"/>
        <v>9.7999999999999972</v>
      </c>
      <c r="K93" s="154">
        <f t="shared" si="17"/>
        <v>9.7999999999999972</v>
      </c>
      <c r="L93" s="154">
        <f t="shared" si="17"/>
        <v>9.7999999999999972</v>
      </c>
      <c r="M93" s="154">
        <f t="shared" si="17"/>
        <v>9.7999999999999972</v>
      </c>
      <c r="N93" s="154">
        <f t="shared" si="17"/>
        <v>9.7999999999999972</v>
      </c>
      <c r="O93" s="154">
        <f t="shared" si="17"/>
        <v>9.7999999999999972</v>
      </c>
      <c r="P93" s="154">
        <f t="shared" si="17"/>
        <v>9.7999999999999972</v>
      </c>
      <c r="Q93" s="154">
        <f t="shared" si="17"/>
        <v>9.7999999999999972</v>
      </c>
      <c r="R93" s="154">
        <f t="shared" si="17"/>
        <v>9.7999999999999972</v>
      </c>
      <c r="S93" s="154">
        <f t="shared" si="17"/>
        <v>9.7999999999999972</v>
      </c>
      <c r="T93" s="154">
        <f t="shared" si="17"/>
        <v>9.7999999999999972</v>
      </c>
      <c r="U93" s="154">
        <f t="shared" si="17"/>
        <v>9.7999999999999972</v>
      </c>
      <c r="V93" s="154">
        <f t="shared" si="17"/>
        <v>9.7999999999999972</v>
      </c>
      <c r="W93" s="154">
        <f t="shared" si="17"/>
        <v>9.7999999999999972</v>
      </c>
      <c r="X93" s="154">
        <f t="shared" si="17"/>
        <v>9.7999999999999972</v>
      </c>
      <c r="Y93" s="154">
        <f t="shared" si="17"/>
        <v>9.7999999999999972</v>
      </c>
      <c r="Z93" s="154">
        <f t="shared" si="17"/>
        <v>9.7999999999999972</v>
      </c>
      <c r="AA93" s="154">
        <f t="shared" si="17"/>
        <v>9.7999999999999972</v>
      </c>
      <c r="AB93" s="154">
        <f t="shared" si="17"/>
        <v>9.7999999999999972</v>
      </c>
      <c r="AC93" s="154">
        <f t="shared" si="17"/>
        <v>9.7999999999999972</v>
      </c>
      <c r="AD93" s="154">
        <f t="shared" si="17"/>
        <v>9.7999999999999972</v>
      </c>
      <c r="AE93" s="154">
        <f t="shared" si="17"/>
        <v>9.7999999999999972</v>
      </c>
      <c r="AF93" s="154">
        <f t="shared" si="17"/>
        <v>9.7999999999999972</v>
      </c>
      <c r="AG93" s="154">
        <f t="shared" si="17"/>
        <v>9.7999999999999972</v>
      </c>
      <c r="AH93" s="154">
        <f t="shared" si="17"/>
        <v>9.7999999999999972</v>
      </c>
      <c r="AI93" s="154">
        <f t="shared" si="17"/>
        <v>9.7999999999999972</v>
      </c>
    </row>
    <row r="94" spans="2:35" x14ac:dyDescent="0.3">
      <c r="B94"/>
      <c r="C94"/>
      <c r="D94"/>
      <c r="E94"/>
      <c r="F94"/>
      <c r="G94"/>
      <c r="H94"/>
      <c r="I94"/>
      <c r="J94"/>
      <c r="K94"/>
      <c r="L94"/>
      <c r="M94"/>
    </row>
    <row r="95" spans="2:35" x14ac:dyDescent="0.3">
      <c r="B95"/>
      <c r="C95"/>
      <c r="D95"/>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row>
    <row r="96" spans="2:35" x14ac:dyDescent="0.3">
      <c r="B96" s="29" t="s">
        <v>31</v>
      </c>
      <c r="C96" s="124"/>
      <c r="D96" s="151">
        <f t="shared" ref="D96" si="18">SUM(E96:AI96)</f>
        <v>0</v>
      </c>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row>
    <row r="97" spans="2:35" x14ac:dyDescent="0.3">
      <c r="B97"/>
      <c r="C97"/>
      <c r="D97"/>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row>
    <row r="98" spans="2:35" x14ac:dyDescent="0.3">
      <c r="B98" s="6" t="s">
        <v>32</v>
      </c>
      <c r="C98" s="124"/>
      <c r="D98" s="151"/>
      <c r="E98" s="27">
        <f>E35-E64-E93+E96</f>
        <v>222</v>
      </c>
      <c r="F98" s="27">
        <f t="shared" ref="F98:AI98" si="19">F6+F35-F64-F93+F96</f>
        <v>212.2</v>
      </c>
      <c r="G98" s="27">
        <f t="shared" si="19"/>
        <v>202.39999999999998</v>
      </c>
      <c r="H98" s="27">
        <f t="shared" si="19"/>
        <v>192.59999999999997</v>
      </c>
      <c r="I98" s="27">
        <f t="shared" si="19"/>
        <v>182.79999999999995</v>
      </c>
      <c r="J98" s="27">
        <f t="shared" si="19"/>
        <v>172.99999999999994</v>
      </c>
      <c r="K98" s="27">
        <f t="shared" si="19"/>
        <v>163.19999999999993</v>
      </c>
      <c r="L98" s="27">
        <f t="shared" si="19"/>
        <v>153.39999999999992</v>
      </c>
      <c r="M98" s="27">
        <f t="shared" si="19"/>
        <v>143.59999999999991</v>
      </c>
      <c r="N98" s="27">
        <f t="shared" si="19"/>
        <v>133.7999999999999</v>
      </c>
      <c r="O98" s="27">
        <f t="shared" si="19"/>
        <v>123.9999999999999</v>
      </c>
      <c r="P98" s="27">
        <f t="shared" si="19"/>
        <v>114.1999999999999</v>
      </c>
      <c r="Q98" s="27">
        <f t="shared" si="19"/>
        <v>104.39999999999991</v>
      </c>
      <c r="R98" s="27">
        <f t="shared" si="19"/>
        <v>94.599999999999909</v>
      </c>
      <c r="S98" s="27">
        <f t="shared" si="19"/>
        <v>84.799999999999912</v>
      </c>
      <c r="T98" s="27">
        <f t="shared" si="19"/>
        <v>74.999999999999915</v>
      </c>
      <c r="U98" s="27">
        <f t="shared" si="19"/>
        <v>65.199999999999918</v>
      </c>
      <c r="V98" s="27">
        <f t="shared" si="19"/>
        <v>55.39999999999992</v>
      </c>
      <c r="W98" s="27">
        <f t="shared" si="19"/>
        <v>45.599999999999923</v>
      </c>
      <c r="X98" s="27">
        <f t="shared" si="19"/>
        <v>35.799999999999926</v>
      </c>
      <c r="Y98" s="27">
        <f t="shared" si="19"/>
        <v>177.99999999999994</v>
      </c>
      <c r="Z98" s="27">
        <f t="shared" si="19"/>
        <v>168.19999999999993</v>
      </c>
      <c r="AA98" s="27">
        <f t="shared" si="19"/>
        <v>158.39999999999992</v>
      </c>
      <c r="AB98" s="27">
        <f t="shared" si="19"/>
        <v>148.59999999999991</v>
      </c>
      <c r="AC98" s="27">
        <f t="shared" si="19"/>
        <v>138.7999999999999</v>
      </c>
      <c r="AD98" s="27">
        <f t="shared" si="19"/>
        <v>138.99999999999989</v>
      </c>
      <c r="AE98" s="27">
        <f t="shared" si="19"/>
        <v>129.19999999999987</v>
      </c>
      <c r="AF98" s="27">
        <f t="shared" si="19"/>
        <v>119.39999999999988</v>
      </c>
      <c r="AG98" s="27">
        <f t="shared" si="19"/>
        <v>109.59999999999988</v>
      </c>
      <c r="AH98" s="27">
        <f t="shared" si="19"/>
        <v>99.799999999999883</v>
      </c>
      <c r="AI98" s="27">
        <f t="shared" si="19"/>
        <v>89.999999999999886</v>
      </c>
    </row>
    <row r="99" spans="2:35" x14ac:dyDescent="0.3">
      <c r="B99" s="9"/>
      <c r="C99" s="9"/>
      <c r="D99" s="9"/>
      <c r="E99" s="24"/>
      <c r="F99" s="25"/>
      <c r="G99" s="25"/>
      <c r="H99" s="25"/>
      <c r="I99" s="26"/>
      <c r="J99"/>
      <c r="K99"/>
      <c r="L99"/>
      <c r="M99"/>
    </row>
    <row r="100" spans="2:35" x14ac:dyDescent="0.3">
      <c r="B100" s="4"/>
      <c r="C100" s="4"/>
      <c r="D100" s="4"/>
      <c r="E100" s="4"/>
      <c r="F100" s="1"/>
      <c r="G100" s="1"/>
      <c r="H100" s="1"/>
    </row>
    <row r="101" spans="2:35" x14ac:dyDescent="0.3">
      <c r="B101" s="4"/>
      <c r="C101" s="4"/>
      <c r="D101" s="4"/>
      <c r="E101" s="4"/>
      <c r="F101" s="1"/>
      <c r="G101" s="1"/>
      <c r="H101" s="1"/>
    </row>
  </sheetData>
  <mergeCells count="10">
    <mergeCell ref="C83:C93"/>
    <mergeCell ref="C54:C63"/>
    <mergeCell ref="C68:C81"/>
    <mergeCell ref="B53:AH53"/>
    <mergeCell ref="B67:AH67"/>
    <mergeCell ref="B9:AH9"/>
    <mergeCell ref="B24:AI24"/>
    <mergeCell ref="B38:AH38"/>
    <mergeCell ref="C39:C52"/>
    <mergeCell ref="B82:AI82"/>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B2A9D-5470-488D-B69A-3EDF1C42278E}">
  <sheetPr>
    <tabColor rgb="FF3B7CFF"/>
  </sheetPr>
  <dimension ref="A1:AI31"/>
  <sheetViews>
    <sheetView showGridLines="0" topLeftCell="A9" zoomScale="85" zoomScaleNormal="85" workbookViewId="0">
      <pane xSplit="2" topLeftCell="C1" activePane="topRight" state="frozen"/>
      <selection pane="topRight" activeCell="B26" sqref="B26"/>
    </sheetView>
  </sheetViews>
  <sheetFormatPr defaultColWidth="14.44140625" defaultRowHeight="15" customHeight="1" x14ac:dyDescent="0.3"/>
  <cols>
    <col min="1" max="1" width="2.88671875" style="90" customWidth="1"/>
    <col min="2" max="2" width="33.6640625" style="90" customWidth="1"/>
    <col min="3" max="3" width="9.44140625" style="90" customWidth="1"/>
    <col min="4" max="4" width="12.6640625" style="90" bestFit="1" customWidth="1"/>
    <col min="5" max="34" width="13.6640625" style="90" customWidth="1"/>
    <col min="35" max="16384" width="14.44140625" style="90"/>
  </cols>
  <sheetData>
    <row r="1" spans="1:35" ht="14.4" x14ac:dyDescent="0.3">
      <c r="A1" s="87"/>
      <c r="B1" s="88"/>
      <c r="C1" s="88"/>
      <c r="D1" s="88"/>
      <c r="E1" s="89"/>
      <c r="F1" s="89"/>
      <c r="G1" s="89"/>
      <c r="H1" s="89"/>
      <c r="I1" s="89"/>
      <c r="J1" s="89"/>
      <c r="K1" s="89"/>
      <c r="L1" s="89"/>
      <c r="M1" s="89"/>
      <c r="N1" s="89"/>
      <c r="O1" s="89"/>
      <c r="P1" s="89"/>
      <c r="Q1" s="89"/>
      <c r="R1" s="89"/>
      <c r="S1" s="89"/>
      <c r="T1" s="89"/>
      <c r="U1" s="89"/>
      <c r="V1" s="89"/>
      <c r="W1" s="89"/>
      <c r="X1" s="89"/>
      <c r="Y1" s="89"/>
      <c r="Z1" s="89"/>
      <c r="AA1" s="89"/>
      <c r="AB1" s="89"/>
      <c r="AC1" s="87"/>
      <c r="AD1" s="87"/>
      <c r="AE1" s="87"/>
      <c r="AF1" s="87"/>
      <c r="AG1" s="87"/>
      <c r="AH1" s="87"/>
    </row>
    <row r="2" spans="1:35" ht="14.4" x14ac:dyDescent="0.3">
      <c r="A2" s="87"/>
      <c r="B2" s="91" t="s">
        <v>52</v>
      </c>
      <c r="C2" s="92"/>
      <c r="D2" s="92"/>
      <c r="E2" s="93"/>
      <c r="F2" s="93"/>
      <c r="G2" s="93"/>
      <c r="H2" s="94"/>
      <c r="I2" s="94"/>
      <c r="J2" s="94"/>
      <c r="K2" s="95"/>
      <c r="L2" s="95"/>
      <c r="M2" s="95"/>
      <c r="N2" s="95"/>
      <c r="O2" s="95"/>
      <c r="P2" s="95"/>
      <c r="Q2" s="95"/>
      <c r="R2" s="95"/>
      <c r="S2" s="95"/>
      <c r="T2" s="95"/>
      <c r="U2" s="95"/>
      <c r="V2" s="95"/>
      <c r="W2" s="95"/>
      <c r="X2" s="95"/>
      <c r="Y2" s="95"/>
      <c r="Z2" s="95"/>
      <c r="AA2" s="95"/>
      <c r="AB2" s="95"/>
      <c r="AC2" s="96"/>
      <c r="AD2" s="96"/>
      <c r="AE2" s="96"/>
      <c r="AF2" s="96"/>
      <c r="AG2" s="96"/>
      <c r="AH2" s="96"/>
      <c r="AI2" s="96"/>
    </row>
    <row r="3" spans="1:35" ht="14.4" x14ac:dyDescent="0.3">
      <c r="A3" s="87"/>
      <c r="B3" s="97"/>
      <c r="C3" s="97"/>
      <c r="D3" s="97"/>
      <c r="E3" s="89"/>
      <c r="F3" s="89"/>
      <c r="G3" s="89"/>
      <c r="H3" s="98"/>
      <c r="I3" s="98"/>
      <c r="J3" s="98"/>
      <c r="K3" s="89"/>
      <c r="L3" s="89"/>
      <c r="M3" s="89"/>
      <c r="N3" s="89"/>
      <c r="O3" s="89"/>
      <c r="P3" s="89"/>
      <c r="Q3" s="89"/>
      <c r="R3" s="89"/>
      <c r="S3" s="89"/>
      <c r="T3" s="89"/>
      <c r="U3" s="89"/>
      <c r="V3" s="89"/>
      <c r="W3" s="89"/>
      <c r="X3" s="89"/>
      <c r="Y3" s="89"/>
      <c r="Z3" s="89"/>
      <c r="AA3" s="89"/>
      <c r="AB3" s="89"/>
      <c r="AC3" s="87"/>
      <c r="AD3" s="87"/>
      <c r="AE3" s="87"/>
      <c r="AF3" s="87"/>
      <c r="AG3" s="87"/>
      <c r="AH3" s="87"/>
      <c r="AI3" s="87"/>
    </row>
    <row r="4" spans="1:35" ht="67.5" customHeight="1" x14ac:dyDescent="0.3">
      <c r="A4" s="87"/>
      <c r="B4" s="104"/>
      <c r="C4" s="99" t="s">
        <v>35</v>
      </c>
      <c r="D4" s="163" t="s">
        <v>214</v>
      </c>
      <c r="E4" s="163">
        <v>2024</v>
      </c>
      <c r="F4" s="164">
        <f>E4+1</f>
        <v>2025</v>
      </c>
      <c r="G4" s="164">
        <f t="shared" ref="G4:AI4" si="0">F4+1</f>
        <v>2026</v>
      </c>
      <c r="H4" s="164">
        <f t="shared" si="0"/>
        <v>2027</v>
      </c>
      <c r="I4" s="164">
        <f t="shared" si="0"/>
        <v>2028</v>
      </c>
      <c r="J4" s="164">
        <f t="shared" si="0"/>
        <v>2029</v>
      </c>
      <c r="K4" s="164">
        <f t="shared" si="0"/>
        <v>2030</v>
      </c>
      <c r="L4" s="164">
        <f t="shared" si="0"/>
        <v>2031</v>
      </c>
      <c r="M4" s="164">
        <f t="shared" si="0"/>
        <v>2032</v>
      </c>
      <c r="N4" s="164">
        <f t="shared" si="0"/>
        <v>2033</v>
      </c>
      <c r="O4" s="164">
        <f t="shared" si="0"/>
        <v>2034</v>
      </c>
      <c r="P4" s="164">
        <f t="shared" si="0"/>
        <v>2035</v>
      </c>
      <c r="Q4" s="164">
        <f t="shared" si="0"/>
        <v>2036</v>
      </c>
      <c r="R4" s="164">
        <f t="shared" si="0"/>
        <v>2037</v>
      </c>
      <c r="S4" s="164">
        <f t="shared" si="0"/>
        <v>2038</v>
      </c>
      <c r="T4" s="164">
        <f t="shared" si="0"/>
        <v>2039</v>
      </c>
      <c r="U4" s="164">
        <f t="shared" si="0"/>
        <v>2040</v>
      </c>
      <c r="V4" s="164">
        <f t="shared" si="0"/>
        <v>2041</v>
      </c>
      <c r="W4" s="164">
        <f t="shared" si="0"/>
        <v>2042</v>
      </c>
      <c r="X4" s="164">
        <f t="shared" si="0"/>
        <v>2043</v>
      </c>
      <c r="Y4" s="164">
        <f t="shared" si="0"/>
        <v>2044</v>
      </c>
      <c r="Z4" s="164">
        <f t="shared" si="0"/>
        <v>2045</v>
      </c>
      <c r="AA4" s="164">
        <f t="shared" si="0"/>
        <v>2046</v>
      </c>
      <c r="AB4" s="164">
        <f t="shared" si="0"/>
        <v>2047</v>
      </c>
      <c r="AC4" s="164">
        <f t="shared" si="0"/>
        <v>2048</v>
      </c>
      <c r="AD4" s="164">
        <f t="shared" si="0"/>
        <v>2049</v>
      </c>
      <c r="AE4" s="164">
        <f t="shared" si="0"/>
        <v>2050</v>
      </c>
      <c r="AF4" s="164">
        <f t="shared" si="0"/>
        <v>2051</v>
      </c>
      <c r="AG4" s="164">
        <f t="shared" si="0"/>
        <v>2052</v>
      </c>
      <c r="AH4" s="164">
        <f t="shared" si="0"/>
        <v>2053</v>
      </c>
      <c r="AI4" s="164">
        <f t="shared" si="0"/>
        <v>2054</v>
      </c>
    </row>
    <row r="5" spans="1:35" ht="14.4" x14ac:dyDescent="0.3">
      <c r="A5" s="87"/>
      <c r="B5" s="304" t="s">
        <v>58</v>
      </c>
      <c r="C5" s="305"/>
      <c r="D5" s="305"/>
      <c r="E5" s="305"/>
      <c r="F5" s="305"/>
      <c r="G5" s="305"/>
      <c r="H5" s="305"/>
      <c r="I5" s="305"/>
      <c r="J5" s="305"/>
      <c r="K5" s="305"/>
      <c r="L5" s="305"/>
      <c r="M5" s="305"/>
      <c r="N5" s="305"/>
      <c r="O5" s="305"/>
      <c r="P5" s="305"/>
      <c r="Q5" s="305"/>
      <c r="R5" s="305"/>
      <c r="S5" s="305"/>
      <c r="T5" s="305"/>
      <c r="U5" s="305"/>
      <c r="V5" s="305"/>
      <c r="W5" s="305"/>
      <c r="X5" s="305"/>
      <c r="Y5" s="305"/>
      <c r="Z5" s="305"/>
      <c r="AA5" s="305"/>
      <c r="AB5" s="305"/>
      <c r="AC5" s="305"/>
      <c r="AD5" s="305"/>
      <c r="AE5" s="305"/>
      <c r="AF5" s="305"/>
      <c r="AG5" s="305"/>
      <c r="AH5" s="305"/>
    </row>
    <row r="6" spans="1:35" ht="28.8" x14ac:dyDescent="0.3">
      <c r="A6" s="87"/>
      <c r="B6" s="101" t="s">
        <v>39</v>
      </c>
      <c r="C6" s="102" t="s">
        <v>37</v>
      </c>
      <c r="D6" s="212">
        <f>SUM(E6:AI6)</f>
        <v>310</v>
      </c>
      <c r="E6" s="221">
        <v>10</v>
      </c>
      <c r="F6" s="221">
        <v>10</v>
      </c>
      <c r="G6" s="221">
        <v>10</v>
      </c>
      <c r="H6" s="221">
        <v>10</v>
      </c>
      <c r="I6" s="221">
        <v>10</v>
      </c>
      <c r="J6" s="221">
        <v>10</v>
      </c>
      <c r="K6" s="221">
        <v>10</v>
      </c>
      <c r="L6" s="221">
        <v>10</v>
      </c>
      <c r="M6" s="221">
        <v>10</v>
      </c>
      <c r="N6" s="221">
        <v>10</v>
      </c>
      <c r="O6" s="221">
        <v>10</v>
      </c>
      <c r="P6" s="221">
        <v>10</v>
      </c>
      <c r="Q6" s="221">
        <v>10</v>
      </c>
      <c r="R6" s="221">
        <v>10</v>
      </c>
      <c r="S6" s="221">
        <v>10</v>
      </c>
      <c r="T6" s="221">
        <v>10</v>
      </c>
      <c r="U6" s="221">
        <v>10</v>
      </c>
      <c r="V6" s="221">
        <v>10</v>
      </c>
      <c r="W6" s="221">
        <v>10</v>
      </c>
      <c r="X6" s="221">
        <v>10</v>
      </c>
      <c r="Y6" s="221">
        <v>10</v>
      </c>
      <c r="Z6" s="221">
        <v>10</v>
      </c>
      <c r="AA6" s="221">
        <v>10</v>
      </c>
      <c r="AB6" s="221">
        <v>10</v>
      </c>
      <c r="AC6" s="221">
        <v>10</v>
      </c>
      <c r="AD6" s="221">
        <v>10</v>
      </c>
      <c r="AE6" s="221">
        <v>10</v>
      </c>
      <c r="AF6" s="221">
        <v>10</v>
      </c>
      <c r="AG6" s="221">
        <v>10</v>
      </c>
      <c r="AH6" s="221">
        <v>10</v>
      </c>
      <c r="AI6" s="221">
        <v>10</v>
      </c>
    </row>
    <row r="7" spans="1:35" ht="28.8" x14ac:dyDescent="0.3">
      <c r="A7" s="87"/>
      <c r="B7" s="101" t="s">
        <v>40</v>
      </c>
      <c r="C7" s="102" t="s">
        <v>37</v>
      </c>
      <c r="D7" s="212">
        <f t="shared" ref="D7:D26" si="1">SUM(E7:AI7)</f>
        <v>310</v>
      </c>
      <c r="E7" s="221">
        <v>10</v>
      </c>
      <c r="F7" s="221">
        <v>10</v>
      </c>
      <c r="G7" s="221">
        <v>10</v>
      </c>
      <c r="H7" s="221">
        <v>10</v>
      </c>
      <c r="I7" s="221">
        <v>10</v>
      </c>
      <c r="J7" s="221">
        <v>10</v>
      </c>
      <c r="K7" s="221">
        <v>10</v>
      </c>
      <c r="L7" s="221">
        <v>10</v>
      </c>
      <c r="M7" s="221">
        <v>10</v>
      </c>
      <c r="N7" s="221">
        <v>10</v>
      </c>
      <c r="O7" s="221">
        <v>10</v>
      </c>
      <c r="P7" s="221">
        <v>10</v>
      </c>
      <c r="Q7" s="221">
        <v>10</v>
      </c>
      <c r="R7" s="221">
        <v>10</v>
      </c>
      <c r="S7" s="221">
        <v>10</v>
      </c>
      <c r="T7" s="221">
        <v>10</v>
      </c>
      <c r="U7" s="221">
        <v>10</v>
      </c>
      <c r="V7" s="221">
        <v>10</v>
      </c>
      <c r="W7" s="221">
        <v>10</v>
      </c>
      <c r="X7" s="221">
        <v>10</v>
      </c>
      <c r="Y7" s="221">
        <v>10</v>
      </c>
      <c r="Z7" s="221">
        <v>10</v>
      </c>
      <c r="AA7" s="221">
        <v>10</v>
      </c>
      <c r="AB7" s="221">
        <v>10</v>
      </c>
      <c r="AC7" s="221">
        <v>10</v>
      </c>
      <c r="AD7" s="221">
        <v>10</v>
      </c>
      <c r="AE7" s="221">
        <v>10</v>
      </c>
      <c r="AF7" s="221">
        <v>10</v>
      </c>
      <c r="AG7" s="221">
        <v>10</v>
      </c>
      <c r="AH7" s="221">
        <v>10</v>
      </c>
      <c r="AI7" s="221">
        <v>10</v>
      </c>
    </row>
    <row r="8" spans="1:35" ht="28.8" x14ac:dyDescent="0.3">
      <c r="A8" s="87"/>
      <c r="B8" s="101" t="s">
        <v>41</v>
      </c>
      <c r="C8" s="102" t="s">
        <v>37</v>
      </c>
      <c r="D8" s="212">
        <f t="shared" si="1"/>
        <v>310</v>
      </c>
      <c r="E8" s="221">
        <v>10</v>
      </c>
      <c r="F8" s="221">
        <v>10</v>
      </c>
      <c r="G8" s="221">
        <v>10</v>
      </c>
      <c r="H8" s="221">
        <v>10</v>
      </c>
      <c r="I8" s="221">
        <v>10</v>
      </c>
      <c r="J8" s="221">
        <v>10</v>
      </c>
      <c r="K8" s="221">
        <v>10</v>
      </c>
      <c r="L8" s="221">
        <v>10</v>
      </c>
      <c r="M8" s="221">
        <v>10</v>
      </c>
      <c r="N8" s="221">
        <v>10</v>
      </c>
      <c r="O8" s="221">
        <v>10</v>
      </c>
      <c r="P8" s="221">
        <v>10</v>
      </c>
      <c r="Q8" s="221">
        <v>10</v>
      </c>
      <c r="R8" s="221">
        <v>10</v>
      </c>
      <c r="S8" s="221">
        <v>10</v>
      </c>
      <c r="T8" s="221">
        <v>10</v>
      </c>
      <c r="U8" s="221">
        <v>10</v>
      </c>
      <c r="V8" s="221">
        <v>10</v>
      </c>
      <c r="W8" s="221">
        <v>10</v>
      </c>
      <c r="X8" s="221">
        <v>10</v>
      </c>
      <c r="Y8" s="221">
        <v>10</v>
      </c>
      <c r="Z8" s="221">
        <v>10</v>
      </c>
      <c r="AA8" s="221">
        <v>10</v>
      </c>
      <c r="AB8" s="221">
        <v>10</v>
      </c>
      <c r="AC8" s="221">
        <v>10</v>
      </c>
      <c r="AD8" s="221">
        <v>10</v>
      </c>
      <c r="AE8" s="221">
        <v>10</v>
      </c>
      <c r="AF8" s="221">
        <v>10</v>
      </c>
      <c r="AG8" s="221">
        <v>10</v>
      </c>
      <c r="AH8" s="221">
        <v>10</v>
      </c>
      <c r="AI8" s="221">
        <v>10</v>
      </c>
    </row>
    <row r="9" spans="1:35" ht="28.8" x14ac:dyDescent="0.3">
      <c r="A9" s="87"/>
      <c r="B9" s="101" t="s">
        <v>42</v>
      </c>
      <c r="C9" s="102" t="s">
        <v>37</v>
      </c>
      <c r="D9" s="212">
        <f t="shared" si="1"/>
        <v>310</v>
      </c>
      <c r="E9" s="221">
        <v>10</v>
      </c>
      <c r="F9" s="221">
        <v>10</v>
      </c>
      <c r="G9" s="221">
        <v>10</v>
      </c>
      <c r="H9" s="221">
        <v>10</v>
      </c>
      <c r="I9" s="221">
        <v>10</v>
      </c>
      <c r="J9" s="221">
        <v>10</v>
      </c>
      <c r="K9" s="221">
        <v>10</v>
      </c>
      <c r="L9" s="221">
        <v>10</v>
      </c>
      <c r="M9" s="221">
        <v>10</v>
      </c>
      <c r="N9" s="221">
        <v>10</v>
      </c>
      <c r="O9" s="221">
        <v>10</v>
      </c>
      <c r="P9" s="221">
        <v>10</v>
      </c>
      <c r="Q9" s="221">
        <v>10</v>
      </c>
      <c r="R9" s="221">
        <v>10</v>
      </c>
      <c r="S9" s="221">
        <v>10</v>
      </c>
      <c r="T9" s="221">
        <v>10</v>
      </c>
      <c r="U9" s="221">
        <v>10</v>
      </c>
      <c r="V9" s="221">
        <v>10</v>
      </c>
      <c r="W9" s="221">
        <v>10</v>
      </c>
      <c r="X9" s="221">
        <v>10</v>
      </c>
      <c r="Y9" s="221">
        <v>10</v>
      </c>
      <c r="Z9" s="221">
        <v>10</v>
      </c>
      <c r="AA9" s="221">
        <v>10</v>
      </c>
      <c r="AB9" s="221">
        <v>10</v>
      </c>
      <c r="AC9" s="221">
        <v>10</v>
      </c>
      <c r="AD9" s="221">
        <v>10</v>
      </c>
      <c r="AE9" s="221">
        <v>10</v>
      </c>
      <c r="AF9" s="221">
        <v>10</v>
      </c>
      <c r="AG9" s="221">
        <v>10</v>
      </c>
      <c r="AH9" s="221">
        <v>10</v>
      </c>
      <c r="AI9" s="221">
        <v>10</v>
      </c>
    </row>
    <row r="10" spans="1:35" ht="28.8" x14ac:dyDescent="0.3">
      <c r="A10" s="87"/>
      <c r="B10" s="101" t="s">
        <v>1</v>
      </c>
      <c r="C10" s="102" t="s">
        <v>37</v>
      </c>
      <c r="D10" s="212">
        <f t="shared" si="1"/>
        <v>310</v>
      </c>
      <c r="E10" s="221">
        <v>10</v>
      </c>
      <c r="F10" s="221">
        <v>10</v>
      </c>
      <c r="G10" s="221">
        <v>10</v>
      </c>
      <c r="H10" s="221">
        <v>10</v>
      </c>
      <c r="I10" s="221">
        <v>10</v>
      </c>
      <c r="J10" s="221">
        <v>10</v>
      </c>
      <c r="K10" s="221">
        <v>10</v>
      </c>
      <c r="L10" s="221">
        <v>10</v>
      </c>
      <c r="M10" s="221">
        <v>10</v>
      </c>
      <c r="N10" s="221">
        <v>10</v>
      </c>
      <c r="O10" s="221">
        <v>10</v>
      </c>
      <c r="P10" s="221">
        <v>10</v>
      </c>
      <c r="Q10" s="221">
        <v>10</v>
      </c>
      <c r="R10" s="221">
        <v>10</v>
      </c>
      <c r="S10" s="221">
        <v>10</v>
      </c>
      <c r="T10" s="221">
        <v>10</v>
      </c>
      <c r="U10" s="221">
        <v>10</v>
      </c>
      <c r="V10" s="221">
        <v>10</v>
      </c>
      <c r="W10" s="221">
        <v>10</v>
      </c>
      <c r="X10" s="221">
        <v>10</v>
      </c>
      <c r="Y10" s="221">
        <v>10</v>
      </c>
      <c r="Z10" s="221">
        <v>10</v>
      </c>
      <c r="AA10" s="221">
        <v>10</v>
      </c>
      <c r="AB10" s="221">
        <v>10</v>
      </c>
      <c r="AC10" s="221">
        <v>10</v>
      </c>
      <c r="AD10" s="221">
        <v>10</v>
      </c>
      <c r="AE10" s="221">
        <v>10</v>
      </c>
      <c r="AF10" s="221">
        <v>10</v>
      </c>
      <c r="AG10" s="221">
        <v>10</v>
      </c>
      <c r="AH10" s="221">
        <v>10</v>
      </c>
      <c r="AI10" s="221">
        <v>10</v>
      </c>
    </row>
    <row r="11" spans="1:35" ht="28.8" x14ac:dyDescent="0.3">
      <c r="A11" s="87"/>
      <c r="B11" s="101" t="s">
        <v>44</v>
      </c>
      <c r="C11" s="102" t="s">
        <v>37</v>
      </c>
      <c r="D11" s="212">
        <f>SUM(E11:AI11)</f>
        <v>0</v>
      </c>
      <c r="E11" s="178"/>
      <c r="F11" s="178"/>
      <c r="G11" s="178"/>
      <c r="H11" s="178"/>
      <c r="I11" s="178"/>
      <c r="J11" s="178"/>
      <c r="K11" s="178"/>
      <c r="L11" s="178"/>
      <c r="M11" s="178"/>
      <c r="N11" s="178"/>
      <c r="O11" s="178"/>
      <c r="P11" s="178"/>
      <c r="Q11" s="178"/>
      <c r="R11" s="178"/>
      <c r="S11" s="178"/>
      <c r="T11" s="178"/>
      <c r="U11" s="178"/>
      <c r="V11" s="178"/>
      <c r="W11" s="178"/>
      <c r="X11" s="178"/>
      <c r="Y11" s="178"/>
      <c r="Z11" s="178"/>
      <c r="AA11" s="178"/>
      <c r="AB11" s="178"/>
      <c r="AC11" s="178"/>
      <c r="AD11" s="178"/>
      <c r="AE11" s="178"/>
      <c r="AF11" s="178"/>
      <c r="AG11" s="178"/>
      <c r="AH11" s="178"/>
      <c r="AI11" s="178"/>
    </row>
    <row r="12" spans="1:35" s="220" customFormat="1" ht="28.8" x14ac:dyDescent="0.3">
      <c r="A12" s="218"/>
      <c r="B12" s="213" t="s">
        <v>67</v>
      </c>
      <c r="C12" s="217" t="s">
        <v>37</v>
      </c>
      <c r="D12" s="215">
        <f t="shared" si="1"/>
        <v>1550</v>
      </c>
      <c r="E12" s="219">
        <f t="shared" ref="E12:F12" si="2">SUM(E6:E11)</f>
        <v>50</v>
      </c>
      <c r="F12" s="219">
        <f t="shared" si="2"/>
        <v>50</v>
      </c>
      <c r="G12" s="219">
        <f>SUM(G6:G11)</f>
        <v>50</v>
      </c>
      <c r="H12" s="219">
        <f t="shared" ref="H12:I12" si="3">SUM(H6:H10)</f>
        <v>50</v>
      </c>
      <c r="I12" s="219">
        <f t="shared" si="3"/>
        <v>50</v>
      </c>
      <c r="J12" s="219">
        <f t="shared" ref="J12:AH12" si="4">SUM(J6:J10)</f>
        <v>50</v>
      </c>
      <c r="K12" s="219">
        <f t="shared" ref="K12:L12" si="5">SUM(K6:K10)</f>
        <v>50</v>
      </c>
      <c r="L12" s="219">
        <f t="shared" si="5"/>
        <v>50</v>
      </c>
      <c r="M12" s="219">
        <f t="shared" si="4"/>
        <v>50</v>
      </c>
      <c r="N12" s="219">
        <f t="shared" ref="N12:O12" si="6">SUM(N6:N10)</f>
        <v>50</v>
      </c>
      <c r="O12" s="219">
        <f t="shared" si="6"/>
        <v>50</v>
      </c>
      <c r="P12" s="219">
        <f t="shared" si="4"/>
        <v>50</v>
      </c>
      <c r="Q12" s="219">
        <f t="shared" ref="Q12:R12" si="7">SUM(Q6:Q10)</f>
        <v>50</v>
      </c>
      <c r="R12" s="219">
        <f t="shared" si="7"/>
        <v>50</v>
      </c>
      <c r="S12" s="219">
        <f t="shared" si="4"/>
        <v>50</v>
      </c>
      <c r="T12" s="219">
        <f t="shared" ref="T12:U12" si="8">SUM(T6:T10)</f>
        <v>50</v>
      </c>
      <c r="U12" s="219">
        <f t="shared" si="8"/>
        <v>50</v>
      </c>
      <c r="V12" s="219">
        <f t="shared" si="4"/>
        <v>50</v>
      </c>
      <c r="W12" s="219">
        <f t="shared" ref="W12:X12" si="9">SUM(W6:W10)</f>
        <v>50</v>
      </c>
      <c r="X12" s="219">
        <f t="shared" si="9"/>
        <v>50</v>
      </c>
      <c r="Y12" s="219">
        <f t="shared" si="4"/>
        <v>50</v>
      </c>
      <c r="Z12" s="219">
        <f t="shared" ref="Z12:AA12" si="10">SUM(Z6:Z10)</f>
        <v>50</v>
      </c>
      <c r="AA12" s="219">
        <f t="shared" si="10"/>
        <v>50</v>
      </c>
      <c r="AB12" s="219">
        <f t="shared" si="4"/>
        <v>50</v>
      </c>
      <c r="AC12" s="219">
        <f t="shared" ref="AC12:AD12" si="11">SUM(AC6:AC10)</f>
        <v>50</v>
      </c>
      <c r="AD12" s="219">
        <f t="shared" si="11"/>
        <v>50</v>
      </c>
      <c r="AE12" s="219">
        <f t="shared" si="4"/>
        <v>50</v>
      </c>
      <c r="AF12" s="219">
        <f t="shared" ref="AF12:AG12" si="12">SUM(AF6:AF10)</f>
        <v>50</v>
      </c>
      <c r="AG12" s="219">
        <f t="shared" si="12"/>
        <v>50</v>
      </c>
      <c r="AH12" s="219">
        <f t="shared" si="4"/>
        <v>50</v>
      </c>
      <c r="AI12" s="219">
        <f t="shared" ref="AI12" si="13">SUM(AI6:AI10)</f>
        <v>50</v>
      </c>
    </row>
    <row r="13" spans="1:35" ht="28.8" x14ac:dyDescent="0.3">
      <c r="A13" s="87"/>
      <c r="B13" s="101" t="s">
        <v>45</v>
      </c>
      <c r="C13" s="102" t="s">
        <v>37</v>
      </c>
      <c r="D13" s="212">
        <f t="shared" si="1"/>
        <v>0</v>
      </c>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row>
    <row r="14" spans="1:35" s="220" customFormat="1" ht="29.25" customHeight="1" x14ac:dyDescent="0.3">
      <c r="A14" s="218"/>
      <c r="B14" s="213" t="s">
        <v>55</v>
      </c>
      <c r="C14" s="214" t="s">
        <v>37</v>
      </c>
      <c r="D14" s="215">
        <f t="shared" si="1"/>
        <v>1550</v>
      </c>
      <c r="E14" s="219">
        <f t="shared" ref="E14:F14" si="14">E12-E13</f>
        <v>50</v>
      </c>
      <c r="F14" s="219">
        <f t="shared" si="14"/>
        <v>50</v>
      </c>
      <c r="G14" s="219">
        <f>G12-G13</f>
        <v>50</v>
      </c>
      <c r="H14" s="219">
        <f t="shared" ref="H14:I14" si="15">H12-H13</f>
        <v>50</v>
      </c>
      <c r="I14" s="219">
        <f t="shared" si="15"/>
        <v>50</v>
      </c>
      <c r="J14" s="219">
        <f t="shared" ref="J14:AH14" si="16">J12-J13</f>
        <v>50</v>
      </c>
      <c r="K14" s="219">
        <f t="shared" ref="K14:L14" si="17">K12-K13</f>
        <v>50</v>
      </c>
      <c r="L14" s="219">
        <f t="shared" si="17"/>
        <v>50</v>
      </c>
      <c r="M14" s="219">
        <f t="shared" si="16"/>
        <v>50</v>
      </c>
      <c r="N14" s="219">
        <f t="shared" ref="N14:O14" si="18">N12-N13</f>
        <v>50</v>
      </c>
      <c r="O14" s="219">
        <f t="shared" si="18"/>
        <v>50</v>
      </c>
      <c r="P14" s="219">
        <f t="shared" si="16"/>
        <v>50</v>
      </c>
      <c r="Q14" s="219">
        <f t="shared" ref="Q14:R14" si="19">Q12-Q13</f>
        <v>50</v>
      </c>
      <c r="R14" s="219">
        <f t="shared" si="19"/>
        <v>50</v>
      </c>
      <c r="S14" s="219">
        <f t="shared" si="16"/>
        <v>50</v>
      </c>
      <c r="T14" s="219">
        <f t="shared" ref="T14:U14" si="20">T12-T13</f>
        <v>50</v>
      </c>
      <c r="U14" s="219">
        <f t="shared" si="20"/>
        <v>50</v>
      </c>
      <c r="V14" s="219">
        <f t="shared" si="16"/>
        <v>50</v>
      </c>
      <c r="W14" s="219">
        <f t="shared" ref="W14:X14" si="21">W12-W13</f>
        <v>50</v>
      </c>
      <c r="X14" s="219">
        <f t="shared" si="21"/>
        <v>50</v>
      </c>
      <c r="Y14" s="219">
        <f t="shared" si="16"/>
        <v>50</v>
      </c>
      <c r="Z14" s="219">
        <f t="shared" ref="Z14:AA14" si="22">Z12-Z13</f>
        <v>50</v>
      </c>
      <c r="AA14" s="219">
        <f t="shared" si="22"/>
        <v>50</v>
      </c>
      <c r="AB14" s="219">
        <f t="shared" si="16"/>
        <v>50</v>
      </c>
      <c r="AC14" s="219">
        <f t="shared" ref="AC14:AD14" si="23">AC12-AC13</f>
        <v>50</v>
      </c>
      <c r="AD14" s="219">
        <f t="shared" si="23"/>
        <v>50</v>
      </c>
      <c r="AE14" s="219">
        <f t="shared" si="16"/>
        <v>50</v>
      </c>
      <c r="AF14" s="219">
        <f t="shared" ref="AF14:AG14" si="24">AF12-AF13</f>
        <v>50</v>
      </c>
      <c r="AG14" s="219">
        <f t="shared" si="24"/>
        <v>50</v>
      </c>
      <c r="AH14" s="219">
        <f t="shared" si="16"/>
        <v>50</v>
      </c>
      <c r="AI14" s="219">
        <f t="shared" ref="AI14" si="25">AI12-AI13</f>
        <v>50</v>
      </c>
    </row>
    <row r="15" spans="1:35" s="68" customFormat="1" ht="14.4" x14ac:dyDescent="0.3">
      <c r="A15" s="65"/>
      <c r="B15" s="294" t="s">
        <v>134</v>
      </c>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row>
    <row r="16" spans="1:35" ht="28.8" x14ac:dyDescent="0.3">
      <c r="A16" s="87"/>
      <c r="B16" s="137" t="s">
        <v>134</v>
      </c>
      <c r="C16" s="102" t="s">
        <v>37</v>
      </c>
      <c r="D16" s="212">
        <f t="shared" si="1"/>
        <v>279</v>
      </c>
      <c r="E16" s="181">
        <v>9</v>
      </c>
      <c r="F16" s="181">
        <v>9</v>
      </c>
      <c r="G16" s="181">
        <v>9</v>
      </c>
      <c r="H16" s="181">
        <v>9</v>
      </c>
      <c r="I16" s="181">
        <v>9</v>
      </c>
      <c r="J16" s="181">
        <v>9</v>
      </c>
      <c r="K16" s="181">
        <v>9</v>
      </c>
      <c r="L16" s="181">
        <v>9</v>
      </c>
      <c r="M16" s="181">
        <v>9</v>
      </c>
      <c r="N16" s="181">
        <v>9</v>
      </c>
      <c r="O16" s="181">
        <v>9</v>
      </c>
      <c r="P16" s="181">
        <v>9</v>
      </c>
      <c r="Q16" s="181">
        <v>9</v>
      </c>
      <c r="R16" s="181">
        <v>9</v>
      </c>
      <c r="S16" s="181">
        <v>9</v>
      </c>
      <c r="T16" s="181">
        <v>9</v>
      </c>
      <c r="U16" s="181">
        <v>9</v>
      </c>
      <c r="V16" s="181">
        <v>9</v>
      </c>
      <c r="W16" s="181">
        <v>9</v>
      </c>
      <c r="X16" s="181">
        <v>9</v>
      </c>
      <c r="Y16" s="181">
        <v>9</v>
      </c>
      <c r="Z16" s="181">
        <v>9</v>
      </c>
      <c r="AA16" s="181">
        <v>9</v>
      </c>
      <c r="AB16" s="181">
        <v>9</v>
      </c>
      <c r="AC16" s="181">
        <v>9</v>
      </c>
      <c r="AD16" s="181">
        <v>9</v>
      </c>
      <c r="AE16" s="181">
        <v>9</v>
      </c>
      <c r="AF16" s="181">
        <v>9</v>
      </c>
      <c r="AG16" s="181">
        <v>9</v>
      </c>
      <c r="AH16" s="181">
        <v>9</v>
      </c>
      <c r="AI16" s="181">
        <v>9</v>
      </c>
    </row>
    <row r="17" spans="1:35" s="68" customFormat="1" ht="14.4" x14ac:dyDescent="0.3">
      <c r="A17" s="65"/>
      <c r="B17" s="294" t="s">
        <v>402</v>
      </c>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row>
    <row r="18" spans="1:35" ht="28.8" x14ac:dyDescent="0.3">
      <c r="A18" s="87"/>
      <c r="B18" s="101" t="s">
        <v>53</v>
      </c>
      <c r="C18" s="102" t="s">
        <v>37</v>
      </c>
      <c r="D18" s="212">
        <f t="shared" si="1"/>
        <v>620</v>
      </c>
      <c r="E18" s="181">
        <v>20</v>
      </c>
      <c r="F18" s="181">
        <v>20</v>
      </c>
      <c r="G18" s="181">
        <v>20</v>
      </c>
      <c r="H18" s="181">
        <v>20</v>
      </c>
      <c r="I18" s="181">
        <v>20</v>
      </c>
      <c r="J18" s="181">
        <v>20</v>
      </c>
      <c r="K18" s="181">
        <v>20</v>
      </c>
      <c r="L18" s="181">
        <v>20</v>
      </c>
      <c r="M18" s="181">
        <v>20</v>
      </c>
      <c r="N18" s="181">
        <v>20</v>
      </c>
      <c r="O18" s="181">
        <v>20</v>
      </c>
      <c r="P18" s="181">
        <v>20</v>
      </c>
      <c r="Q18" s="181">
        <v>20</v>
      </c>
      <c r="R18" s="181">
        <v>20</v>
      </c>
      <c r="S18" s="181">
        <v>20</v>
      </c>
      <c r="T18" s="181">
        <v>20</v>
      </c>
      <c r="U18" s="181">
        <v>20</v>
      </c>
      <c r="V18" s="181">
        <v>20</v>
      </c>
      <c r="W18" s="181">
        <v>20</v>
      </c>
      <c r="X18" s="181">
        <v>20</v>
      </c>
      <c r="Y18" s="181">
        <v>20</v>
      </c>
      <c r="Z18" s="181">
        <v>20</v>
      </c>
      <c r="AA18" s="181">
        <v>20</v>
      </c>
      <c r="AB18" s="181">
        <v>20</v>
      </c>
      <c r="AC18" s="181">
        <v>20</v>
      </c>
      <c r="AD18" s="181">
        <v>20</v>
      </c>
      <c r="AE18" s="181">
        <v>20</v>
      </c>
      <c r="AF18" s="181">
        <v>20</v>
      </c>
      <c r="AG18" s="181">
        <v>20</v>
      </c>
      <c r="AH18" s="181">
        <v>20</v>
      </c>
      <c r="AI18" s="181">
        <v>20</v>
      </c>
    </row>
    <row r="19" spans="1:35" ht="28.8" x14ac:dyDescent="0.3">
      <c r="A19" s="87"/>
      <c r="B19" s="101" t="s">
        <v>0</v>
      </c>
      <c r="C19" s="102" t="s">
        <v>37</v>
      </c>
      <c r="D19" s="212">
        <f t="shared" si="1"/>
        <v>31</v>
      </c>
      <c r="E19" s="181">
        <v>1</v>
      </c>
      <c r="F19" s="181">
        <v>1</v>
      </c>
      <c r="G19" s="181">
        <v>1</v>
      </c>
      <c r="H19" s="181">
        <v>1</v>
      </c>
      <c r="I19" s="181">
        <v>1</v>
      </c>
      <c r="J19" s="181">
        <v>1</v>
      </c>
      <c r="K19" s="181">
        <v>1</v>
      </c>
      <c r="L19" s="181">
        <v>1</v>
      </c>
      <c r="M19" s="181">
        <v>1</v>
      </c>
      <c r="N19" s="181">
        <v>1</v>
      </c>
      <c r="O19" s="181">
        <v>1</v>
      </c>
      <c r="P19" s="181">
        <v>1</v>
      </c>
      <c r="Q19" s="181">
        <v>1</v>
      </c>
      <c r="R19" s="181">
        <v>1</v>
      </c>
      <c r="S19" s="181">
        <v>1</v>
      </c>
      <c r="T19" s="181">
        <v>1</v>
      </c>
      <c r="U19" s="181">
        <v>1</v>
      </c>
      <c r="V19" s="181">
        <v>1</v>
      </c>
      <c r="W19" s="181">
        <v>1</v>
      </c>
      <c r="X19" s="181">
        <v>1</v>
      </c>
      <c r="Y19" s="181">
        <v>1</v>
      </c>
      <c r="Z19" s="181">
        <v>1</v>
      </c>
      <c r="AA19" s="181">
        <v>1</v>
      </c>
      <c r="AB19" s="181">
        <v>1</v>
      </c>
      <c r="AC19" s="181">
        <v>1</v>
      </c>
      <c r="AD19" s="181">
        <v>1</v>
      </c>
      <c r="AE19" s="181">
        <v>1</v>
      </c>
      <c r="AF19" s="181">
        <v>1</v>
      </c>
      <c r="AG19" s="181">
        <v>1</v>
      </c>
      <c r="AH19" s="181">
        <v>1</v>
      </c>
      <c r="AI19" s="181">
        <v>1</v>
      </c>
    </row>
    <row r="20" spans="1:35" ht="43.2" x14ac:dyDescent="0.3">
      <c r="A20" s="87"/>
      <c r="B20" s="101" t="s">
        <v>54</v>
      </c>
      <c r="C20" s="102" t="s">
        <v>37</v>
      </c>
      <c r="D20" s="212">
        <f t="shared" si="1"/>
        <v>310</v>
      </c>
      <c r="E20" s="181">
        <v>10</v>
      </c>
      <c r="F20" s="181">
        <v>10</v>
      </c>
      <c r="G20" s="181">
        <v>10</v>
      </c>
      <c r="H20" s="181">
        <v>10</v>
      </c>
      <c r="I20" s="181">
        <v>10</v>
      </c>
      <c r="J20" s="181">
        <v>10</v>
      </c>
      <c r="K20" s="181">
        <v>10</v>
      </c>
      <c r="L20" s="181">
        <v>10</v>
      </c>
      <c r="M20" s="181">
        <v>10</v>
      </c>
      <c r="N20" s="181">
        <v>10</v>
      </c>
      <c r="O20" s="181">
        <v>10</v>
      </c>
      <c r="P20" s="181">
        <v>10</v>
      </c>
      <c r="Q20" s="181">
        <v>10</v>
      </c>
      <c r="R20" s="181">
        <v>10</v>
      </c>
      <c r="S20" s="181">
        <v>10</v>
      </c>
      <c r="T20" s="181">
        <v>10</v>
      </c>
      <c r="U20" s="181">
        <v>10</v>
      </c>
      <c r="V20" s="181">
        <v>10</v>
      </c>
      <c r="W20" s="181">
        <v>10</v>
      </c>
      <c r="X20" s="181">
        <v>10</v>
      </c>
      <c r="Y20" s="181">
        <v>10</v>
      </c>
      <c r="Z20" s="181">
        <v>10</v>
      </c>
      <c r="AA20" s="181">
        <v>10</v>
      </c>
      <c r="AB20" s="181">
        <v>10</v>
      </c>
      <c r="AC20" s="181">
        <v>10</v>
      </c>
      <c r="AD20" s="181">
        <v>10</v>
      </c>
      <c r="AE20" s="181">
        <v>10</v>
      </c>
      <c r="AF20" s="181">
        <v>10</v>
      </c>
      <c r="AG20" s="181">
        <v>10</v>
      </c>
      <c r="AH20" s="181">
        <v>10</v>
      </c>
      <c r="AI20" s="181">
        <v>10</v>
      </c>
    </row>
    <row r="21" spans="1:35" ht="14.4" x14ac:dyDescent="0.3">
      <c r="A21" s="87"/>
      <c r="B21" s="304" t="s">
        <v>307</v>
      </c>
      <c r="C21" s="305"/>
      <c r="D21" s="305"/>
      <c r="E21" s="305"/>
      <c r="F21" s="305"/>
      <c r="G21" s="305"/>
      <c r="H21" s="305"/>
      <c r="I21" s="305"/>
      <c r="J21" s="305"/>
      <c r="K21" s="305"/>
      <c r="L21" s="305"/>
      <c r="M21" s="305"/>
      <c r="N21" s="305"/>
      <c r="O21" s="305"/>
      <c r="P21" s="305"/>
      <c r="Q21" s="305"/>
      <c r="R21" s="305"/>
      <c r="S21" s="305"/>
      <c r="T21" s="305"/>
      <c r="U21" s="305"/>
      <c r="V21" s="305"/>
      <c r="W21" s="305"/>
      <c r="X21" s="305"/>
      <c r="Y21" s="305"/>
      <c r="Z21" s="305"/>
      <c r="AA21" s="305"/>
      <c r="AB21" s="305"/>
      <c r="AC21" s="305"/>
      <c r="AD21" s="305"/>
      <c r="AE21" s="305"/>
      <c r="AF21" s="305"/>
      <c r="AG21" s="305"/>
      <c r="AH21" s="305"/>
    </row>
    <row r="22" spans="1:35" ht="28.8" x14ac:dyDescent="0.3">
      <c r="A22" s="87"/>
      <c r="B22" s="137" t="s">
        <v>307</v>
      </c>
      <c r="C22" s="102" t="s">
        <v>37</v>
      </c>
      <c r="D22" s="212">
        <f t="shared" si="1"/>
        <v>31</v>
      </c>
      <c r="E22" s="181">
        <v>1</v>
      </c>
      <c r="F22" s="181">
        <v>1</v>
      </c>
      <c r="G22" s="181">
        <v>1</v>
      </c>
      <c r="H22" s="181">
        <v>1</v>
      </c>
      <c r="I22" s="181">
        <v>1</v>
      </c>
      <c r="J22" s="181">
        <v>1</v>
      </c>
      <c r="K22" s="181">
        <v>1</v>
      </c>
      <c r="L22" s="181">
        <v>1</v>
      </c>
      <c r="M22" s="181">
        <v>1</v>
      </c>
      <c r="N22" s="181">
        <v>1</v>
      </c>
      <c r="O22" s="181">
        <v>1</v>
      </c>
      <c r="P22" s="181">
        <v>1</v>
      </c>
      <c r="Q22" s="181">
        <v>1</v>
      </c>
      <c r="R22" s="181">
        <v>1</v>
      </c>
      <c r="S22" s="181">
        <v>1</v>
      </c>
      <c r="T22" s="181">
        <v>1</v>
      </c>
      <c r="U22" s="181">
        <v>1</v>
      </c>
      <c r="V22" s="181">
        <v>1</v>
      </c>
      <c r="W22" s="181">
        <v>1</v>
      </c>
      <c r="X22" s="181">
        <v>1</v>
      </c>
      <c r="Y22" s="181">
        <v>1</v>
      </c>
      <c r="Z22" s="181">
        <v>1</v>
      </c>
      <c r="AA22" s="181">
        <v>1</v>
      </c>
      <c r="AB22" s="181">
        <v>1</v>
      </c>
      <c r="AC22" s="181">
        <v>1</v>
      </c>
      <c r="AD22" s="181">
        <v>1</v>
      </c>
      <c r="AE22" s="181">
        <v>1</v>
      </c>
      <c r="AF22" s="181">
        <v>1</v>
      </c>
      <c r="AG22" s="181">
        <v>1</v>
      </c>
      <c r="AH22" s="181">
        <v>1</v>
      </c>
      <c r="AI22" s="181">
        <v>1</v>
      </c>
    </row>
    <row r="23" spans="1:35" ht="14.4" x14ac:dyDescent="0.3">
      <c r="A23" s="87"/>
      <c r="B23" s="306" t="s">
        <v>47</v>
      </c>
      <c r="C23" s="305"/>
      <c r="D23" s="305"/>
      <c r="E23" s="305"/>
      <c r="F23" s="305"/>
      <c r="G23" s="305"/>
      <c r="H23" s="305"/>
      <c r="I23" s="305"/>
      <c r="J23" s="305"/>
      <c r="K23" s="305"/>
      <c r="L23" s="305"/>
      <c r="M23" s="305"/>
      <c r="N23" s="305"/>
      <c r="O23" s="305"/>
      <c r="P23" s="305"/>
      <c r="Q23" s="305"/>
      <c r="R23" s="305"/>
      <c r="S23" s="305"/>
      <c r="T23" s="305"/>
      <c r="U23" s="305"/>
      <c r="V23" s="305"/>
      <c r="W23" s="305"/>
      <c r="X23" s="305"/>
      <c r="Y23" s="305"/>
      <c r="Z23" s="305"/>
      <c r="AA23" s="305"/>
      <c r="AB23" s="305"/>
      <c r="AC23" s="305"/>
      <c r="AD23" s="305"/>
      <c r="AE23" s="305"/>
      <c r="AF23" s="305"/>
      <c r="AG23" s="305"/>
      <c r="AH23" s="305"/>
    </row>
    <row r="24" spans="1:35" ht="28.8" x14ac:dyDescent="0.3">
      <c r="A24" s="87"/>
      <c r="B24" s="101" t="s">
        <v>48</v>
      </c>
      <c r="C24" s="102" t="s">
        <v>37</v>
      </c>
      <c r="D24" s="212">
        <f t="shared" si="1"/>
        <v>31</v>
      </c>
      <c r="E24" s="181">
        <v>1</v>
      </c>
      <c r="F24" s="181">
        <v>1</v>
      </c>
      <c r="G24" s="181">
        <v>1</v>
      </c>
      <c r="H24" s="181">
        <v>1</v>
      </c>
      <c r="I24" s="181">
        <v>1</v>
      </c>
      <c r="J24" s="181">
        <v>1</v>
      </c>
      <c r="K24" s="181">
        <v>1</v>
      </c>
      <c r="L24" s="181">
        <v>1</v>
      </c>
      <c r="M24" s="181">
        <v>1</v>
      </c>
      <c r="N24" s="181">
        <v>1</v>
      </c>
      <c r="O24" s="181">
        <v>1</v>
      </c>
      <c r="P24" s="181">
        <v>1</v>
      </c>
      <c r="Q24" s="181">
        <v>1</v>
      </c>
      <c r="R24" s="181">
        <v>1</v>
      </c>
      <c r="S24" s="181">
        <v>1</v>
      </c>
      <c r="T24" s="181">
        <v>1</v>
      </c>
      <c r="U24" s="181">
        <v>1</v>
      </c>
      <c r="V24" s="181">
        <v>1</v>
      </c>
      <c r="W24" s="181">
        <v>1</v>
      </c>
      <c r="X24" s="181">
        <v>1</v>
      </c>
      <c r="Y24" s="181">
        <v>1</v>
      </c>
      <c r="Z24" s="181">
        <v>1</v>
      </c>
      <c r="AA24" s="181">
        <v>1</v>
      </c>
      <c r="AB24" s="181">
        <v>1</v>
      </c>
      <c r="AC24" s="181">
        <v>1</v>
      </c>
      <c r="AD24" s="181">
        <v>1</v>
      </c>
      <c r="AE24" s="181">
        <v>1</v>
      </c>
      <c r="AF24" s="181">
        <v>1</v>
      </c>
      <c r="AG24" s="181">
        <v>1</v>
      </c>
      <c r="AH24" s="181">
        <v>1</v>
      </c>
      <c r="AI24" s="181">
        <v>1</v>
      </c>
    </row>
    <row r="25" spans="1:35" ht="14.4" x14ac:dyDescent="0.3">
      <c r="A25" s="87"/>
      <c r="B25" s="304" t="s">
        <v>137</v>
      </c>
      <c r="C25" s="305"/>
      <c r="D25" s="305"/>
      <c r="E25" s="305"/>
      <c r="F25" s="305"/>
      <c r="G25" s="305"/>
      <c r="H25" s="305"/>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305"/>
      <c r="AH25" s="305"/>
    </row>
    <row r="26" spans="1:35" customFormat="1" ht="28.8" x14ac:dyDescent="0.3">
      <c r="A26" s="105"/>
      <c r="B26" s="106" t="s">
        <v>56</v>
      </c>
      <c r="C26" s="76" t="s">
        <v>37</v>
      </c>
      <c r="D26" s="212">
        <f t="shared" si="1"/>
        <v>310</v>
      </c>
      <c r="E26" s="182">
        <v>10</v>
      </c>
      <c r="F26" s="182">
        <v>10</v>
      </c>
      <c r="G26" s="182">
        <v>10</v>
      </c>
      <c r="H26" s="182">
        <v>10</v>
      </c>
      <c r="I26" s="182">
        <v>10</v>
      </c>
      <c r="J26" s="182">
        <v>10</v>
      </c>
      <c r="K26" s="182">
        <v>10</v>
      </c>
      <c r="L26" s="182">
        <v>10</v>
      </c>
      <c r="M26" s="182">
        <v>10</v>
      </c>
      <c r="N26" s="182">
        <v>10</v>
      </c>
      <c r="O26" s="182">
        <v>10</v>
      </c>
      <c r="P26" s="182">
        <v>10</v>
      </c>
      <c r="Q26" s="182">
        <v>10</v>
      </c>
      <c r="R26" s="182">
        <v>10</v>
      </c>
      <c r="S26" s="182">
        <v>10</v>
      </c>
      <c r="T26" s="182">
        <v>10</v>
      </c>
      <c r="U26" s="182">
        <v>10</v>
      </c>
      <c r="V26" s="182">
        <v>10</v>
      </c>
      <c r="W26" s="182">
        <v>10</v>
      </c>
      <c r="X26" s="182">
        <v>10</v>
      </c>
      <c r="Y26" s="182">
        <v>10</v>
      </c>
      <c r="Z26" s="182">
        <v>10</v>
      </c>
      <c r="AA26" s="182">
        <v>10</v>
      </c>
      <c r="AB26" s="182">
        <v>10</v>
      </c>
      <c r="AC26" s="182">
        <v>10</v>
      </c>
      <c r="AD26" s="182">
        <v>10</v>
      </c>
      <c r="AE26" s="182">
        <v>10</v>
      </c>
      <c r="AF26" s="182">
        <v>10</v>
      </c>
      <c r="AG26" s="182">
        <v>10</v>
      </c>
      <c r="AH26" s="182">
        <v>10</v>
      </c>
      <c r="AI26" s="182">
        <v>10</v>
      </c>
    </row>
    <row r="27" spans="1:35" customFormat="1" ht="14.4" x14ac:dyDescent="0.3"/>
    <row r="28" spans="1:35" ht="16.5" customHeight="1" x14ac:dyDescent="0.3">
      <c r="E28" s="100">
        <f t="shared" ref="E28:F28" si="26">E4</f>
        <v>2024</v>
      </c>
      <c r="F28" s="100">
        <f t="shared" si="26"/>
        <v>2025</v>
      </c>
      <c r="G28" s="100">
        <f t="shared" ref="G28:AH28" si="27">G4</f>
        <v>2026</v>
      </c>
      <c r="H28" s="100">
        <f t="shared" ref="H28:I28" si="28">H4</f>
        <v>2027</v>
      </c>
      <c r="I28" s="100">
        <f t="shared" si="28"/>
        <v>2028</v>
      </c>
      <c r="J28" s="100">
        <f t="shared" si="27"/>
        <v>2029</v>
      </c>
      <c r="K28" s="100">
        <f t="shared" ref="K28:L28" si="29">K4</f>
        <v>2030</v>
      </c>
      <c r="L28" s="100">
        <f t="shared" si="29"/>
        <v>2031</v>
      </c>
      <c r="M28" s="100">
        <f t="shared" si="27"/>
        <v>2032</v>
      </c>
      <c r="N28" s="100">
        <f t="shared" ref="N28:O28" si="30">N4</f>
        <v>2033</v>
      </c>
      <c r="O28" s="100">
        <f t="shared" si="30"/>
        <v>2034</v>
      </c>
      <c r="P28" s="100">
        <f t="shared" si="27"/>
        <v>2035</v>
      </c>
      <c r="Q28" s="100">
        <f t="shared" ref="Q28:R28" si="31">Q4</f>
        <v>2036</v>
      </c>
      <c r="R28" s="100">
        <f t="shared" si="31"/>
        <v>2037</v>
      </c>
      <c r="S28" s="100">
        <f t="shared" si="27"/>
        <v>2038</v>
      </c>
      <c r="T28" s="100">
        <f t="shared" ref="T28:U28" si="32">T4</f>
        <v>2039</v>
      </c>
      <c r="U28" s="100">
        <f t="shared" si="32"/>
        <v>2040</v>
      </c>
      <c r="V28" s="100">
        <f t="shared" si="27"/>
        <v>2041</v>
      </c>
      <c r="W28" s="100">
        <f t="shared" ref="W28:X28" si="33">W4</f>
        <v>2042</v>
      </c>
      <c r="X28" s="100">
        <f t="shared" si="33"/>
        <v>2043</v>
      </c>
      <c r="Y28" s="100">
        <f t="shared" si="27"/>
        <v>2044</v>
      </c>
      <c r="Z28" s="100">
        <f t="shared" ref="Z28:AA28" si="34">Z4</f>
        <v>2045</v>
      </c>
      <c r="AA28" s="100">
        <f t="shared" si="34"/>
        <v>2046</v>
      </c>
      <c r="AB28" s="100">
        <f t="shared" si="27"/>
        <v>2047</v>
      </c>
      <c r="AC28" s="100">
        <f t="shared" ref="AC28:AD28" si="35">AC4</f>
        <v>2048</v>
      </c>
      <c r="AD28" s="100">
        <f t="shared" si="35"/>
        <v>2049</v>
      </c>
      <c r="AE28" s="100">
        <f t="shared" si="27"/>
        <v>2050</v>
      </c>
      <c r="AF28" s="100">
        <f t="shared" ref="AF28:AG28" si="36">AF4</f>
        <v>2051</v>
      </c>
      <c r="AG28" s="100">
        <f t="shared" si="36"/>
        <v>2052</v>
      </c>
      <c r="AH28" s="100">
        <f t="shared" si="27"/>
        <v>2053</v>
      </c>
      <c r="AI28" s="100">
        <f t="shared" ref="AI28" si="37">AI4</f>
        <v>2054</v>
      </c>
    </row>
    <row r="29" spans="1:35" s="68" customFormat="1" ht="33" customHeight="1" x14ac:dyDescent="0.3">
      <c r="B29" s="80" t="s">
        <v>50</v>
      </c>
      <c r="C29" s="76" t="s">
        <v>37</v>
      </c>
      <c r="D29" s="212">
        <f t="shared" ref="D29:D31" si="38">SUM(E29:AI29)</f>
        <v>1921</v>
      </c>
      <c r="E29" s="82">
        <f t="shared" ref="E29:F29" si="39">E14+E22+E24+E16+E26</f>
        <v>71</v>
      </c>
      <c r="F29" s="82">
        <f t="shared" si="39"/>
        <v>71</v>
      </c>
      <c r="G29" s="82">
        <f>G14+G22+G24+G16+G26</f>
        <v>71</v>
      </c>
      <c r="H29" s="82">
        <f t="shared" ref="H29:I29" si="40">H14+H22+H24+H16</f>
        <v>61</v>
      </c>
      <c r="I29" s="82">
        <f t="shared" si="40"/>
        <v>61</v>
      </c>
      <c r="J29" s="82">
        <f t="shared" ref="J29:AH29" si="41">J14+J22+J24+J16</f>
        <v>61</v>
      </c>
      <c r="K29" s="82">
        <f t="shared" ref="K29:L29" si="42">K14+K22+K24+K16</f>
        <v>61</v>
      </c>
      <c r="L29" s="82">
        <f t="shared" si="42"/>
        <v>61</v>
      </c>
      <c r="M29" s="82">
        <f t="shared" si="41"/>
        <v>61</v>
      </c>
      <c r="N29" s="82">
        <f t="shared" ref="N29:O29" si="43">N14+N22+N24+N16</f>
        <v>61</v>
      </c>
      <c r="O29" s="82">
        <f t="shared" si="43"/>
        <v>61</v>
      </c>
      <c r="P29" s="82">
        <f t="shared" si="41"/>
        <v>61</v>
      </c>
      <c r="Q29" s="82">
        <f t="shared" ref="Q29:R29" si="44">Q14+Q22+Q24+Q16</f>
        <v>61</v>
      </c>
      <c r="R29" s="82">
        <f t="shared" si="44"/>
        <v>61</v>
      </c>
      <c r="S29" s="82">
        <f t="shared" si="41"/>
        <v>61</v>
      </c>
      <c r="T29" s="82">
        <f t="shared" ref="T29:U29" si="45">T14+T22+T24+T16</f>
        <v>61</v>
      </c>
      <c r="U29" s="82">
        <f t="shared" si="45"/>
        <v>61</v>
      </c>
      <c r="V29" s="82">
        <f t="shared" si="41"/>
        <v>61</v>
      </c>
      <c r="W29" s="82">
        <f t="shared" ref="W29:X29" si="46">W14+W22+W24+W16</f>
        <v>61</v>
      </c>
      <c r="X29" s="82">
        <f t="shared" si="46"/>
        <v>61</v>
      </c>
      <c r="Y29" s="82">
        <f t="shared" si="41"/>
        <v>61</v>
      </c>
      <c r="Z29" s="82">
        <f t="shared" ref="Z29:AA29" si="47">Z14+Z22+Z24+Z16</f>
        <v>61</v>
      </c>
      <c r="AA29" s="82">
        <f t="shared" si="47"/>
        <v>61</v>
      </c>
      <c r="AB29" s="82">
        <f t="shared" si="41"/>
        <v>61</v>
      </c>
      <c r="AC29" s="82">
        <f t="shared" ref="AC29:AD29" si="48">AC14+AC22+AC24+AC16</f>
        <v>61</v>
      </c>
      <c r="AD29" s="82">
        <f t="shared" si="48"/>
        <v>61</v>
      </c>
      <c r="AE29" s="82">
        <f t="shared" si="41"/>
        <v>61</v>
      </c>
      <c r="AF29" s="82">
        <f t="shared" ref="AF29:AG29" si="49">AF14+AF22+AF24+AF16</f>
        <v>61</v>
      </c>
      <c r="AG29" s="82">
        <f t="shared" si="49"/>
        <v>61</v>
      </c>
      <c r="AH29" s="82">
        <f t="shared" si="41"/>
        <v>61</v>
      </c>
      <c r="AI29" s="82">
        <f t="shared" ref="AI29" si="50">AI14+AI22+AI24+AI16</f>
        <v>61</v>
      </c>
    </row>
    <row r="30" spans="1:35" s="68" customFormat="1" ht="31.5" customHeight="1" x14ac:dyDescent="0.3">
      <c r="B30" s="222" t="s">
        <v>352</v>
      </c>
      <c r="C30" s="76" t="s">
        <v>37</v>
      </c>
      <c r="D30" s="212">
        <f t="shared" si="38"/>
        <v>310</v>
      </c>
      <c r="E30" s="82">
        <f t="shared" ref="E30:F30" si="51">E26</f>
        <v>10</v>
      </c>
      <c r="F30" s="82">
        <f t="shared" si="51"/>
        <v>10</v>
      </c>
      <c r="G30" s="82">
        <f t="shared" ref="G30:AH30" si="52">G26</f>
        <v>10</v>
      </c>
      <c r="H30" s="82">
        <f t="shared" ref="H30:I30" si="53">H26</f>
        <v>10</v>
      </c>
      <c r="I30" s="82">
        <f t="shared" si="53"/>
        <v>10</v>
      </c>
      <c r="J30" s="82">
        <f t="shared" si="52"/>
        <v>10</v>
      </c>
      <c r="K30" s="82">
        <f t="shared" ref="K30:L30" si="54">K26</f>
        <v>10</v>
      </c>
      <c r="L30" s="82">
        <f t="shared" si="54"/>
        <v>10</v>
      </c>
      <c r="M30" s="82">
        <f t="shared" si="52"/>
        <v>10</v>
      </c>
      <c r="N30" s="82">
        <f t="shared" ref="N30:O30" si="55">N26</f>
        <v>10</v>
      </c>
      <c r="O30" s="82">
        <f t="shared" si="55"/>
        <v>10</v>
      </c>
      <c r="P30" s="82">
        <f t="shared" si="52"/>
        <v>10</v>
      </c>
      <c r="Q30" s="82">
        <f t="shared" ref="Q30:R30" si="56">Q26</f>
        <v>10</v>
      </c>
      <c r="R30" s="82">
        <f t="shared" si="56"/>
        <v>10</v>
      </c>
      <c r="S30" s="82">
        <f t="shared" si="52"/>
        <v>10</v>
      </c>
      <c r="T30" s="82">
        <f t="shared" ref="T30:U30" si="57">T26</f>
        <v>10</v>
      </c>
      <c r="U30" s="82">
        <f t="shared" si="57"/>
        <v>10</v>
      </c>
      <c r="V30" s="82">
        <f t="shared" si="52"/>
        <v>10</v>
      </c>
      <c r="W30" s="82">
        <f t="shared" ref="W30:X30" si="58">W26</f>
        <v>10</v>
      </c>
      <c r="X30" s="82">
        <f t="shared" si="58"/>
        <v>10</v>
      </c>
      <c r="Y30" s="82">
        <f t="shared" si="52"/>
        <v>10</v>
      </c>
      <c r="Z30" s="82">
        <f t="shared" ref="Z30:AA30" si="59">Z26</f>
        <v>10</v>
      </c>
      <c r="AA30" s="82">
        <f t="shared" si="59"/>
        <v>10</v>
      </c>
      <c r="AB30" s="82">
        <f t="shared" si="52"/>
        <v>10</v>
      </c>
      <c r="AC30" s="82">
        <f t="shared" ref="AC30:AD30" si="60">AC26</f>
        <v>10</v>
      </c>
      <c r="AD30" s="82">
        <f t="shared" si="60"/>
        <v>10</v>
      </c>
      <c r="AE30" s="82">
        <f t="shared" si="52"/>
        <v>10</v>
      </c>
      <c r="AF30" s="82">
        <f t="shared" ref="AF30:AG30" si="61">AF26</f>
        <v>10</v>
      </c>
      <c r="AG30" s="82">
        <f t="shared" si="61"/>
        <v>10</v>
      </c>
      <c r="AH30" s="82">
        <f t="shared" si="52"/>
        <v>10</v>
      </c>
      <c r="AI30" s="82">
        <f t="shared" ref="AI30" si="62">AI26</f>
        <v>10</v>
      </c>
    </row>
    <row r="31" spans="1:35" s="68" customFormat="1" ht="31.5" customHeight="1" x14ac:dyDescent="0.3">
      <c r="B31" s="74" t="s">
        <v>135</v>
      </c>
      <c r="C31" s="76" t="s">
        <v>37</v>
      </c>
      <c r="D31" s="212">
        <f t="shared" si="38"/>
        <v>961</v>
      </c>
      <c r="E31" s="82">
        <f t="shared" ref="E31:F31" si="63">SUM(E18:E20)</f>
        <v>31</v>
      </c>
      <c r="F31" s="82">
        <f t="shared" si="63"/>
        <v>31</v>
      </c>
      <c r="G31" s="82">
        <f t="shared" ref="G31:AH31" si="64">SUM(G18:G20)</f>
        <v>31</v>
      </c>
      <c r="H31" s="82">
        <f t="shared" ref="H31:I31" si="65">SUM(H18:H20)</f>
        <v>31</v>
      </c>
      <c r="I31" s="82">
        <f t="shared" si="65"/>
        <v>31</v>
      </c>
      <c r="J31" s="82">
        <f t="shared" si="64"/>
        <v>31</v>
      </c>
      <c r="K31" s="82">
        <f t="shared" ref="K31:L31" si="66">SUM(K18:K20)</f>
        <v>31</v>
      </c>
      <c r="L31" s="82">
        <f t="shared" si="66"/>
        <v>31</v>
      </c>
      <c r="M31" s="82">
        <f t="shared" si="64"/>
        <v>31</v>
      </c>
      <c r="N31" s="82">
        <f t="shared" ref="N31:O31" si="67">SUM(N18:N20)</f>
        <v>31</v>
      </c>
      <c r="O31" s="82">
        <f t="shared" si="67"/>
        <v>31</v>
      </c>
      <c r="P31" s="82">
        <f t="shared" si="64"/>
        <v>31</v>
      </c>
      <c r="Q31" s="82">
        <f t="shared" ref="Q31:R31" si="68">SUM(Q18:Q20)</f>
        <v>31</v>
      </c>
      <c r="R31" s="82">
        <f t="shared" si="68"/>
        <v>31</v>
      </c>
      <c r="S31" s="82">
        <f t="shared" si="64"/>
        <v>31</v>
      </c>
      <c r="T31" s="82">
        <f t="shared" ref="T31:U31" si="69">SUM(T18:T20)</f>
        <v>31</v>
      </c>
      <c r="U31" s="82">
        <f t="shared" si="69"/>
        <v>31</v>
      </c>
      <c r="V31" s="82">
        <f t="shared" si="64"/>
        <v>31</v>
      </c>
      <c r="W31" s="82">
        <f t="shared" ref="W31:X31" si="70">SUM(W18:W20)</f>
        <v>31</v>
      </c>
      <c r="X31" s="82">
        <f t="shared" si="70"/>
        <v>31</v>
      </c>
      <c r="Y31" s="82">
        <f t="shared" si="64"/>
        <v>31</v>
      </c>
      <c r="Z31" s="82">
        <f t="shared" ref="Z31:AA31" si="71">SUM(Z18:Z20)</f>
        <v>31</v>
      </c>
      <c r="AA31" s="82">
        <f t="shared" si="71"/>
        <v>31</v>
      </c>
      <c r="AB31" s="82">
        <f t="shared" si="64"/>
        <v>31</v>
      </c>
      <c r="AC31" s="82">
        <f t="shared" ref="AC31:AD31" si="72">SUM(AC18:AC20)</f>
        <v>31</v>
      </c>
      <c r="AD31" s="82">
        <f t="shared" si="72"/>
        <v>31</v>
      </c>
      <c r="AE31" s="82">
        <f t="shared" si="64"/>
        <v>31</v>
      </c>
      <c r="AF31" s="82">
        <f t="shared" ref="AF31:AG31" si="73">SUM(AF18:AF20)</f>
        <v>31</v>
      </c>
      <c r="AG31" s="82">
        <f t="shared" si="73"/>
        <v>31</v>
      </c>
      <c r="AH31" s="82">
        <f t="shared" si="64"/>
        <v>31</v>
      </c>
      <c r="AI31" s="82">
        <f t="shared" ref="AI31" si="74">SUM(AI18:AI20)</f>
        <v>31</v>
      </c>
    </row>
  </sheetData>
  <mergeCells count="6">
    <mergeCell ref="B25:AH25"/>
    <mergeCell ref="B23:AH23"/>
    <mergeCell ref="B21:AH21"/>
    <mergeCell ref="B5:AH5"/>
    <mergeCell ref="B17:AH17"/>
    <mergeCell ref="B15:AH15"/>
  </mergeCells>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58B3B-DB60-43DD-9F2D-8666820F4519}">
  <sheetPr>
    <tabColor rgb="FF3B7CFF"/>
  </sheetPr>
  <dimension ref="B2:AI406"/>
  <sheetViews>
    <sheetView showGridLines="0" zoomScaleNormal="100" workbookViewId="0">
      <selection activeCell="B11" sqref="B11"/>
    </sheetView>
  </sheetViews>
  <sheetFormatPr defaultColWidth="8.88671875" defaultRowHeight="13.2" x14ac:dyDescent="0.25"/>
  <cols>
    <col min="1" max="1" width="2.88671875" style="32" customWidth="1"/>
    <col min="2" max="2" width="29" style="36" customWidth="1"/>
    <col min="3" max="3" width="12.6640625" style="36" customWidth="1"/>
    <col min="4" max="9" width="15.6640625" style="32" customWidth="1"/>
    <col min="10" max="10" width="13.88671875" style="32" customWidth="1"/>
    <col min="11" max="12" width="10.33203125" style="32" bestFit="1" customWidth="1"/>
    <col min="13" max="16384" width="8.88671875" style="32"/>
  </cols>
  <sheetData>
    <row r="2" spans="2:35" ht="15" customHeight="1" x14ac:dyDescent="0.25">
      <c r="B2" s="47" t="s">
        <v>303</v>
      </c>
      <c r="C2" s="47"/>
      <c r="D2" s="47"/>
      <c r="E2" s="47"/>
      <c r="F2" s="47"/>
      <c r="G2" s="47"/>
      <c r="H2" s="47"/>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row>
    <row r="3" spans="2:35" x14ac:dyDescent="0.25">
      <c r="B3" s="35"/>
      <c r="C3" s="35"/>
    </row>
    <row r="4" spans="2:35" ht="15" customHeight="1" x14ac:dyDescent="0.25">
      <c r="B4" s="37"/>
      <c r="C4" s="37"/>
      <c r="D4" s="46" t="s">
        <v>214</v>
      </c>
      <c r="E4" s="46">
        <v>2024</v>
      </c>
      <c r="F4" s="46">
        <f>E4+1</f>
        <v>2025</v>
      </c>
      <c r="G4" s="46">
        <f t="shared" ref="G4:AI4" si="0">F4+1</f>
        <v>2026</v>
      </c>
      <c r="H4" s="46">
        <f t="shared" si="0"/>
        <v>2027</v>
      </c>
      <c r="I4" s="46">
        <f t="shared" si="0"/>
        <v>2028</v>
      </c>
      <c r="J4" s="46">
        <f t="shared" si="0"/>
        <v>2029</v>
      </c>
      <c r="K4" s="46">
        <f t="shared" si="0"/>
        <v>2030</v>
      </c>
      <c r="L4" s="46">
        <f t="shared" si="0"/>
        <v>2031</v>
      </c>
      <c r="M4" s="46">
        <f t="shared" si="0"/>
        <v>2032</v>
      </c>
      <c r="N4" s="46">
        <f t="shared" si="0"/>
        <v>2033</v>
      </c>
      <c r="O4" s="46">
        <f t="shared" si="0"/>
        <v>2034</v>
      </c>
      <c r="P4" s="46">
        <f t="shared" si="0"/>
        <v>2035</v>
      </c>
      <c r="Q4" s="46">
        <f t="shared" si="0"/>
        <v>2036</v>
      </c>
      <c r="R4" s="46">
        <f t="shared" si="0"/>
        <v>2037</v>
      </c>
      <c r="S4" s="46">
        <f t="shared" si="0"/>
        <v>2038</v>
      </c>
      <c r="T4" s="46">
        <f t="shared" si="0"/>
        <v>2039</v>
      </c>
      <c r="U4" s="46">
        <f t="shared" si="0"/>
        <v>2040</v>
      </c>
      <c r="V4" s="46">
        <f t="shared" si="0"/>
        <v>2041</v>
      </c>
      <c r="W4" s="46">
        <f t="shared" si="0"/>
        <v>2042</v>
      </c>
      <c r="X4" s="46">
        <f t="shared" si="0"/>
        <v>2043</v>
      </c>
      <c r="Y4" s="46">
        <f t="shared" si="0"/>
        <v>2044</v>
      </c>
      <c r="Z4" s="46">
        <f t="shared" si="0"/>
        <v>2045</v>
      </c>
      <c r="AA4" s="46">
        <f t="shared" si="0"/>
        <v>2046</v>
      </c>
      <c r="AB4" s="46">
        <f t="shared" si="0"/>
        <v>2047</v>
      </c>
      <c r="AC4" s="46">
        <f>AB4+1</f>
        <v>2048</v>
      </c>
      <c r="AD4" s="46">
        <f t="shared" si="0"/>
        <v>2049</v>
      </c>
      <c r="AE4" s="46">
        <f t="shared" si="0"/>
        <v>2050</v>
      </c>
      <c r="AF4" s="46">
        <f t="shared" si="0"/>
        <v>2051</v>
      </c>
      <c r="AG4" s="46">
        <f t="shared" si="0"/>
        <v>2052</v>
      </c>
      <c r="AH4" s="46">
        <f t="shared" si="0"/>
        <v>2053</v>
      </c>
      <c r="AI4" s="46">
        <f t="shared" si="0"/>
        <v>2054</v>
      </c>
    </row>
    <row r="5" spans="2:35" x14ac:dyDescent="0.25">
      <c r="B5" s="32"/>
      <c r="C5" s="32"/>
    </row>
    <row r="6" spans="2:35" hidden="1" x14ac:dyDescent="0.25">
      <c r="B6" s="33" t="s">
        <v>6</v>
      </c>
      <c r="C6" s="31" t="s">
        <v>10</v>
      </c>
    </row>
    <row r="7" spans="2:35" hidden="1" x14ac:dyDescent="0.25">
      <c r="B7" s="33" t="s">
        <v>8</v>
      </c>
      <c r="C7" s="31" t="s">
        <v>3</v>
      </c>
    </row>
    <row r="8" spans="2:35" hidden="1" x14ac:dyDescent="0.25">
      <c r="B8" s="33" t="s">
        <v>9</v>
      </c>
      <c r="C8" s="31" t="s">
        <v>5</v>
      </c>
      <c r="D8" s="42" t="e">
        <f>E4-#REF!</f>
        <v>#REF!</v>
      </c>
      <c r="E8" s="42" t="e">
        <f>F4-#REF!</f>
        <v>#REF!</v>
      </c>
      <c r="F8" s="42" t="e">
        <f>G4-#REF!</f>
        <v>#REF!</v>
      </c>
      <c r="G8" s="42" t="e">
        <f>H4-#REF!</f>
        <v>#REF!</v>
      </c>
      <c r="H8" s="42" t="e">
        <f>I4-#REF!</f>
        <v>#REF!</v>
      </c>
    </row>
    <row r="9" spans="2:35" hidden="1" x14ac:dyDescent="0.25">
      <c r="B9" s="33" t="s">
        <v>7</v>
      </c>
      <c r="C9" s="31" t="s">
        <v>5</v>
      </c>
      <c r="D9" s="43" t="e">
        <f>IF(D8&lt;0,0,1/(1+#REF!)^D8)</f>
        <v>#REF!</v>
      </c>
      <c r="E9" s="43" t="e">
        <f>IF(E8&lt;0,0,1/(1+#REF!)^E8)</f>
        <v>#REF!</v>
      </c>
      <c r="F9" s="43" t="e">
        <f>IF(F8&lt;0,0,1/(1+#REF!)^F8)</f>
        <v>#REF!</v>
      </c>
      <c r="G9" s="43" t="e">
        <f>IF(G8&lt;0,0,1/(1+#REF!)^G8)</f>
        <v>#REF!</v>
      </c>
      <c r="H9" s="43" t="e">
        <f>IF(H8&lt;0,0,1/(1+#REF!)^H8)</f>
        <v>#REF!</v>
      </c>
    </row>
    <row r="10" spans="2:35" x14ac:dyDescent="0.25">
      <c r="B10" s="32"/>
      <c r="C10" s="32"/>
    </row>
    <row r="11" spans="2:35" ht="15.6" x14ac:dyDescent="0.25">
      <c r="B11" s="33" t="s">
        <v>136</v>
      </c>
      <c r="C11" s="150" t="s">
        <v>3</v>
      </c>
      <c r="D11" s="186">
        <f>'9.Distribution WACC '!D13</f>
        <v>0.14478000000000002</v>
      </c>
    </row>
    <row r="12" spans="2:35" x14ac:dyDescent="0.25">
      <c r="B12" s="32"/>
      <c r="C12" s="32"/>
    </row>
    <row r="13" spans="2:35" ht="26.4" x14ac:dyDescent="0.25">
      <c r="B13" s="33" t="s">
        <v>133</v>
      </c>
      <c r="C13" s="150" t="s">
        <v>37</v>
      </c>
      <c r="D13" s="223"/>
      <c r="E13" s="185">
        <f>'10.Distribution MV RAB '!E98</f>
        <v>222</v>
      </c>
      <c r="F13" s="185">
        <f>'10.Distribution MV RAB '!F98</f>
        <v>212.2</v>
      </c>
      <c r="G13" s="185">
        <f>'10.Distribution MV RAB '!G98</f>
        <v>202.39999999999998</v>
      </c>
      <c r="H13" s="185">
        <f>'10.Distribution MV RAB '!H98</f>
        <v>192.59999999999997</v>
      </c>
      <c r="I13" s="185">
        <f>'10.Distribution MV RAB '!I98</f>
        <v>182.79999999999995</v>
      </c>
      <c r="J13" s="185">
        <f>'10.Distribution MV RAB '!J98</f>
        <v>172.99999999999994</v>
      </c>
      <c r="K13" s="185">
        <f>'10.Distribution MV RAB '!K98</f>
        <v>163.19999999999993</v>
      </c>
      <c r="L13" s="185">
        <f>'10.Distribution MV RAB '!L98</f>
        <v>153.39999999999992</v>
      </c>
      <c r="M13" s="185">
        <f>'10.Distribution MV RAB '!M98</f>
        <v>143.59999999999991</v>
      </c>
      <c r="N13" s="185">
        <f>'10.Distribution MV RAB '!N98</f>
        <v>133.7999999999999</v>
      </c>
      <c r="O13" s="185">
        <f>'10.Distribution MV RAB '!O98</f>
        <v>123.9999999999999</v>
      </c>
      <c r="P13" s="185">
        <f>'10.Distribution MV RAB '!P98</f>
        <v>114.1999999999999</v>
      </c>
      <c r="Q13" s="185">
        <f>'10.Distribution MV RAB '!Q98</f>
        <v>104.39999999999991</v>
      </c>
      <c r="R13" s="185">
        <f>'10.Distribution MV RAB '!R98</f>
        <v>94.599999999999909</v>
      </c>
      <c r="S13" s="185">
        <f>'10.Distribution MV RAB '!S98</f>
        <v>84.799999999999912</v>
      </c>
      <c r="T13" s="185">
        <f>'10.Distribution MV RAB '!T98</f>
        <v>74.999999999999915</v>
      </c>
      <c r="U13" s="185">
        <f>'10.Distribution MV RAB '!U98</f>
        <v>65.199999999999918</v>
      </c>
      <c r="V13" s="185">
        <f>'10.Distribution MV RAB '!V98</f>
        <v>55.39999999999992</v>
      </c>
      <c r="W13" s="185">
        <f>'10.Distribution MV RAB '!W98</f>
        <v>45.599999999999923</v>
      </c>
      <c r="X13" s="185">
        <f>'10.Distribution MV RAB '!X98</f>
        <v>35.799999999999926</v>
      </c>
      <c r="Y13" s="185">
        <f>'10.Distribution MV RAB '!Y98</f>
        <v>177.99999999999994</v>
      </c>
      <c r="Z13" s="185">
        <f>'10.Distribution MV RAB '!Z98</f>
        <v>168.19999999999993</v>
      </c>
      <c r="AA13" s="185">
        <f>'10.Distribution MV RAB '!AA98</f>
        <v>158.39999999999992</v>
      </c>
      <c r="AB13" s="185">
        <f>'10.Distribution MV RAB '!AB98</f>
        <v>148.59999999999991</v>
      </c>
      <c r="AC13" s="185">
        <f>'10.Distribution MV RAB '!AC98</f>
        <v>138.7999999999999</v>
      </c>
      <c r="AD13" s="185">
        <f>'10.Distribution MV RAB '!AD98</f>
        <v>138.99999999999989</v>
      </c>
      <c r="AE13" s="185">
        <f>'10.Distribution MV RAB '!AE98</f>
        <v>129.19999999999987</v>
      </c>
      <c r="AF13" s="185">
        <f>'10.Distribution MV RAB '!AF98</f>
        <v>119.39999999999988</v>
      </c>
      <c r="AG13" s="185">
        <f>'10.Distribution MV RAB '!AG98</f>
        <v>109.59999999999988</v>
      </c>
      <c r="AH13" s="185">
        <f>'10.Distribution MV RAB '!AH98</f>
        <v>99.799999999999883</v>
      </c>
      <c r="AI13" s="185">
        <f>'10.Distribution MV RAB '!AI98</f>
        <v>89.999999999999886</v>
      </c>
    </row>
    <row r="14" spans="2:35" customFormat="1" ht="14.4" x14ac:dyDescent="0.3"/>
    <row r="15" spans="2:35" ht="26.4" x14ac:dyDescent="0.25">
      <c r="B15" s="6" t="s">
        <v>313</v>
      </c>
      <c r="C15" s="31" t="s">
        <v>37</v>
      </c>
      <c r="D15" s="223"/>
      <c r="E15" s="44">
        <f>E13*$D$11</f>
        <v>32.141160000000006</v>
      </c>
      <c r="F15" s="44">
        <f t="shared" ref="F15:AH15" si="1">F13*$D$11</f>
        <v>30.722316000000003</v>
      </c>
      <c r="G15" s="44">
        <f t="shared" si="1"/>
        <v>29.303471999999999</v>
      </c>
      <c r="H15" s="44">
        <f t="shared" si="1"/>
        <v>27.884627999999999</v>
      </c>
      <c r="I15" s="44">
        <f t="shared" si="1"/>
        <v>26.465783999999996</v>
      </c>
      <c r="J15" s="44">
        <f t="shared" si="1"/>
        <v>25.046939999999996</v>
      </c>
      <c r="K15" s="44">
        <f t="shared" si="1"/>
        <v>23.628095999999992</v>
      </c>
      <c r="L15" s="44">
        <f t="shared" si="1"/>
        <v>22.209251999999992</v>
      </c>
      <c r="M15" s="44">
        <f t="shared" si="1"/>
        <v>20.790407999999989</v>
      </c>
      <c r="N15" s="44">
        <f t="shared" si="1"/>
        <v>19.371563999999989</v>
      </c>
      <c r="O15" s="44">
        <f t="shared" si="1"/>
        <v>17.952719999999989</v>
      </c>
      <c r="P15" s="44">
        <f t="shared" si="1"/>
        <v>16.533875999999989</v>
      </c>
      <c r="Q15" s="44">
        <f t="shared" si="1"/>
        <v>15.115031999999989</v>
      </c>
      <c r="R15" s="44">
        <f t="shared" si="1"/>
        <v>13.696187999999989</v>
      </c>
      <c r="S15" s="44">
        <f t="shared" si="1"/>
        <v>12.277343999999989</v>
      </c>
      <c r="T15" s="44">
        <f t="shared" si="1"/>
        <v>10.858499999999989</v>
      </c>
      <c r="U15" s="44">
        <f t="shared" si="1"/>
        <v>9.4396559999999887</v>
      </c>
      <c r="V15" s="44">
        <f t="shared" si="1"/>
        <v>8.0208119999999887</v>
      </c>
      <c r="W15" s="44">
        <f t="shared" si="1"/>
        <v>6.6019679999999896</v>
      </c>
      <c r="X15" s="44">
        <f t="shared" si="1"/>
        <v>5.1831239999999896</v>
      </c>
      <c r="Y15" s="44">
        <f t="shared" si="1"/>
        <v>25.770839999999996</v>
      </c>
      <c r="Z15" s="44">
        <f t="shared" si="1"/>
        <v>24.351995999999993</v>
      </c>
      <c r="AA15" s="44">
        <f t="shared" si="1"/>
        <v>22.933151999999993</v>
      </c>
      <c r="AB15" s="44">
        <f t="shared" si="1"/>
        <v>21.514307999999989</v>
      </c>
      <c r="AC15" s="44">
        <f t="shared" si="1"/>
        <v>20.095463999999989</v>
      </c>
      <c r="AD15" s="44">
        <f t="shared" si="1"/>
        <v>20.124419999999986</v>
      </c>
      <c r="AE15" s="44">
        <f t="shared" si="1"/>
        <v>18.705575999999983</v>
      </c>
      <c r="AF15" s="44">
        <f t="shared" si="1"/>
        <v>17.286731999999986</v>
      </c>
      <c r="AG15" s="44">
        <f t="shared" si="1"/>
        <v>15.867887999999985</v>
      </c>
      <c r="AH15" s="44">
        <f t="shared" si="1"/>
        <v>14.449043999999985</v>
      </c>
      <c r="AI15" s="44">
        <f t="shared" ref="AI15" si="2">AI13*$D$11</f>
        <v>13.030199999999985</v>
      </c>
    </row>
    <row r="16" spans="2:35" x14ac:dyDescent="0.25">
      <c r="B16" s="35"/>
      <c r="C16" s="35"/>
      <c r="D16" s="40"/>
      <c r="E16" s="40"/>
      <c r="F16" s="40"/>
      <c r="G16" s="40"/>
      <c r="H16" s="40"/>
      <c r="I16" s="40"/>
    </row>
    <row r="17" spans="2:35" x14ac:dyDescent="0.25">
      <c r="B17" s="35"/>
      <c r="C17" s="35"/>
      <c r="D17" s="40"/>
      <c r="E17" s="40"/>
      <c r="F17" s="40"/>
      <c r="G17" s="40"/>
      <c r="H17" s="40"/>
      <c r="I17" s="40"/>
    </row>
    <row r="18" spans="2:35" ht="26.4" x14ac:dyDescent="0.25">
      <c r="B18" s="33" t="s">
        <v>353</v>
      </c>
      <c r="C18" s="31" t="s">
        <v>37</v>
      </c>
      <c r="D18" s="223"/>
      <c r="E18" s="44">
        <f>SUM(E19:E21)</f>
        <v>144.14116000000001</v>
      </c>
      <c r="F18" s="44">
        <f t="shared" ref="F18:AI18" si="3">SUM(F19:F21)</f>
        <v>142.72231600000001</v>
      </c>
      <c r="G18" s="44">
        <f t="shared" si="3"/>
        <v>141.303472</v>
      </c>
      <c r="H18" s="44">
        <f t="shared" si="3"/>
        <v>129.88462799999999</v>
      </c>
      <c r="I18" s="44">
        <f t="shared" si="3"/>
        <v>128.46578399999999</v>
      </c>
      <c r="J18" s="44">
        <f t="shared" si="3"/>
        <v>127.04693999999999</v>
      </c>
      <c r="K18" s="44">
        <f t="shared" si="3"/>
        <v>125.628096</v>
      </c>
      <c r="L18" s="44">
        <f t="shared" si="3"/>
        <v>124.20925199999999</v>
      </c>
      <c r="M18" s="44">
        <f t="shared" si="3"/>
        <v>122.79040799999999</v>
      </c>
      <c r="N18" s="44">
        <f t="shared" si="3"/>
        <v>121.37156399999999</v>
      </c>
      <c r="O18" s="44">
        <f t="shared" si="3"/>
        <v>119.95271999999999</v>
      </c>
      <c r="P18" s="44">
        <f t="shared" si="3"/>
        <v>118.53387599999999</v>
      </c>
      <c r="Q18" s="44">
        <f t="shared" si="3"/>
        <v>117.11503199999999</v>
      </c>
      <c r="R18" s="44">
        <f t="shared" si="3"/>
        <v>115.69618799999999</v>
      </c>
      <c r="S18" s="44">
        <f t="shared" si="3"/>
        <v>114.27734399999999</v>
      </c>
      <c r="T18" s="44">
        <f t="shared" si="3"/>
        <v>112.85849999999999</v>
      </c>
      <c r="U18" s="44">
        <f t="shared" si="3"/>
        <v>111.43965599999999</v>
      </c>
      <c r="V18" s="44">
        <f t="shared" si="3"/>
        <v>110.02081199999999</v>
      </c>
      <c r="W18" s="44">
        <f t="shared" si="3"/>
        <v>108.60196799999999</v>
      </c>
      <c r="X18" s="44">
        <f t="shared" si="3"/>
        <v>107.18312399999999</v>
      </c>
      <c r="Y18" s="44">
        <f t="shared" si="3"/>
        <v>127.77083999999999</v>
      </c>
      <c r="Z18" s="44">
        <f t="shared" si="3"/>
        <v>126.35199599999999</v>
      </c>
      <c r="AA18" s="44">
        <f t="shared" si="3"/>
        <v>124.93315199999999</v>
      </c>
      <c r="AB18" s="44">
        <f t="shared" si="3"/>
        <v>123.51430799999999</v>
      </c>
      <c r="AC18" s="44">
        <f t="shared" si="3"/>
        <v>122.09546399999999</v>
      </c>
      <c r="AD18" s="44">
        <f t="shared" si="3"/>
        <v>122.12441999999999</v>
      </c>
      <c r="AE18" s="44">
        <f t="shared" si="3"/>
        <v>120.70557599999998</v>
      </c>
      <c r="AF18" s="44">
        <f t="shared" si="3"/>
        <v>119.28673199999999</v>
      </c>
      <c r="AG18" s="44">
        <f t="shared" si="3"/>
        <v>117.86788799999998</v>
      </c>
      <c r="AH18" s="44">
        <f t="shared" si="3"/>
        <v>116.44904399999999</v>
      </c>
      <c r="AI18" s="44">
        <f t="shared" si="3"/>
        <v>115.03019999999998</v>
      </c>
    </row>
    <row r="19" spans="2:35" ht="26.4" x14ac:dyDescent="0.25">
      <c r="B19" s="39" t="s">
        <v>204</v>
      </c>
      <c r="C19" s="31" t="s">
        <v>37</v>
      </c>
      <c r="D19" s="223"/>
      <c r="E19" s="44">
        <f>'11.Distribution MV OPEX'!E30</f>
        <v>10</v>
      </c>
      <c r="F19" s="44">
        <f>'11.Distribution MV OPEX'!F30</f>
        <v>10</v>
      </c>
      <c r="G19" s="44">
        <f>'11.Distribution MV OPEX'!G30</f>
        <v>10</v>
      </c>
      <c r="H19" s="44">
        <f>'11.Distribution MV OPEX'!H30</f>
        <v>10</v>
      </c>
      <c r="I19" s="44">
        <f>'11.Distribution MV OPEX'!I30</f>
        <v>10</v>
      </c>
      <c r="J19" s="44">
        <f>'11.Distribution MV OPEX'!J30</f>
        <v>10</v>
      </c>
      <c r="K19" s="44">
        <f>'11.Distribution MV OPEX'!K30</f>
        <v>10</v>
      </c>
      <c r="L19" s="44">
        <f>'11.Distribution MV OPEX'!L30</f>
        <v>10</v>
      </c>
      <c r="M19" s="44">
        <f>'11.Distribution MV OPEX'!M30</f>
        <v>10</v>
      </c>
      <c r="N19" s="44">
        <f>'11.Distribution MV OPEX'!N30</f>
        <v>10</v>
      </c>
      <c r="O19" s="44">
        <f>'11.Distribution MV OPEX'!O30</f>
        <v>10</v>
      </c>
      <c r="P19" s="44">
        <f>'11.Distribution MV OPEX'!P30</f>
        <v>10</v>
      </c>
      <c r="Q19" s="44">
        <f>'11.Distribution MV OPEX'!Q30</f>
        <v>10</v>
      </c>
      <c r="R19" s="44">
        <f>'11.Distribution MV OPEX'!R30</f>
        <v>10</v>
      </c>
      <c r="S19" s="44">
        <f>'11.Distribution MV OPEX'!S30</f>
        <v>10</v>
      </c>
      <c r="T19" s="44">
        <f>'11.Distribution MV OPEX'!T30</f>
        <v>10</v>
      </c>
      <c r="U19" s="44">
        <f>'11.Distribution MV OPEX'!U30</f>
        <v>10</v>
      </c>
      <c r="V19" s="44">
        <f>'11.Distribution MV OPEX'!V30</f>
        <v>10</v>
      </c>
      <c r="W19" s="44">
        <f>'11.Distribution MV OPEX'!W30</f>
        <v>10</v>
      </c>
      <c r="X19" s="44">
        <f>'11.Distribution MV OPEX'!X30</f>
        <v>10</v>
      </c>
      <c r="Y19" s="44">
        <f>'11.Distribution MV OPEX'!Y30</f>
        <v>10</v>
      </c>
      <c r="Z19" s="44">
        <f>'11.Distribution MV OPEX'!Z30</f>
        <v>10</v>
      </c>
      <c r="AA19" s="44">
        <f>'11.Distribution MV OPEX'!AA30</f>
        <v>10</v>
      </c>
      <c r="AB19" s="44">
        <f>'11.Distribution MV OPEX'!AB30</f>
        <v>10</v>
      </c>
      <c r="AC19" s="44">
        <f>'11.Distribution MV OPEX'!AC30</f>
        <v>10</v>
      </c>
      <c r="AD19" s="44">
        <f>'11.Distribution MV OPEX'!AD30</f>
        <v>10</v>
      </c>
      <c r="AE19" s="44">
        <f>'11.Distribution MV OPEX'!AE30</f>
        <v>10</v>
      </c>
      <c r="AF19" s="44">
        <f>'11.Distribution MV OPEX'!AF30</f>
        <v>10</v>
      </c>
      <c r="AG19" s="44">
        <f>'11.Distribution MV OPEX'!AG30</f>
        <v>10</v>
      </c>
      <c r="AH19" s="44">
        <f>'11.Distribution MV OPEX'!AH30</f>
        <v>10</v>
      </c>
      <c r="AI19" s="44">
        <f>'11.Distribution MV OPEX'!AI30</f>
        <v>10</v>
      </c>
    </row>
    <row r="20" spans="2:35" ht="26.4" x14ac:dyDescent="0.25">
      <c r="B20" s="39" t="s">
        <v>138</v>
      </c>
      <c r="C20" s="31" t="s">
        <v>37</v>
      </c>
      <c r="D20" s="223"/>
      <c r="E20" s="44">
        <f>'11.Distribution MV OPEX'!E31</f>
        <v>31</v>
      </c>
      <c r="F20" s="44">
        <f>'11.Distribution MV OPEX'!F31</f>
        <v>31</v>
      </c>
      <c r="G20" s="44">
        <f>'11.Distribution MV OPEX'!G31</f>
        <v>31</v>
      </c>
      <c r="H20" s="44">
        <f>'11.Distribution MV OPEX'!H31</f>
        <v>31</v>
      </c>
      <c r="I20" s="44">
        <f>'11.Distribution MV OPEX'!I31</f>
        <v>31</v>
      </c>
      <c r="J20" s="44">
        <f>'11.Distribution MV OPEX'!J31</f>
        <v>31</v>
      </c>
      <c r="K20" s="44">
        <f>'11.Distribution MV OPEX'!K31</f>
        <v>31</v>
      </c>
      <c r="L20" s="44">
        <f>'11.Distribution MV OPEX'!L31</f>
        <v>31</v>
      </c>
      <c r="M20" s="44">
        <f>'11.Distribution MV OPEX'!M31</f>
        <v>31</v>
      </c>
      <c r="N20" s="44">
        <f>'11.Distribution MV OPEX'!N31</f>
        <v>31</v>
      </c>
      <c r="O20" s="44">
        <f>'11.Distribution MV OPEX'!O31</f>
        <v>31</v>
      </c>
      <c r="P20" s="44">
        <f>'11.Distribution MV OPEX'!P31</f>
        <v>31</v>
      </c>
      <c r="Q20" s="44">
        <f>'11.Distribution MV OPEX'!Q31</f>
        <v>31</v>
      </c>
      <c r="R20" s="44">
        <f>'11.Distribution MV OPEX'!R31</f>
        <v>31</v>
      </c>
      <c r="S20" s="44">
        <f>'11.Distribution MV OPEX'!S31</f>
        <v>31</v>
      </c>
      <c r="T20" s="44">
        <f>'11.Distribution MV OPEX'!T31</f>
        <v>31</v>
      </c>
      <c r="U20" s="44">
        <f>'11.Distribution MV OPEX'!U31</f>
        <v>31</v>
      </c>
      <c r="V20" s="44">
        <f>'11.Distribution MV OPEX'!V31</f>
        <v>31</v>
      </c>
      <c r="W20" s="44">
        <f>'11.Distribution MV OPEX'!W31</f>
        <v>31</v>
      </c>
      <c r="X20" s="44">
        <f>'11.Distribution MV OPEX'!X31</f>
        <v>31</v>
      </c>
      <c r="Y20" s="44">
        <f>'11.Distribution MV OPEX'!Y31</f>
        <v>31</v>
      </c>
      <c r="Z20" s="44">
        <f>'11.Distribution MV OPEX'!Z31</f>
        <v>31</v>
      </c>
      <c r="AA20" s="44">
        <f>'11.Distribution MV OPEX'!AA31</f>
        <v>31</v>
      </c>
      <c r="AB20" s="44">
        <f>'11.Distribution MV OPEX'!AB31</f>
        <v>31</v>
      </c>
      <c r="AC20" s="44">
        <f>'11.Distribution MV OPEX'!AC31</f>
        <v>31</v>
      </c>
      <c r="AD20" s="44">
        <f>'11.Distribution MV OPEX'!AD31</f>
        <v>31</v>
      </c>
      <c r="AE20" s="44">
        <f>'11.Distribution MV OPEX'!AE31</f>
        <v>31</v>
      </c>
      <c r="AF20" s="44">
        <f>'11.Distribution MV OPEX'!AF31</f>
        <v>31</v>
      </c>
      <c r="AG20" s="44">
        <f>'11.Distribution MV OPEX'!AG31</f>
        <v>31</v>
      </c>
      <c r="AH20" s="44">
        <f>'11.Distribution MV OPEX'!AH31</f>
        <v>31</v>
      </c>
      <c r="AI20" s="44">
        <f>'11.Distribution MV OPEX'!AI31</f>
        <v>31</v>
      </c>
    </row>
    <row r="21" spans="2:35" ht="43.2" x14ac:dyDescent="0.25">
      <c r="B21" s="7" t="s">
        <v>310</v>
      </c>
      <c r="C21" s="31" t="s">
        <v>37</v>
      </c>
      <c r="D21" s="223"/>
      <c r="E21" s="44">
        <f>'11.Distribution MV OPEX'!E29+'12.Distribution MV ARR'!E$15</f>
        <v>103.14116000000001</v>
      </c>
      <c r="F21" s="44">
        <f>'11.Distribution MV OPEX'!F29+'12.Distribution MV ARR'!F$15</f>
        <v>101.72231600000001</v>
      </c>
      <c r="G21" s="44">
        <f>'11.Distribution MV OPEX'!G29+'12.Distribution MV ARR'!G$15</f>
        <v>100.303472</v>
      </c>
      <c r="H21" s="44">
        <f>'11.Distribution MV OPEX'!H29+'12.Distribution MV ARR'!H$15</f>
        <v>88.884627999999992</v>
      </c>
      <c r="I21" s="44">
        <f>'11.Distribution MV OPEX'!I29+'12.Distribution MV ARR'!I$15</f>
        <v>87.465783999999999</v>
      </c>
      <c r="J21" s="44">
        <f>'11.Distribution MV OPEX'!J29+'12.Distribution MV ARR'!J$15</f>
        <v>86.046939999999992</v>
      </c>
      <c r="K21" s="44">
        <f>'11.Distribution MV OPEX'!K29+'12.Distribution MV ARR'!K$15</f>
        <v>84.628095999999999</v>
      </c>
      <c r="L21" s="44">
        <f>'11.Distribution MV OPEX'!L29+'12.Distribution MV ARR'!L$15</f>
        <v>83.209251999999992</v>
      </c>
      <c r="M21" s="44">
        <f>'11.Distribution MV OPEX'!M29+'12.Distribution MV ARR'!M$15</f>
        <v>81.790407999999985</v>
      </c>
      <c r="N21" s="44">
        <f>'11.Distribution MV OPEX'!N29+'12.Distribution MV ARR'!N$15</f>
        <v>80.371563999999992</v>
      </c>
      <c r="O21" s="44">
        <f>'11.Distribution MV OPEX'!O29+'12.Distribution MV ARR'!O$15</f>
        <v>78.952719999999985</v>
      </c>
      <c r="P21" s="44">
        <f>'11.Distribution MV OPEX'!P29+'12.Distribution MV ARR'!P$15</f>
        <v>77.533875999999992</v>
      </c>
      <c r="Q21" s="44">
        <f>'11.Distribution MV OPEX'!Q29+'12.Distribution MV ARR'!Q$15</f>
        <v>76.115031999999985</v>
      </c>
      <c r="R21" s="44">
        <f>'11.Distribution MV OPEX'!R29+'12.Distribution MV ARR'!R$15</f>
        <v>74.696187999999992</v>
      </c>
      <c r="S21" s="44">
        <f>'11.Distribution MV OPEX'!S29+'12.Distribution MV ARR'!S$15</f>
        <v>73.277343999999985</v>
      </c>
      <c r="T21" s="44">
        <f>'11.Distribution MV OPEX'!T29+'12.Distribution MV ARR'!T$15</f>
        <v>71.858499999999992</v>
      </c>
      <c r="U21" s="44">
        <f>'11.Distribution MV OPEX'!U29+'12.Distribution MV ARR'!U$15</f>
        <v>70.439655999999985</v>
      </c>
      <c r="V21" s="44">
        <f>'11.Distribution MV OPEX'!V29+'12.Distribution MV ARR'!V$15</f>
        <v>69.020811999999992</v>
      </c>
      <c r="W21" s="44">
        <f>'11.Distribution MV OPEX'!W29+'12.Distribution MV ARR'!W$15</f>
        <v>67.601967999999985</v>
      </c>
      <c r="X21" s="44">
        <f>'11.Distribution MV OPEX'!X29+'12.Distribution MV ARR'!X$15</f>
        <v>66.183123999999992</v>
      </c>
      <c r="Y21" s="44">
        <f>'11.Distribution MV OPEX'!Y29+'12.Distribution MV ARR'!Y$15</f>
        <v>86.770839999999993</v>
      </c>
      <c r="Z21" s="44">
        <f>'11.Distribution MV OPEX'!Z29+'12.Distribution MV ARR'!Z$15</f>
        <v>85.351995999999986</v>
      </c>
      <c r="AA21" s="44">
        <f>'11.Distribution MV OPEX'!AA29+'12.Distribution MV ARR'!AA$15</f>
        <v>83.933151999999993</v>
      </c>
      <c r="AB21" s="44">
        <f>'11.Distribution MV OPEX'!AB29+'12.Distribution MV ARR'!AB$15</f>
        <v>82.514307999999986</v>
      </c>
      <c r="AC21" s="44">
        <f>'11.Distribution MV OPEX'!AC29+'12.Distribution MV ARR'!AC$15</f>
        <v>81.095463999999993</v>
      </c>
      <c r="AD21" s="44">
        <f>'11.Distribution MV OPEX'!AD29+'12.Distribution MV ARR'!AD$15</f>
        <v>81.124419999999986</v>
      </c>
      <c r="AE21" s="44">
        <f>'11.Distribution MV OPEX'!AE29+'12.Distribution MV ARR'!AE$15</f>
        <v>79.705575999999979</v>
      </c>
      <c r="AF21" s="44">
        <f>'11.Distribution MV OPEX'!AF29+'12.Distribution MV ARR'!AF$15</f>
        <v>78.286731999999986</v>
      </c>
      <c r="AG21" s="44">
        <f>'11.Distribution MV OPEX'!AG29+'12.Distribution MV ARR'!AG$15</f>
        <v>76.867887999999979</v>
      </c>
      <c r="AH21" s="44">
        <f>'11.Distribution MV OPEX'!AH29+'12.Distribution MV ARR'!AH$15</f>
        <v>75.449043999999986</v>
      </c>
      <c r="AI21" s="44">
        <f>'11.Distribution MV OPEX'!AI29+'12.Distribution MV ARR'!AI$15</f>
        <v>74.030199999999979</v>
      </c>
    </row>
    <row r="22" spans="2:35" ht="39.6" x14ac:dyDescent="0.25">
      <c r="B22" s="39" t="s">
        <v>311</v>
      </c>
      <c r="C22" s="31" t="s">
        <v>37</v>
      </c>
      <c r="D22" s="223"/>
      <c r="E22" s="44">
        <f>E$21*'2.Energy, Power and Consumers'!D49</f>
        <v>62.621418571428585</v>
      </c>
      <c r="F22" s="44">
        <f>F$21*'2.Energy, Power and Consumers'!E49</f>
        <v>61.759977571428578</v>
      </c>
      <c r="G22" s="44">
        <f>G$21*'2.Energy, Power and Consumers'!F49</f>
        <v>60.898536571428579</v>
      </c>
      <c r="H22" s="44">
        <f>H$21*'2.Energy, Power and Consumers'!G49</f>
        <v>53.965667000000003</v>
      </c>
      <c r="I22" s="44">
        <f>I$21*'2.Energy, Power and Consumers'!H49</f>
        <v>53.104226000000004</v>
      </c>
      <c r="J22" s="44">
        <f>J$21*'2.Energy, Power and Consumers'!I49</f>
        <v>52.242784999999998</v>
      </c>
      <c r="K22" s="44">
        <f>K$21*'2.Energy, Power and Consumers'!J49</f>
        <v>51.381344000000006</v>
      </c>
      <c r="L22" s="44">
        <f>L$21*'2.Energy, Power and Consumers'!K49</f>
        <v>50.519902999999999</v>
      </c>
      <c r="M22" s="44">
        <f>M$21*'2.Energy, Power and Consumers'!L49</f>
        <v>49.658461999999993</v>
      </c>
      <c r="N22" s="44">
        <f>N$21*'2.Energy, Power and Consumers'!M49</f>
        <v>48.797021000000001</v>
      </c>
      <c r="O22" s="44">
        <f>O$21*'2.Energy, Power and Consumers'!N49</f>
        <v>47.935579999999995</v>
      </c>
      <c r="P22" s="44">
        <f>P$21*'2.Energy, Power and Consumers'!O49</f>
        <v>47.074139000000002</v>
      </c>
      <c r="Q22" s="44">
        <f>Q$21*'2.Energy, Power and Consumers'!P49</f>
        <v>46.212697999999996</v>
      </c>
      <c r="R22" s="44">
        <f>R$21*'2.Energy, Power and Consumers'!Q49</f>
        <v>45.351256999999997</v>
      </c>
      <c r="S22" s="44">
        <f>S$21*'2.Energy, Power and Consumers'!R49</f>
        <v>44.489815999999998</v>
      </c>
      <c r="T22" s="44">
        <f>T$21*'2.Energy, Power and Consumers'!S49</f>
        <v>43.628374999999998</v>
      </c>
      <c r="U22" s="44">
        <f>U$21*'2.Energy, Power and Consumers'!T49</f>
        <v>42.766933999999992</v>
      </c>
      <c r="V22" s="44">
        <f>V$21*'2.Energy, Power and Consumers'!U49</f>
        <v>41.905493</v>
      </c>
      <c r="W22" s="44">
        <f>W$21*'2.Energy, Power and Consumers'!V49</f>
        <v>41.044051999999994</v>
      </c>
      <c r="X22" s="44">
        <f>X$21*'2.Energy, Power and Consumers'!W49</f>
        <v>40.182611000000001</v>
      </c>
      <c r="Y22" s="44">
        <f>Y$21*'2.Energy, Power and Consumers'!X49</f>
        <v>52.682295714285715</v>
      </c>
      <c r="Z22" s="44">
        <f>Z$21*'2.Energy, Power and Consumers'!Y49</f>
        <v>51.820854714285709</v>
      </c>
      <c r="AA22" s="44">
        <f>AA$21*'2.Energy, Power and Consumers'!Z49</f>
        <v>50.959413714285716</v>
      </c>
      <c r="AB22" s="44">
        <f>AB$21*'2.Energy, Power and Consumers'!AA49</f>
        <v>50.09797271428571</v>
      </c>
      <c r="AC22" s="44">
        <f>AC$21*'2.Energy, Power and Consumers'!AB49</f>
        <v>49.236531714285718</v>
      </c>
      <c r="AD22" s="44">
        <f>AD$21*'2.Energy, Power and Consumers'!AC49</f>
        <v>49.254112142857139</v>
      </c>
      <c r="AE22" s="44">
        <f>AE$21*'2.Energy, Power and Consumers'!AD49</f>
        <v>48.392671142857132</v>
      </c>
      <c r="AF22" s="44">
        <f>AF$21*'2.Energy, Power and Consumers'!AE49</f>
        <v>47.53123014285714</v>
      </c>
      <c r="AG22" s="44">
        <f>AG$21*'2.Energy, Power and Consumers'!AF49</f>
        <v>46.669789142857134</v>
      </c>
      <c r="AH22" s="44">
        <f>AH$21*'2.Energy, Power and Consumers'!AG49</f>
        <v>45.808348142857142</v>
      </c>
      <c r="AI22" s="44">
        <f>AI$21*'2.Energy, Power and Consumers'!AH49</f>
        <v>44.946907142857135</v>
      </c>
    </row>
    <row r="23" spans="2:35" ht="39.6" x14ac:dyDescent="0.25">
      <c r="B23" s="39" t="s">
        <v>312</v>
      </c>
      <c r="C23" s="31" t="s">
        <v>37</v>
      </c>
      <c r="D23" s="223"/>
      <c r="E23" s="44">
        <f>E$21*'2.Energy, Power and Consumers'!D50</f>
        <v>40.519741428571436</v>
      </c>
      <c r="F23" s="44">
        <f>F$21*'2.Energy, Power and Consumers'!E50</f>
        <v>39.962338428571435</v>
      </c>
      <c r="G23" s="44">
        <f>G$21*'2.Energy, Power and Consumers'!F50</f>
        <v>39.404935428571434</v>
      </c>
      <c r="H23" s="44">
        <f>H$21*'2.Energy, Power and Consumers'!G50</f>
        <v>34.918961000000003</v>
      </c>
      <c r="I23" s="44">
        <f>I$21*'2.Energy, Power and Consumers'!H50</f>
        <v>34.361558000000002</v>
      </c>
      <c r="J23" s="44">
        <f>J$21*'2.Energy, Power and Consumers'!I50</f>
        <v>33.804155000000002</v>
      </c>
      <c r="K23" s="44">
        <f>K$21*'2.Energy, Power and Consumers'!J50</f>
        <v>33.246752000000001</v>
      </c>
      <c r="L23" s="44">
        <f>L$21*'2.Energy, Power and Consumers'!K50</f>
        <v>32.689349</v>
      </c>
      <c r="M23" s="44">
        <f>M$21*'2.Energy, Power and Consumers'!L50</f>
        <v>32.131945999999999</v>
      </c>
      <c r="N23" s="44">
        <f>N$21*'2.Energy, Power and Consumers'!M50</f>
        <v>31.574543000000002</v>
      </c>
      <c r="O23" s="44">
        <f>O$21*'2.Energy, Power and Consumers'!N50</f>
        <v>31.017139999999998</v>
      </c>
      <c r="P23" s="44">
        <f>P$21*'2.Energy, Power and Consumers'!O50</f>
        <v>30.459737000000001</v>
      </c>
      <c r="Q23" s="44">
        <f>Q$21*'2.Energy, Power and Consumers'!P50</f>
        <v>29.902333999999996</v>
      </c>
      <c r="R23" s="44">
        <f>R$21*'2.Energy, Power and Consumers'!Q50</f>
        <v>29.344930999999999</v>
      </c>
      <c r="S23" s="44">
        <f>S$21*'2.Energy, Power and Consumers'!R50</f>
        <v>28.787527999999998</v>
      </c>
      <c r="T23" s="44">
        <f>T$21*'2.Energy, Power and Consumers'!S50</f>
        <v>28.230125000000001</v>
      </c>
      <c r="U23" s="44">
        <f>U$21*'2.Energy, Power and Consumers'!T50</f>
        <v>27.672721999999997</v>
      </c>
      <c r="V23" s="44">
        <f>V$21*'2.Energy, Power and Consumers'!U50</f>
        <v>27.115319</v>
      </c>
      <c r="W23" s="44">
        <f>W$21*'2.Energy, Power and Consumers'!V50</f>
        <v>26.557915999999999</v>
      </c>
      <c r="X23" s="44">
        <f>X$21*'2.Energy, Power and Consumers'!W50</f>
        <v>26.000513000000002</v>
      </c>
      <c r="Y23" s="44">
        <f>Y$21*'2.Energy, Power and Consumers'!X50</f>
        <v>34.088544285714285</v>
      </c>
      <c r="Z23" s="44">
        <f>Z$21*'2.Energy, Power and Consumers'!Y50</f>
        <v>33.531141285714284</v>
      </c>
      <c r="AA23" s="44">
        <f>AA$21*'2.Energy, Power and Consumers'!Z50</f>
        <v>32.973738285714283</v>
      </c>
      <c r="AB23" s="44">
        <f>AB$21*'2.Energy, Power and Consumers'!AA50</f>
        <v>32.416335285714283</v>
      </c>
      <c r="AC23" s="44">
        <f>AC$21*'2.Energy, Power and Consumers'!AB50</f>
        <v>31.858932285714285</v>
      </c>
      <c r="AD23" s="44">
        <f>AD$21*'2.Energy, Power and Consumers'!AC50</f>
        <v>31.870307857142855</v>
      </c>
      <c r="AE23" s="44">
        <f>AE$21*'2.Energy, Power and Consumers'!AD50</f>
        <v>31.312904857142854</v>
      </c>
      <c r="AF23" s="44">
        <f>AF$21*'2.Energy, Power and Consumers'!AE50</f>
        <v>30.755501857142857</v>
      </c>
      <c r="AG23" s="44">
        <f>AG$21*'2.Energy, Power and Consumers'!AF50</f>
        <v>30.198098857142853</v>
      </c>
      <c r="AH23" s="44">
        <f>AH$21*'2.Energy, Power and Consumers'!AG50</f>
        <v>29.640695857142855</v>
      </c>
      <c r="AI23" s="44">
        <f>AI$21*'2.Energy, Power and Consumers'!AH50</f>
        <v>29.083292857142851</v>
      </c>
    </row>
    <row r="24" spans="2:35" hidden="1" x14ac:dyDescent="0.25">
      <c r="B24" s="38" t="s">
        <v>14</v>
      </c>
      <c r="C24" s="32"/>
      <c r="D24" s="40"/>
      <c r="E24" s="40"/>
      <c r="F24" s="40"/>
      <c r="G24" s="40"/>
      <c r="H24" s="40"/>
    </row>
    <row r="25" spans="2:35" ht="26.4" hidden="1" x14ac:dyDescent="0.25">
      <c r="B25" s="33" t="s">
        <v>11</v>
      </c>
      <c r="C25" s="31" t="s">
        <v>4</v>
      </c>
      <c r="D25" s="44" t="e">
        <f>IF(D$8&lt;0,0,#REF!*D$9)</f>
        <v>#REF!</v>
      </c>
      <c r="E25" s="44" t="e">
        <f>IF(E$8&lt;0,0,#REF!*E$9)</f>
        <v>#REF!</v>
      </c>
      <c r="F25" s="44" t="e">
        <f>IF(F$8&lt;0,0,#REF!*F$9)</f>
        <v>#REF!</v>
      </c>
      <c r="G25" s="44" t="e">
        <f>IF(G$8&lt;0,0,#REF!*G$9)</f>
        <v>#REF!</v>
      </c>
      <c r="H25" s="44" t="e">
        <f>IF(H$8&lt;0,0,#REF!*H$9)</f>
        <v>#REF!</v>
      </c>
    </row>
    <row r="26" spans="2:35" ht="39.6" hidden="1" x14ac:dyDescent="0.25">
      <c r="B26" s="39" t="s">
        <v>19</v>
      </c>
      <c r="C26" s="31" t="s">
        <v>4</v>
      </c>
      <c r="D26" s="44" t="e">
        <f>IF(D$8&lt;0,0,#REF!*D$9)</f>
        <v>#REF!</v>
      </c>
      <c r="E26" s="44" t="e">
        <f>IF(E$8&lt;0,0,#REF!*E$9)</f>
        <v>#REF!</v>
      </c>
      <c r="F26" s="44" t="e">
        <f>IF(F$8&lt;0,0,#REF!*F$9)</f>
        <v>#REF!</v>
      </c>
      <c r="G26" s="44" t="e">
        <f>IF(G$8&lt;0,0,#REF!*G$9)</f>
        <v>#REF!</v>
      </c>
      <c r="H26" s="44" t="e">
        <f>IF(H$8&lt;0,0,#REF!*H$9)</f>
        <v>#REF!</v>
      </c>
    </row>
    <row r="27" spans="2:35" ht="26.4" hidden="1" x14ac:dyDescent="0.25">
      <c r="B27" s="39" t="s">
        <v>13</v>
      </c>
      <c r="C27" s="31" t="s">
        <v>4</v>
      </c>
      <c r="D27" s="44" t="e">
        <f>IF(D$8&lt;0,0,#REF!*D$9)</f>
        <v>#REF!</v>
      </c>
      <c r="E27" s="44" t="e">
        <f>IF(E$8&lt;0,0,#REF!*E$9)</f>
        <v>#REF!</v>
      </c>
      <c r="F27" s="44" t="e">
        <f>IF(F$8&lt;0,0,#REF!*F$9)</f>
        <v>#REF!</v>
      </c>
      <c r="G27" s="44" t="e">
        <f>IF(G$8&lt;0,0,#REF!*G$9)</f>
        <v>#REF!</v>
      </c>
      <c r="H27" s="44" t="e">
        <f>IF(H$8&lt;0,0,#REF!*H$9)</f>
        <v>#REF!</v>
      </c>
    </row>
    <row r="28" spans="2:35" ht="26.4" hidden="1" x14ac:dyDescent="0.25">
      <c r="B28" s="39" t="s">
        <v>18</v>
      </c>
      <c r="C28" s="31" t="s">
        <v>4</v>
      </c>
      <c r="D28" s="44" t="e">
        <f>IF(D$8&lt;0,0,#REF!*D$9)</f>
        <v>#REF!</v>
      </c>
      <c r="E28" s="44" t="e">
        <f>IF(E$8&lt;0,0,#REF!*E$9)</f>
        <v>#REF!</v>
      </c>
      <c r="F28" s="44" t="e">
        <f>IF(F$8&lt;0,0,#REF!*F$9)</f>
        <v>#REF!</v>
      </c>
      <c r="G28" s="44" t="e">
        <f>IF(G$8&lt;0,0,#REF!*G$9)</f>
        <v>#REF!</v>
      </c>
      <c r="H28" s="44" t="e">
        <f>IF(H$8&lt;0,0,#REF!*H$9)</f>
        <v>#REF!</v>
      </c>
    </row>
    <row r="29" spans="2:35" x14ac:dyDescent="0.25">
      <c r="B29" s="32"/>
      <c r="C29" s="32"/>
    </row>
    <row r="30" spans="2:35" x14ac:dyDescent="0.25">
      <c r="B30" s="32"/>
      <c r="C30" s="32"/>
      <c r="E30" s="60"/>
    </row>
    <row r="31" spans="2:35" x14ac:dyDescent="0.25">
      <c r="B31" s="32"/>
      <c r="C31" s="32"/>
    </row>
    <row r="32" spans="2:35" ht="14.4" x14ac:dyDescent="0.3">
      <c r="B32" s="32"/>
      <c r="C32" s="32"/>
      <c r="E32"/>
    </row>
    <row r="33" spans="2:8" ht="14.4" x14ac:dyDescent="0.25">
      <c r="B33" s="30"/>
      <c r="C33" s="30"/>
      <c r="E33" s="60"/>
      <c r="F33" s="60"/>
      <c r="G33" s="60"/>
      <c r="H33" s="60"/>
    </row>
    <row r="34" spans="2:8" ht="14.4" x14ac:dyDescent="0.25">
      <c r="B34" s="30"/>
      <c r="C34" s="30"/>
      <c r="E34" s="59"/>
      <c r="F34" s="59"/>
      <c r="G34" s="59"/>
      <c r="H34" s="59"/>
    </row>
    <row r="35" spans="2:8" ht="14.4" x14ac:dyDescent="0.25">
      <c r="B35" s="30"/>
      <c r="C35" s="30"/>
      <c r="E35" s="60"/>
      <c r="F35" s="60"/>
      <c r="G35" s="60"/>
      <c r="H35" s="60"/>
    </row>
    <row r="36" spans="2:8" x14ac:dyDescent="0.25">
      <c r="B36" s="32"/>
      <c r="C36" s="32"/>
    </row>
    <row r="37" spans="2:8" x14ac:dyDescent="0.25">
      <c r="B37" s="32"/>
      <c r="C37" s="32"/>
      <c r="E37" s="61"/>
      <c r="F37" s="61"/>
      <c r="G37" s="61"/>
      <c r="H37" s="61"/>
    </row>
    <row r="38" spans="2:8" ht="14.4" x14ac:dyDescent="0.3">
      <c r="B38" s="32"/>
      <c r="C38" s="32"/>
      <c r="E38" s="62"/>
      <c r="F38" s="62"/>
      <c r="G38" s="62"/>
      <c r="H38" s="62"/>
    </row>
    <row r="39" spans="2:8" x14ac:dyDescent="0.25">
      <c r="B39" s="32"/>
      <c r="C39" s="32"/>
    </row>
    <row r="40" spans="2:8" x14ac:dyDescent="0.25">
      <c r="B40" s="32"/>
      <c r="C40" s="32"/>
    </row>
    <row r="41" spans="2:8" x14ac:dyDescent="0.25">
      <c r="B41" s="32"/>
      <c r="C41" s="32"/>
    </row>
    <row r="42" spans="2:8" x14ac:dyDescent="0.25">
      <c r="B42" s="32"/>
      <c r="C42" s="32"/>
    </row>
    <row r="43" spans="2:8" x14ac:dyDescent="0.25">
      <c r="B43" s="32"/>
      <c r="C43" s="32"/>
    </row>
    <row r="44" spans="2:8" x14ac:dyDescent="0.25">
      <c r="B44" s="32"/>
      <c r="C44" s="32"/>
    </row>
    <row r="45" spans="2:8" x14ac:dyDescent="0.25">
      <c r="B45" s="32"/>
      <c r="C45" s="32"/>
    </row>
    <row r="46" spans="2:8" x14ac:dyDescent="0.25">
      <c r="B46" s="32"/>
      <c r="C46" s="32"/>
    </row>
    <row r="47" spans="2:8" x14ac:dyDescent="0.25">
      <c r="B47" s="32"/>
      <c r="C47" s="32"/>
    </row>
    <row r="48" spans="2:8" x14ac:dyDescent="0.25">
      <c r="B48" s="32"/>
      <c r="C48" s="32"/>
    </row>
    <row r="49" s="32" customFormat="1" x14ac:dyDescent="0.25"/>
    <row r="50" s="32" customFormat="1" x14ac:dyDescent="0.25"/>
    <row r="51" s="32" customFormat="1" x14ac:dyDescent="0.25"/>
    <row r="52" s="32" customFormat="1" x14ac:dyDescent="0.25"/>
    <row r="53" s="32" customFormat="1" x14ac:dyDescent="0.25"/>
    <row r="54" s="32" customFormat="1" x14ac:dyDescent="0.25"/>
    <row r="55" s="32" customFormat="1" x14ac:dyDescent="0.25"/>
    <row r="56" s="32" customFormat="1" x14ac:dyDescent="0.25"/>
    <row r="57" s="32" customFormat="1" x14ac:dyDescent="0.25"/>
    <row r="58" s="32" customFormat="1" x14ac:dyDescent="0.25"/>
    <row r="59" s="32" customFormat="1" x14ac:dyDescent="0.25"/>
    <row r="60" s="32" customFormat="1" x14ac:dyDescent="0.25"/>
    <row r="61" s="32" customFormat="1" x14ac:dyDescent="0.25"/>
    <row r="62" s="32" customFormat="1" x14ac:dyDescent="0.25"/>
    <row r="63" s="32" customFormat="1" x14ac:dyDescent="0.25"/>
    <row r="64" s="32" customFormat="1" x14ac:dyDescent="0.25"/>
    <row r="65" s="32" customFormat="1" x14ac:dyDescent="0.25"/>
    <row r="66" s="32" customFormat="1" x14ac:dyDescent="0.25"/>
    <row r="67" s="32" customFormat="1" x14ac:dyDescent="0.25"/>
    <row r="68" s="32" customFormat="1" x14ac:dyDescent="0.25"/>
    <row r="69" s="32" customFormat="1" x14ac:dyDescent="0.25"/>
    <row r="70" s="32" customFormat="1" x14ac:dyDescent="0.25"/>
    <row r="71" s="32" customFormat="1" x14ac:dyDescent="0.25"/>
    <row r="72" s="32" customFormat="1" x14ac:dyDescent="0.25"/>
    <row r="73" s="32" customFormat="1" x14ac:dyDescent="0.25"/>
    <row r="74" s="32" customFormat="1" x14ac:dyDescent="0.25"/>
    <row r="75" s="32" customFormat="1" x14ac:dyDescent="0.25"/>
    <row r="76" s="32" customFormat="1" x14ac:dyDescent="0.25"/>
    <row r="77" s="32" customFormat="1" x14ac:dyDescent="0.25"/>
    <row r="78" s="32" customFormat="1" x14ac:dyDescent="0.25"/>
    <row r="79" s="32" customFormat="1" x14ac:dyDescent="0.25"/>
    <row r="80" s="32" customFormat="1" x14ac:dyDescent="0.25"/>
    <row r="81" s="32" customFormat="1" x14ac:dyDescent="0.25"/>
    <row r="82" s="32" customFormat="1" x14ac:dyDescent="0.25"/>
    <row r="83" s="32" customFormat="1" x14ac:dyDescent="0.25"/>
    <row r="84" s="32" customFormat="1" x14ac:dyDescent="0.25"/>
    <row r="85" s="32" customFormat="1" x14ac:dyDescent="0.25"/>
    <row r="86" s="32" customFormat="1" x14ac:dyDescent="0.25"/>
    <row r="87" s="32" customFormat="1" x14ac:dyDescent="0.25"/>
    <row r="88" s="32" customFormat="1" x14ac:dyDescent="0.25"/>
    <row r="89" s="32" customFormat="1" x14ac:dyDescent="0.25"/>
    <row r="90" s="32" customFormat="1" x14ac:dyDescent="0.25"/>
    <row r="91" s="32" customFormat="1" x14ac:dyDescent="0.25"/>
    <row r="92" s="32" customFormat="1" x14ac:dyDescent="0.25"/>
    <row r="93" s="32" customFormat="1" x14ac:dyDescent="0.25"/>
    <row r="94" s="32" customFormat="1" x14ac:dyDescent="0.25"/>
    <row r="95" s="32" customFormat="1" x14ac:dyDescent="0.25"/>
    <row r="96" s="32" customFormat="1" x14ac:dyDescent="0.25"/>
    <row r="97" s="32" customFormat="1" x14ac:dyDescent="0.25"/>
    <row r="98" s="32" customFormat="1" x14ac:dyDescent="0.25"/>
    <row r="99" s="32" customFormat="1" x14ac:dyDescent="0.25"/>
    <row r="100" s="32" customFormat="1" x14ac:dyDescent="0.25"/>
    <row r="101" s="32" customFormat="1" x14ac:dyDescent="0.25"/>
    <row r="102" s="32" customFormat="1" x14ac:dyDescent="0.25"/>
    <row r="103" s="32" customFormat="1" x14ac:dyDescent="0.25"/>
    <row r="104" s="32" customFormat="1" x14ac:dyDescent="0.25"/>
    <row r="105" s="32" customFormat="1" x14ac:dyDescent="0.25"/>
    <row r="106" s="32" customFormat="1" x14ac:dyDescent="0.25"/>
    <row r="107" s="32" customFormat="1" x14ac:dyDescent="0.25"/>
    <row r="108" s="32" customFormat="1" x14ac:dyDescent="0.25"/>
    <row r="109" s="32" customFormat="1" x14ac:dyDescent="0.25"/>
    <row r="110" s="32" customFormat="1" x14ac:dyDescent="0.25"/>
    <row r="111" s="32" customFormat="1" x14ac:dyDescent="0.25"/>
    <row r="112" s="32" customFormat="1" x14ac:dyDescent="0.25"/>
    <row r="113" s="32" customFormat="1" x14ac:dyDescent="0.25"/>
    <row r="114" s="32" customFormat="1" x14ac:dyDescent="0.25"/>
    <row r="115" s="32" customFormat="1" x14ac:dyDescent="0.25"/>
    <row r="116" s="32" customFormat="1" x14ac:dyDescent="0.25"/>
    <row r="117" s="32" customFormat="1" x14ac:dyDescent="0.25"/>
    <row r="118" s="32" customFormat="1" x14ac:dyDescent="0.25"/>
    <row r="119" s="32" customFormat="1" x14ac:dyDescent="0.25"/>
    <row r="120" s="32" customFormat="1" x14ac:dyDescent="0.25"/>
    <row r="121" s="32" customFormat="1" x14ac:dyDescent="0.25"/>
    <row r="122" s="32" customFormat="1" x14ac:dyDescent="0.25"/>
    <row r="123" s="32" customFormat="1" x14ac:dyDescent="0.25"/>
    <row r="124" s="32" customFormat="1" x14ac:dyDescent="0.25"/>
    <row r="125" s="32" customFormat="1" x14ac:dyDescent="0.25"/>
    <row r="126" s="32" customFormat="1" x14ac:dyDescent="0.25"/>
    <row r="127" s="32" customFormat="1" x14ac:dyDescent="0.25"/>
    <row r="128" s="32" customFormat="1" x14ac:dyDescent="0.25"/>
    <row r="129" s="32" customFormat="1" x14ac:dyDescent="0.25"/>
    <row r="130" s="32" customFormat="1" x14ac:dyDescent="0.25"/>
    <row r="131" s="32" customFormat="1" x14ac:dyDescent="0.25"/>
    <row r="132" s="32" customFormat="1" x14ac:dyDescent="0.25"/>
    <row r="133" s="32" customFormat="1" x14ac:dyDescent="0.25"/>
    <row r="134" s="32" customFormat="1" x14ac:dyDescent="0.25"/>
    <row r="135" s="32" customFormat="1" x14ac:dyDescent="0.25"/>
    <row r="136" s="32" customFormat="1" x14ac:dyDescent="0.25"/>
    <row r="137" s="32" customFormat="1" x14ac:dyDescent="0.25"/>
    <row r="138" s="32" customFormat="1" x14ac:dyDescent="0.25"/>
    <row r="139" s="32" customFormat="1" x14ac:dyDescent="0.25"/>
    <row r="140" s="32" customFormat="1" x14ac:dyDescent="0.25"/>
    <row r="141" s="32" customFormat="1" x14ac:dyDescent="0.25"/>
    <row r="142" s="32" customFormat="1" x14ac:dyDescent="0.25"/>
    <row r="143" s="32" customFormat="1" x14ac:dyDescent="0.25"/>
    <row r="144" s="32" customFormat="1" x14ac:dyDescent="0.25"/>
    <row r="145" s="32" customFormat="1" x14ac:dyDescent="0.25"/>
    <row r="146" s="32" customFormat="1" x14ac:dyDescent="0.25"/>
    <row r="147" s="32" customFormat="1" x14ac:dyDescent="0.25"/>
    <row r="148" s="32" customFormat="1" x14ac:dyDescent="0.25"/>
    <row r="149" s="32" customFormat="1" x14ac:dyDescent="0.25"/>
    <row r="150" s="32" customFormat="1" x14ac:dyDescent="0.25"/>
    <row r="151" s="32" customFormat="1" x14ac:dyDescent="0.25"/>
    <row r="152" s="32" customFormat="1" x14ac:dyDescent="0.25"/>
    <row r="153" s="32" customFormat="1" x14ac:dyDescent="0.25"/>
    <row r="154" s="32" customFormat="1" x14ac:dyDescent="0.25"/>
    <row r="155" s="32" customFormat="1" x14ac:dyDescent="0.25"/>
    <row r="156" s="32" customFormat="1" x14ac:dyDescent="0.25"/>
    <row r="157" s="32" customFormat="1" x14ac:dyDescent="0.25"/>
    <row r="158" s="32" customFormat="1" x14ac:dyDescent="0.25"/>
    <row r="159" s="32" customFormat="1" x14ac:dyDescent="0.25"/>
    <row r="160" s="32" customFormat="1" x14ac:dyDescent="0.25"/>
    <row r="161" s="32" customFormat="1" x14ac:dyDescent="0.25"/>
    <row r="162" s="32" customFormat="1" x14ac:dyDescent="0.25"/>
    <row r="163" s="32" customFormat="1" x14ac:dyDescent="0.25"/>
    <row r="164" s="32" customFormat="1" x14ac:dyDescent="0.25"/>
    <row r="165" s="32" customFormat="1" x14ac:dyDescent="0.25"/>
    <row r="166" s="32" customFormat="1" x14ac:dyDescent="0.25"/>
    <row r="167" s="32" customFormat="1" x14ac:dyDescent="0.25"/>
    <row r="168" s="32" customFormat="1" x14ac:dyDescent="0.25"/>
    <row r="169" s="32" customFormat="1" x14ac:dyDescent="0.25"/>
    <row r="170" s="32" customFormat="1" x14ac:dyDescent="0.25"/>
    <row r="171" s="32" customFormat="1" x14ac:dyDescent="0.25"/>
    <row r="172" s="32" customFormat="1" x14ac:dyDescent="0.25"/>
    <row r="173" s="32" customFormat="1" x14ac:dyDescent="0.25"/>
    <row r="174" s="32" customFormat="1" x14ac:dyDescent="0.25"/>
    <row r="175" s="32" customFormat="1" x14ac:dyDescent="0.25"/>
    <row r="176" s="32" customFormat="1" x14ac:dyDescent="0.25"/>
    <row r="177" s="32" customFormat="1" x14ac:dyDescent="0.25"/>
    <row r="178" s="32" customFormat="1" x14ac:dyDescent="0.25"/>
    <row r="179" s="32" customFormat="1" x14ac:dyDescent="0.25"/>
    <row r="180" s="32" customFormat="1" x14ac:dyDescent="0.25"/>
    <row r="181" s="32" customFormat="1" x14ac:dyDescent="0.25"/>
    <row r="182" s="32" customFormat="1" x14ac:dyDescent="0.25"/>
    <row r="183" s="32" customFormat="1" x14ac:dyDescent="0.25"/>
    <row r="184" s="32" customFormat="1" x14ac:dyDescent="0.25"/>
    <row r="185" s="32" customFormat="1" x14ac:dyDescent="0.25"/>
    <row r="186" s="32" customFormat="1" x14ac:dyDescent="0.25"/>
    <row r="187" s="32" customFormat="1" x14ac:dyDescent="0.25"/>
    <row r="188" s="32" customFormat="1" x14ac:dyDescent="0.25"/>
    <row r="189" s="32" customFormat="1" x14ac:dyDescent="0.25"/>
    <row r="190" s="32" customFormat="1" x14ac:dyDescent="0.25"/>
    <row r="191" s="32" customFormat="1" x14ac:dyDescent="0.25"/>
    <row r="192" s="32" customFormat="1" x14ac:dyDescent="0.25"/>
    <row r="193" s="32" customFormat="1" x14ac:dyDescent="0.25"/>
    <row r="194" s="32" customFormat="1" x14ac:dyDescent="0.25"/>
    <row r="195" s="32" customFormat="1" x14ac:dyDescent="0.25"/>
    <row r="196" s="32" customFormat="1" x14ac:dyDescent="0.25"/>
    <row r="197" s="32" customFormat="1" x14ac:dyDescent="0.25"/>
    <row r="198" s="32" customFormat="1" x14ac:dyDescent="0.25"/>
    <row r="199" s="32" customFormat="1" x14ac:dyDescent="0.25"/>
    <row r="200" s="32" customFormat="1" x14ac:dyDescent="0.25"/>
    <row r="201" s="32" customFormat="1" x14ac:dyDescent="0.25"/>
    <row r="202" s="32" customFormat="1" x14ac:dyDescent="0.25"/>
    <row r="203" s="32" customFormat="1" x14ac:dyDescent="0.25"/>
    <row r="204" s="32" customFormat="1" x14ac:dyDescent="0.25"/>
    <row r="205" s="32" customFormat="1" x14ac:dyDescent="0.25"/>
    <row r="206" s="32" customFormat="1" x14ac:dyDescent="0.25"/>
    <row r="207" s="32" customFormat="1" x14ac:dyDescent="0.25"/>
    <row r="208" s="32" customFormat="1" x14ac:dyDescent="0.25"/>
    <row r="209" s="32" customFormat="1" x14ac:dyDescent="0.25"/>
    <row r="210" s="32" customFormat="1" x14ac:dyDescent="0.25"/>
    <row r="211" s="32" customFormat="1" x14ac:dyDescent="0.25"/>
    <row r="212" s="32" customFormat="1" x14ac:dyDescent="0.25"/>
    <row r="213" s="32" customFormat="1" x14ac:dyDescent="0.25"/>
    <row r="214" s="32" customFormat="1" x14ac:dyDescent="0.25"/>
    <row r="215" s="32" customFormat="1" x14ac:dyDescent="0.25"/>
    <row r="216" s="32" customFormat="1" x14ac:dyDescent="0.25"/>
    <row r="217" s="32" customFormat="1" x14ac:dyDescent="0.25"/>
    <row r="218" s="32" customFormat="1" x14ac:dyDescent="0.25"/>
    <row r="219" s="32" customFormat="1" x14ac:dyDescent="0.25"/>
    <row r="220" s="32" customFormat="1" x14ac:dyDescent="0.25"/>
    <row r="221" s="32" customFormat="1" x14ac:dyDescent="0.25"/>
    <row r="222" s="32" customFormat="1" x14ac:dyDescent="0.25"/>
    <row r="223" s="32" customFormat="1" x14ac:dyDescent="0.25"/>
    <row r="224" s="32" customFormat="1" x14ac:dyDescent="0.25"/>
    <row r="225" s="32" customFormat="1" x14ac:dyDescent="0.25"/>
    <row r="226" s="32" customFormat="1" x14ac:dyDescent="0.25"/>
    <row r="227" s="32" customFormat="1" x14ac:dyDescent="0.25"/>
    <row r="228" s="32" customFormat="1" x14ac:dyDescent="0.25"/>
    <row r="229" s="32" customFormat="1" x14ac:dyDescent="0.25"/>
    <row r="230" s="32" customFormat="1" x14ac:dyDescent="0.25"/>
    <row r="231" s="32" customFormat="1" x14ac:dyDescent="0.25"/>
    <row r="232" s="32" customFormat="1" x14ac:dyDescent="0.25"/>
    <row r="233" s="32" customFormat="1" x14ac:dyDescent="0.25"/>
    <row r="234" s="32" customFormat="1" x14ac:dyDescent="0.25"/>
    <row r="235" s="32" customFormat="1" x14ac:dyDescent="0.25"/>
    <row r="236" s="32" customFormat="1" x14ac:dyDescent="0.25"/>
    <row r="237" s="32" customFormat="1" x14ac:dyDescent="0.25"/>
    <row r="238" s="32" customFormat="1" x14ac:dyDescent="0.25"/>
    <row r="239" s="32" customFormat="1" x14ac:dyDescent="0.25"/>
    <row r="240" s="32" customFormat="1" x14ac:dyDescent="0.25"/>
    <row r="241" s="32" customFormat="1" x14ac:dyDescent="0.25"/>
    <row r="242" s="32" customFormat="1" x14ac:dyDescent="0.25"/>
    <row r="243" s="32" customFormat="1" x14ac:dyDescent="0.25"/>
    <row r="244" s="32" customFormat="1" x14ac:dyDescent="0.25"/>
    <row r="245" s="32" customFormat="1" x14ac:dyDescent="0.25"/>
    <row r="246" s="32" customFormat="1" x14ac:dyDescent="0.25"/>
    <row r="247" s="32" customFormat="1" x14ac:dyDescent="0.25"/>
    <row r="248" s="32" customFormat="1" x14ac:dyDescent="0.25"/>
    <row r="249" s="32" customFormat="1" x14ac:dyDescent="0.25"/>
    <row r="250" s="32" customFormat="1" x14ac:dyDescent="0.25"/>
    <row r="251" s="32" customFormat="1" x14ac:dyDescent="0.25"/>
    <row r="252" s="32" customFormat="1" x14ac:dyDescent="0.25"/>
    <row r="253" s="32" customFormat="1" x14ac:dyDescent="0.25"/>
    <row r="254" s="32" customFormat="1" x14ac:dyDescent="0.25"/>
    <row r="255" s="32" customFormat="1" x14ac:dyDescent="0.25"/>
    <row r="256" s="32" customFormat="1" x14ac:dyDescent="0.25"/>
    <row r="257" s="32" customFormat="1" x14ac:dyDescent="0.25"/>
    <row r="258" s="32" customFormat="1" x14ac:dyDescent="0.25"/>
    <row r="259" s="32" customFormat="1" x14ac:dyDescent="0.25"/>
    <row r="260" s="32" customFormat="1" x14ac:dyDescent="0.25"/>
    <row r="261" s="32" customFormat="1" x14ac:dyDescent="0.25"/>
    <row r="262" s="32" customFormat="1" x14ac:dyDescent="0.25"/>
    <row r="263" s="32" customFormat="1" x14ac:dyDescent="0.25"/>
    <row r="264" s="32" customFormat="1" x14ac:dyDescent="0.25"/>
    <row r="265" s="32" customFormat="1" x14ac:dyDescent="0.25"/>
    <row r="266" s="32" customFormat="1" x14ac:dyDescent="0.25"/>
    <row r="267" s="32" customFormat="1" x14ac:dyDescent="0.25"/>
    <row r="268" s="32" customFormat="1" x14ac:dyDescent="0.25"/>
    <row r="269" s="32" customFormat="1" x14ac:dyDescent="0.25"/>
    <row r="270" s="32" customFormat="1" x14ac:dyDescent="0.25"/>
    <row r="271" s="32" customFormat="1" x14ac:dyDescent="0.25"/>
    <row r="272" s="32" customFormat="1" x14ac:dyDescent="0.25"/>
    <row r="273" s="32" customFormat="1" x14ac:dyDescent="0.25"/>
    <row r="274" s="32" customFormat="1" x14ac:dyDescent="0.25"/>
    <row r="275" s="32" customFormat="1" x14ac:dyDescent="0.25"/>
    <row r="276" s="32" customFormat="1" x14ac:dyDescent="0.25"/>
    <row r="277" s="32" customFormat="1" x14ac:dyDescent="0.25"/>
    <row r="278" s="32" customFormat="1" x14ac:dyDescent="0.25"/>
    <row r="279" s="32" customFormat="1" x14ac:dyDescent="0.25"/>
    <row r="280" s="32" customFormat="1" x14ac:dyDescent="0.25"/>
    <row r="281" s="32" customFormat="1" x14ac:dyDescent="0.25"/>
    <row r="282" s="32" customFormat="1" x14ac:dyDescent="0.25"/>
    <row r="283" s="32" customFormat="1" x14ac:dyDescent="0.25"/>
    <row r="284" s="32" customFormat="1" x14ac:dyDescent="0.25"/>
    <row r="285" s="32" customFormat="1" x14ac:dyDescent="0.25"/>
    <row r="286" s="32" customFormat="1" x14ac:dyDescent="0.25"/>
    <row r="287" s="32" customFormat="1" x14ac:dyDescent="0.25"/>
    <row r="288" s="32" customFormat="1" x14ac:dyDescent="0.25"/>
    <row r="289" s="32" customFormat="1" x14ac:dyDescent="0.25"/>
    <row r="290" s="32" customFormat="1" x14ac:dyDescent="0.25"/>
    <row r="291" s="32" customFormat="1" x14ac:dyDescent="0.25"/>
    <row r="292" s="32" customFormat="1" x14ac:dyDescent="0.25"/>
    <row r="293" s="32" customFormat="1" x14ac:dyDescent="0.25"/>
    <row r="294" s="32" customFormat="1" x14ac:dyDescent="0.25"/>
    <row r="295" s="32" customFormat="1" x14ac:dyDescent="0.25"/>
    <row r="296" s="32" customFormat="1" x14ac:dyDescent="0.25"/>
    <row r="297" s="32" customFormat="1" x14ac:dyDescent="0.25"/>
    <row r="298" s="32" customFormat="1" x14ac:dyDescent="0.25"/>
    <row r="299" s="32" customFormat="1" x14ac:dyDescent="0.25"/>
    <row r="300" s="32" customFormat="1" x14ac:dyDescent="0.25"/>
    <row r="301" s="32" customFormat="1" x14ac:dyDescent="0.25"/>
    <row r="302" s="32" customFormat="1" x14ac:dyDescent="0.25"/>
    <row r="303" s="32" customFormat="1" x14ac:dyDescent="0.25"/>
    <row r="304" s="32" customFormat="1" x14ac:dyDescent="0.25"/>
    <row r="305" s="32" customFormat="1" x14ac:dyDescent="0.25"/>
    <row r="306" s="32" customFormat="1" x14ac:dyDescent="0.25"/>
    <row r="307" s="32" customFormat="1" x14ac:dyDescent="0.25"/>
    <row r="308" s="32" customFormat="1" x14ac:dyDescent="0.25"/>
    <row r="309" s="32" customFormat="1" x14ac:dyDescent="0.25"/>
    <row r="310" s="32" customFormat="1" x14ac:dyDescent="0.25"/>
    <row r="311" s="32" customFormat="1" x14ac:dyDescent="0.25"/>
    <row r="312" s="32" customFormat="1" x14ac:dyDescent="0.25"/>
    <row r="313" s="32" customFormat="1" x14ac:dyDescent="0.25"/>
    <row r="314" s="32" customFormat="1" x14ac:dyDescent="0.25"/>
    <row r="315" s="32" customFormat="1" x14ac:dyDescent="0.25"/>
    <row r="316" s="32" customFormat="1" x14ac:dyDescent="0.25"/>
    <row r="317" s="32" customFormat="1" x14ac:dyDescent="0.25"/>
    <row r="318" s="32" customFormat="1" x14ac:dyDescent="0.25"/>
    <row r="319" s="32" customFormat="1" x14ac:dyDescent="0.25"/>
    <row r="320" s="32" customFormat="1" x14ac:dyDescent="0.25"/>
    <row r="321" s="32" customFormat="1" x14ac:dyDescent="0.25"/>
    <row r="322" s="32" customFormat="1" x14ac:dyDescent="0.25"/>
    <row r="323" s="32" customFormat="1" x14ac:dyDescent="0.25"/>
    <row r="324" s="32" customFormat="1" x14ac:dyDescent="0.25"/>
    <row r="325" s="32" customFormat="1" x14ac:dyDescent="0.25"/>
    <row r="326" s="32" customFormat="1" x14ac:dyDescent="0.25"/>
    <row r="327" s="32" customFormat="1" x14ac:dyDescent="0.25"/>
    <row r="328" s="32" customFormat="1" x14ac:dyDescent="0.25"/>
    <row r="329" s="32" customFormat="1" x14ac:dyDescent="0.25"/>
    <row r="330" s="32" customFormat="1" x14ac:dyDescent="0.25"/>
    <row r="331" s="32" customFormat="1" x14ac:dyDescent="0.25"/>
    <row r="332" s="32" customFormat="1" x14ac:dyDescent="0.25"/>
    <row r="333" s="32" customFormat="1" x14ac:dyDescent="0.25"/>
    <row r="334" s="32" customFormat="1" x14ac:dyDescent="0.25"/>
    <row r="335" s="32" customFormat="1" x14ac:dyDescent="0.25"/>
    <row r="336" s="32" customFormat="1" x14ac:dyDescent="0.25"/>
    <row r="337" s="32" customFormat="1" x14ac:dyDescent="0.25"/>
    <row r="338" s="32" customFormat="1" x14ac:dyDescent="0.25"/>
    <row r="339" s="32" customFormat="1" x14ac:dyDescent="0.25"/>
    <row r="340" s="32" customFormat="1" x14ac:dyDescent="0.25"/>
    <row r="341" s="32" customFormat="1" x14ac:dyDescent="0.25"/>
    <row r="342" s="32" customFormat="1" x14ac:dyDescent="0.25"/>
    <row r="343" s="32" customFormat="1" x14ac:dyDescent="0.25"/>
    <row r="344" s="32" customFormat="1" x14ac:dyDescent="0.25"/>
    <row r="345" s="32" customFormat="1" x14ac:dyDescent="0.25"/>
    <row r="346" s="32" customFormat="1" x14ac:dyDescent="0.25"/>
    <row r="347" s="32" customFormat="1" x14ac:dyDescent="0.25"/>
    <row r="348" s="32" customFormat="1" x14ac:dyDescent="0.25"/>
    <row r="349" s="32" customFormat="1" x14ac:dyDescent="0.25"/>
    <row r="350" s="32" customFormat="1" x14ac:dyDescent="0.25"/>
    <row r="351" s="32" customFormat="1" x14ac:dyDescent="0.25"/>
    <row r="352" s="32" customFormat="1" x14ac:dyDescent="0.25"/>
    <row r="353" s="32" customFormat="1" x14ac:dyDescent="0.25"/>
    <row r="354" s="32" customFormat="1" x14ac:dyDescent="0.25"/>
    <row r="355" s="32" customFormat="1" x14ac:dyDescent="0.25"/>
    <row r="356" s="32" customFormat="1" x14ac:dyDescent="0.25"/>
    <row r="357" s="32" customFormat="1" x14ac:dyDescent="0.25"/>
    <row r="358" s="32" customFormat="1" x14ac:dyDescent="0.25"/>
    <row r="359" s="32" customFormat="1" x14ac:dyDescent="0.25"/>
    <row r="360" s="32" customFormat="1" x14ac:dyDescent="0.25"/>
    <row r="361" s="32" customFormat="1" x14ac:dyDescent="0.25"/>
    <row r="362" s="32" customFormat="1" x14ac:dyDescent="0.25"/>
    <row r="363" s="32" customFormat="1" x14ac:dyDescent="0.25"/>
    <row r="364" s="32" customFormat="1" x14ac:dyDescent="0.25"/>
    <row r="365" s="32" customFormat="1" x14ac:dyDescent="0.25"/>
    <row r="366" s="32" customFormat="1" x14ac:dyDescent="0.25"/>
    <row r="367" s="32" customFormat="1" x14ac:dyDescent="0.25"/>
    <row r="368" s="32" customFormat="1" x14ac:dyDescent="0.25"/>
    <row r="369" s="32" customFormat="1" x14ac:dyDescent="0.25"/>
    <row r="370" s="32" customFormat="1" x14ac:dyDescent="0.25"/>
    <row r="371" s="32" customFormat="1" x14ac:dyDescent="0.25"/>
    <row r="372" s="32" customFormat="1" x14ac:dyDescent="0.25"/>
    <row r="373" s="32" customFormat="1" x14ac:dyDescent="0.25"/>
    <row r="374" s="32" customFormat="1" x14ac:dyDescent="0.25"/>
    <row r="375" s="32" customFormat="1" x14ac:dyDescent="0.25"/>
    <row r="376" s="32" customFormat="1" x14ac:dyDescent="0.25"/>
    <row r="377" s="32" customFormat="1" x14ac:dyDescent="0.25"/>
    <row r="378" s="32" customFormat="1" x14ac:dyDescent="0.25"/>
    <row r="379" s="32" customFormat="1" x14ac:dyDescent="0.25"/>
    <row r="380" s="32" customFormat="1" x14ac:dyDescent="0.25"/>
    <row r="381" s="32" customFormat="1" x14ac:dyDescent="0.25"/>
    <row r="382" s="32" customFormat="1" x14ac:dyDescent="0.25"/>
    <row r="383" s="32" customFormat="1" x14ac:dyDescent="0.25"/>
    <row r="384" s="32" customFormat="1" x14ac:dyDescent="0.25"/>
    <row r="385" s="32" customFormat="1" x14ac:dyDescent="0.25"/>
    <row r="386" s="32" customFormat="1" x14ac:dyDescent="0.25"/>
    <row r="387" s="32" customFormat="1" x14ac:dyDescent="0.25"/>
    <row r="388" s="32" customFormat="1" x14ac:dyDescent="0.25"/>
    <row r="389" s="32" customFormat="1" x14ac:dyDescent="0.25"/>
    <row r="390" s="32" customFormat="1" x14ac:dyDescent="0.25"/>
    <row r="391" s="32" customFormat="1" x14ac:dyDescent="0.25"/>
    <row r="392" s="32" customFormat="1" x14ac:dyDescent="0.25"/>
    <row r="393" s="32" customFormat="1" x14ac:dyDescent="0.25"/>
    <row r="394" s="32" customFormat="1" x14ac:dyDescent="0.25"/>
    <row r="395" s="32" customFormat="1" x14ac:dyDescent="0.25"/>
    <row r="396" s="32" customFormat="1" x14ac:dyDescent="0.25"/>
    <row r="397" s="32" customFormat="1" x14ac:dyDescent="0.25"/>
    <row r="398" s="32" customFormat="1" x14ac:dyDescent="0.25"/>
    <row r="399" s="32" customFormat="1" x14ac:dyDescent="0.25"/>
    <row r="400" s="32" customFormat="1" x14ac:dyDescent="0.25"/>
    <row r="401" s="32" customFormat="1" x14ac:dyDescent="0.25"/>
    <row r="402" s="32" customFormat="1" x14ac:dyDescent="0.25"/>
    <row r="403" s="32" customFormat="1" x14ac:dyDescent="0.25"/>
    <row r="404" s="32" customFormat="1" x14ac:dyDescent="0.25"/>
    <row r="405" s="32" customFormat="1" x14ac:dyDescent="0.25"/>
    <row r="406" s="32" customFormat="1" x14ac:dyDescent="0.25"/>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BCD83-257A-4A41-97D0-C0A4D084EE72}">
  <sheetPr>
    <tabColor rgb="FF3B7CFF"/>
  </sheetPr>
  <dimension ref="B2:AH110"/>
  <sheetViews>
    <sheetView showGridLines="0" topLeftCell="A71" workbookViewId="0">
      <selection activeCell="B82" sqref="B82"/>
    </sheetView>
  </sheetViews>
  <sheetFormatPr defaultRowHeight="14.4" x14ac:dyDescent="0.3"/>
  <cols>
    <col min="1" max="1" width="2.88671875" customWidth="1"/>
    <col min="2" max="2" width="58" customWidth="1"/>
    <col min="3" max="3" width="20.44140625" customWidth="1"/>
    <col min="4" max="7" width="14.33203125" bestFit="1" customWidth="1"/>
  </cols>
  <sheetData>
    <row r="2" spans="2:34" x14ac:dyDescent="0.3">
      <c r="D2" s="46">
        <v>2024</v>
      </c>
      <c r="E2" s="46">
        <f t="shared" ref="E2:AH2" si="0">D2+1</f>
        <v>2025</v>
      </c>
      <c r="F2" s="46">
        <f t="shared" si="0"/>
        <v>2026</v>
      </c>
      <c r="G2" s="46">
        <f t="shared" si="0"/>
        <v>2027</v>
      </c>
      <c r="H2" s="46">
        <f t="shared" si="0"/>
        <v>2028</v>
      </c>
      <c r="I2" s="46">
        <f t="shared" si="0"/>
        <v>2029</v>
      </c>
      <c r="J2" s="46">
        <f t="shared" si="0"/>
        <v>2030</v>
      </c>
      <c r="K2" s="46">
        <f t="shared" si="0"/>
        <v>2031</v>
      </c>
      <c r="L2" s="46">
        <f t="shared" si="0"/>
        <v>2032</v>
      </c>
      <c r="M2" s="46">
        <f t="shared" si="0"/>
        <v>2033</v>
      </c>
      <c r="N2" s="46">
        <f t="shared" si="0"/>
        <v>2034</v>
      </c>
      <c r="O2" s="46">
        <f t="shared" si="0"/>
        <v>2035</v>
      </c>
      <c r="P2" s="46">
        <f t="shared" si="0"/>
        <v>2036</v>
      </c>
      <c r="Q2" s="46">
        <f t="shared" si="0"/>
        <v>2037</v>
      </c>
      <c r="R2" s="46">
        <f t="shared" si="0"/>
        <v>2038</v>
      </c>
      <c r="S2" s="46">
        <f t="shared" si="0"/>
        <v>2039</v>
      </c>
      <c r="T2" s="46">
        <f t="shared" si="0"/>
        <v>2040</v>
      </c>
      <c r="U2" s="46">
        <f t="shared" si="0"/>
        <v>2041</v>
      </c>
      <c r="V2" s="46">
        <f t="shared" si="0"/>
        <v>2042</v>
      </c>
      <c r="W2" s="46">
        <f t="shared" si="0"/>
        <v>2043</v>
      </c>
      <c r="X2" s="46">
        <f t="shared" si="0"/>
        <v>2044</v>
      </c>
      <c r="Y2" s="46">
        <f t="shared" si="0"/>
        <v>2045</v>
      </c>
      <c r="Z2" s="46">
        <f t="shared" si="0"/>
        <v>2046</v>
      </c>
      <c r="AA2" s="46">
        <f t="shared" si="0"/>
        <v>2047</v>
      </c>
      <c r="AB2" s="46">
        <f t="shared" si="0"/>
        <v>2048</v>
      </c>
      <c r="AC2" s="46">
        <f t="shared" si="0"/>
        <v>2049</v>
      </c>
      <c r="AD2" s="46">
        <f t="shared" si="0"/>
        <v>2050</v>
      </c>
      <c r="AE2" s="46">
        <f t="shared" si="0"/>
        <v>2051</v>
      </c>
      <c r="AF2" s="46">
        <f t="shared" si="0"/>
        <v>2052</v>
      </c>
      <c r="AG2" s="46">
        <f t="shared" si="0"/>
        <v>2053</v>
      </c>
      <c r="AH2" s="46">
        <f t="shared" si="0"/>
        <v>2054</v>
      </c>
    </row>
    <row r="4" spans="2:34" x14ac:dyDescent="0.3">
      <c r="B4" s="49"/>
    </row>
    <row r="5" spans="2:34" x14ac:dyDescent="0.3">
      <c r="B5" s="57" t="s">
        <v>22</v>
      </c>
      <c r="C5" s="251" t="s">
        <v>37</v>
      </c>
      <c r="D5" s="51">
        <f t="shared" ref="D5:AG5" si="1">SUM(D6:D7,D10)</f>
        <v>144.14116000000001</v>
      </c>
      <c r="E5" s="51">
        <f t="shared" si="1"/>
        <v>142.72231600000001</v>
      </c>
      <c r="F5" s="51">
        <f t="shared" si="1"/>
        <v>141.303472</v>
      </c>
      <c r="G5" s="51">
        <f t="shared" si="1"/>
        <v>129.88462799999999</v>
      </c>
      <c r="H5" s="51">
        <f t="shared" si="1"/>
        <v>128.46578399999999</v>
      </c>
      <c r="I5" s="51">
        <f t="shared" si="1"/>
        <v>127.04693999999999</v>
      </c>
      <c r="J5" s="51">
        <f t="shared" si="1"/>
        <v>125.628096</v>
      </c>
      <c r="K5" s="51">
        <f t="shared" si="1"/>
        <v>124.20925199999999</v>
      </c>
      <c r="L5" s="51">
        <f t="shared" si="1"/>
        <v>122.79040799999999</v>
      </c>
      <c r="M5" s="51">
        <f t="shared" si="1"/>
        <v>121.37156399999999</v>
      </c>
      <c r="N5" s="51">
        <f t="shared" si="1"/>
        <v>119.95271999999999</v>
      </c>
      <c r="O5" s="51">
        <f t="shared" si="1"/>
        <v>118.53387599999999</v>
      </c>
      <c r="P5" s="51">
        <f t="shared" si="1"/>
        <v>117.11503199999999</v>
      </c>
      <c r="Q5" s="51">
        <f t="shared" si="1"/>
        <v>115.69618799999999</v>
      </c>
      <c r="R5" s="51">
        <f t="shared" si="1"/>
        <v>114.27734399999999</v>
      </c>
      <c r="S5" s="51">
        <f t="shared" si="1"/>
        <v>112.85849999999999</v>
      </c>
      <c r="T5" s="51">
        <f t="shared" si="1"/>
        <v>111.43965599999999</v>
      </c>
      <c r="U5" s="51">
        <f t="shared" si="1"/>
        <v>110.02081199999999</v>
      </c>
      <c r="V5" s="51">
        <f t="shared" si="1"/>
        <v>108.60196799999999</v>
      </c>
      <c r="W5" s="51">
        <f t="shared" si="1"/>
        <v>107.18312399999999</v>
      </c>
      <c r="X5" s="51">
        <f t="shared" si="1"/>
        <v>127.77083999999999</v>
      </c>
      <c r="Y5" s="51">
        <f t="shared" si="1"/>
        <v>126.35199599999999</v>
      </c>
      <c r="Z5" s="51">
        <f t="shared" si="1"/>
        <v>124.93315199999999</v>
      </c>
      <c r="AA5" s="51">
        <f t="shared" si="1"/>
        <v>123.51430799999999</v>
      </c>
      <c r="AB5" s="51">
        <f t="shared" si="1"/>
        <v>122.09546399999999</v>
      </c>
      <c r="AC5" s="51">
        <f t="shared" si="1"/>
        <v>122.12441999999999</v>
      </c>
      <c r="AD5" s="51">
        <f t="shared" si="1"/>
        <v>120.70557599999998</v>
      </c>
      <c r="AE5" s="51">
        <f t="shared" si="1"/>
        <v>119.28673199999999</v>
      </c>
      <c r="AF5" s="51">
        <f t="shared" si="1"/>
        <v>117.86788799999998</v>
      </c>
      <c r="AG5" s="51">
        <f t="shared" si="1"/>
        <v>116.44904399999999</v>
      </c>
      <c r="AH5" s="51">
        <f t="shared" ref="AH5" si="2">SUM(AH6:AH7,AH10)</f>
        <v>115.03019999999998</v>
      </c>
    </row>
    <row r="6" spans="2:34" x14ac:dyDescent="0.3">
      <c r="B6" s="57" t="s">
        <v>181</v>
      </c>
      <c r="C6" s="252" t="s">
        <v>37</v>
      </c>
      <c r="D6" s="51">
        <f>'12.Distribution MV ARR'!E19</f>
        <v>10</v>
      </c>
      <c r="E6" s="51">
        <f>'12.Distribution MV ARR'!F19</f>
        <v>10</v>
      </c>
      <c r="F6" s="51">
        <f>'12.Distribution MV ARR'!G19</f>
        <v>10</v>
      </c>
      <c r="G6" s="51">
        <f>'12.Distribution MV ARR'!H19</f>
        <v>10</v>
      </c>
      <c r="H6" s="51">
        <f>'12.Distribution MV ARR'!I19</f>
        <v>10</v>
      </c>
      <c r="I6" s="51">
        <f>'12.Distribution MV ARR'!J19</f>
        <v>10</v>
      </c>
      <c r="J6" s="51">
        <f>'12.Distribution MV ARR'!K19</f>
        <v>10</v>
      </c>
      <c r="K6" s="51">
        <f>'12.Distribution MV ARR'!L19</f>
        <v>10</v>
      </c>
      <c r="L6" s="51">
        <f>'12.Distribution MV ARR'!M19</f>
        <v>10</v>
      </c>
      <c r="M6" s="51">
        <f>'12.Distribution MV ARR'!N19</f>
        <v>10</v>
      </c>
      <c r="N6" s="51">
        <f>'12.Distribution MV ARR'!O19</f>
        <v>10</v>
      </c>
      <c r="O6" s="51">
        <f>'12.Distribution MV ARR'!P19</f>
        <v>10</v>
      </c>
      <c r="P6" s="51">
        <f>'12.Distribution MV ARR'!Q19</f>
        <v>10</v>
      </c>
      <c r="Q6" s="51">
        <f>'12.Distribution MV ARR'!R19</f>
        <v>10</v>
      </c>
      <c r="R6" s="51">
        <f>'12.Distribution MV ARR'!S19</f>
        <v>10</v>
      </c>
      <c r="S6" s="51">
        <f>'12.Distribution MV ARR'!T19</f>
        <v>10</v>
      </c>
      <c r="T6" s="51">
        <f>'12.Distribution MV ARR'!U19</f>
        <v>10</v>
      </c>
      <c r="U6" s="51">
        <f>'12.Distribution MV ARR'!V19</f>
        <v>10</v>
      </c>
      <c r="V6" s="51">
        <f>'12.Distribution MV ARR'!W19</f>
        <v>10</v>
      </c>
      <c r="W6" s="51">
        <f>'12.Distribution MV ARR'!X19</f>
        <v>10</v>
      </c>
      <c r="X6" s="51">
        <f>'12.Distribution MV ARR'!Y19</f>
        <v>10</v>
      </c>
      <c r="Y6" s="51">
        <f>'12.Distribution MV ARR'!Z19</f>
        <v>10</v>
      </c>
      <c r="Z6" s="51">
        <f>'12.Distribution MV ARR'!AA19</f>
        <v>10</v>
      </c>
      <c r="AA6" s="51">
        <f>'12.Distribution MV ARR'!AB19</f>
        <v>10</v>
      </c>
      <c r="AB6" s="51">
        <f>'12.Distribution MV ARR'!AC19</f>
        <v>10</v>
      </c>
      <c r="AC6" s="51">
        <f>'12.Distribution MV ARR'!AD19</f>
        <v>10</v>
      </c>
      <c r="AD6" s="51">
        <f>'12.Distribution MV ARR'!AE19</f>
        <v>10</v>
      </c>
      <c r="AE6" s="51">
        <f>'12.Distribution MV ARR'!AF19</f>
        <v>10</v>
      </c>
      <c r="AF6" s="51">
        <f>'12.Distribution MV ARR'!AG19</f>
        <v>10</v>
      </c>
      <c r="AG6" s="51">
        <f>'12.Distribution MV ARR'!AH19</f>
        <v>10</v>
      </c>
      <c r="AH6" s="51">
        <f>'12.Distribution MV ARR'!AI19</f>
        <v>10</v>
      </c>
    </row>
    <row r="7" spans="2:34" x14ac:dyDescent="0.3">
      <c r="B7" s="57" t="s">
        <v>180</v>
      </c>
      <c r="C7" s="252" t="s">
        <v>37</v>
      </c>
      <c r="D7" s="51">
        <f>'12.Distribution MV ARR'!E21</f>
        <v>103.14116000000001</v>
      </c>
      <c r="E7" s="51">
        <f>'12.Distribution MV ARR'!F21</f>
        <v>101.72231600000001</v>
      </c>
      <c r="F7" s="51">
        <f>'12.Distribution MV ARR'!G21</f>
        <v>100.303472</v>
      </c>
      <c r="G7" s="51">
        <f>'12.Distribution MV ARR'!H21</f>
        <v>88.884627999999992</v>
      </c>
      <c r="H7" s="51">
        <f>'12.Distribution MV ARR'!I21</f>
        <v>87.465783999999999</v>
      </c>
      <c r="I7" s="51">
        <f>'12.Distribution MV ARR'!J21</f>
        <v>86.046939999999992</v>
      </c>
      <c r="J7" s="51">
        <f>'12.Distribution MV ARR'!K21</f>
        <v>84.628095999999999</v>
      </c>
      <c r="K7" s="51">
        <f>'12.Distribution MV ARR'!L21</f>
        <v>83.209251999999992</v>
      </c>
      <c r="L7" s="51">
        <f>'12.Distribution MV ARR'!M21</f>
        <v>81.790407999999985</v>
      </c>
      <c r="M7" s="51">
        <f>'12.Distribution MV ARR'!N21</f>
        <v>80.371563999999992</v>
      </c>
      <c r="N7" s="51">
        <f>'12.Distribution MV ARR'!O21</f>
        <v>78.952719999999985</v>
      </c>
      <c r="O7" s="51">
        <f>'12.Distribution MV ARR'!P21</f>
        <v>77.533875999999992</v>
      </c>
      <c r="P7" s="51">
        <f>'12.Distribution MV ARR'!Q21</f>
        <v>76.115031999999985</v>
      </c>
      <c r="Q7" s="51">
        <f>'12.Distribution MV ARR'!R21</f>
        <v>74.696187999999992</v>
      </c>
      <c r="R7" s="51">
        <f>'12.Distribution MV ARR'!S21</f>
        <v>73.277343999999985</v>
      </c>
      <c r="S7" s="51">
        <f>'12.Distribution MV ARR'!T21</f>
        <v>71.858499999999992</v>
      </c>
      <c r="T7" s="51">
        <f>'12.Distribution MV ARR'!U21</f>
        <v>70.439655999999985</v>
      </c>
      <c r="U7" s="51">
        <f>'12.Distribution MV ARR'!V21</f>
        <v>69.020811999999992</v>
      </c>
      <c r="V7" s="51">
        <f>'12.Distribution MV ARR'!W21</f>
        <v>67.601967999999985</v>
      </c>
      <c r="W7" s="51">
        <f>'12.Distribution MV ARR'!X21</f>
        <v>66.183123999999992</v>
      </c>
      <c r="X7" s="51">
        <f>'12.Distribution MV ARR'!Y21</f>
        <v>86.770839999999993</v>
      </c>
      <c r="Y7" s="51">
        <f>'12.Distribution MV ARR'!Z21</f>
        <v>85.351995999999986</v>
      </c>
      <c r="Z7" s="51">
        <f>'12.Distribution MV ARR'!AA21</f>
        <v>83.933151999999993</v>
      </c>
      <c r="AA7" s="51">
        <f>'12.Distribution MV ARR'!AB21</f>
        <v>82.514307999999986</v>
      </c>
      <c r="AB7" s="51">
        <f>'12.Distribution MV ARR'!AC21</f>
        <v>81.095463999999993</v>
      </c>
      <c r="AC7" s="51">
        <f>'12.Distribution MV ARR'!AD21</f>
        <v>81.124419999999986</v>
      </c>
      <c r="AD7" s="51">
        <f>'12.Distribution MV ARR'!AE21</f>
        <v>79.705575999999979</v>
      </c>
      <c r="AE7" s="51">
        <f>'12.Distribution MV ARR'!AF21</f>
        <v>78.286731999999986</v>
      </c>
      <c r="AF7" s="51">
        <f>'12.Distribution MV ARR'!AG21</f>
        <v>76.867887999999979</v>
      </c>
      <c r="AG7" s="51">
        <f>'12.Distribution MV ARR'!AH21</f>
        <v>75.449043999999986</v>
      </c>
      <c r="AH7" s="51">
        <f>'12.Distribution MV ARR'!AI21</f>
        <v>74.030199999999979</v>
      </c>
    </row>
    <row r="8" spans="2:34" x14ac:dyDescent="0.3">
      <c r="B8" s="57" t="s">
        <v>221</v>
      </c>
      <c r="C8" s="252" t="s">
        <v>37</v>
      </c>
      <c r="D8" s="51">
        <f>'12.Distribution MV ARR'!E22</f>
        <v>62.621418571428585</v>
      </c>
      <c r="E8" s="51">
        <f>'12.Distribution MV ARR'!F22</f>
        <v>61.759977571428578</v>
      </c>
      <c r="F8" s="51">
        <f>'12.Distribution MV ARR'!G22</f>
        <v>60.898536571428579</v>
      </c>
      <c r="G8" s="51">
        <f>'12.Distribution MV ARR'!H22</f>
        <v>53.965667000000003</v>
      </c>
      <c r="H8" s="51">
        <f>'12.Distribution MV ARR'!I22</f>
        <v>53.104226000000004</v>
      </c>
      <c r="I8" s="51">
        <f>'12.Distribution MV ARR'!J22</f>
        <v>52.242784999999998</v>
      </c>
      <c r="J8" s="51">
        <f>'12.Distribution MV ARR'!K22</f>
        <v>51.381344000000006</v>
      </c>
      <c r="K8" s="51">
        <f>'12.Distribution MV ARR'!L22</f>
        <v>50.519902999999999</v>
      </c>
      <c r="L8" s="51">
        <f>'12.Distribution MV ARR'!M22</f>
        <v>49.658461999999993</v>
      </c>
      <c r="M8" s="51">
        <f>'12.Distribution MV ARR'!N22</f>
        <v>48.797021000000001</v>
      </c>
      <c r="N8" s="51">
        <f>'12.Distribution MV ARR'!O22</f>
        <v>47.935579999999995</v>
      </c>
      <c r="O8" s="51">
        <f>'12.Distribution MV ARR'!P22</f>
        <v>47.074139000000002</v>
      </c>
      <c r="P8" s="51">
        <f>'12.Distribution MV ARR'!Q22</f>
        <v>46.212697999999996</v>
      </c>
      <c r="Q8" s="51">
        <f>'12.Distribution MV ARR'!R22</f>
        <v>45.351256999999997</v>
      </c>
      <c r="R8" s="51">
        <f>'12.Distribution MV ARR'!S22</f>
        <v>44.489815999999998</v>
      </c>
      <c r="S8" s="51">
        <f>'12.Distribution MV ARR'!T22</f>
        <v>43.628374999999998</v>
      </c>
      <c r="T8" s="51">
        <f>'12.Distribution MV ARR'!U22</f>
        <v>42.766933999999992</v>
      </c>
      <c r="U8" s="51">
        <f>'12.Distribution MV ARR'!V22</f>
        <v>41.905493</v>
      </c>
      <c r="V8" s="51">
        <f>'12.Distribution MV ARR'!W22</f>
        <v>41.044051999999994</v>
      </c>
      <c r="W8" s="51">
        <f>'12.Distribution MV ARR'!X22</f>
        <v>40.182611000000001</v>
      </c>
      <c r="X8" s="51">
        <f>'12.Distribution MV ARR'!Y22</f>
        <v>52.682295714285715</v>
      </c>
      <c r="Y8" s="51">
        <f>'12.Distribution MV ARR'!Z22</f>
        <v>51.820854714285709</v>
      </c>
      <c r="Z8" s="51">
        <f>'12.Distribution MV ARR'!AA22</f>
        <v>50.959413714285716</v>
      </c>
      <c r="AA8" s="51">
        <f>'12.Distribution MV ARR'!AB22</f>
        <v>50.09797271428571</v>
      </c>
      <c r="AB8" s="51">
        <f>'12.Distribution MV ARR'!AC22</f>
        <v>49.236531714285718</v>
      </c>
      <c r="AC8" s="51">
        <f>'12.Distribution MV ARR'!AD22</f>
        <v>49.254112142857139</v>
      </c>
      <c r="AD8" s="51">
        <f>'12.Distribution MV ARR'!AE22</f>
        <v>48.392671142857132</v>
      </c>
      <c r="AE8" s="51">
        <f>'12.Distribution MV ARR'!AF22</f>
        <v>47.53123014285714</v>
      </c>
      <c r="AF8" s="51">
        <f>'12.Distribution MV ARR'!AG22</f>
        <v>46.669789142857134</v>
      </c>
      <c r="AG8" s="51">
        <f>'12.Distribution MV ARR'!AH22</f>
        <v>45.808348142857142</v>
      </c>
      <c r="AH8" s="51">
        <f>'12.Distribution MV ARR'!AI22</f>
        <v>44.946907142857135</v>
      </c>
    </row>
    <row r="9" spans="2:34" x14ac:dyDescent="0.3">
      <c r="B9" s="57" t="s">
        <v>222</v>
      </c>
      <c r="C9" s="252" t="s">
        <v>37</v>
      </c>
      <c r="D9" s="51">
        <f>'12.Distribution MV ARR'!E23</f>
        <v>40.519741428571436</v>
      </c>
      <c r="E9" s="51">
        <f>'12.Distribution MV ARR'!F23</f>
        <v>39.962338428571435</v>
      </c>
      <c r="F9" s="51">
        <f>'12.Distribution MV ARR'!G23</f>
        <v>39.404935428571434</v>
      </c>
      <c r="G9" s="51">
        <f>'12.Distribution MV ARR'!H23</f>
        <v>34.918961000000003</v>
      </c>
      <c r="H9" s="51">
        <f>'12.Distribution MV ARR'!I23</f>
        <v>34.361558000000002</v>
      </c>
      <c r="I9" s="51">
        <f>'12.Distribution MV ARR'!J23</f>
        <v>33.804155000000002</v>
      </c>
      <c r="J9" s="51">
        <f>'12.Distribution MV ARR'!K23</f>
        <v>33.246752000000001</v>
      </c>
      <c r="K9" s="51">
        <f>'12.Distribution MV ARR'!L23</f>
        <v>32.689349</v>
      </c>
      <c r="L9" s="51">
        <f>'12.Distribution MV ARR'!M23</f>
        <v>32.131945999999999</v>
      </c>
      <c r="M9" s="51">
        <f>'12.Distribution MV ARR'!N23</f>
        <v>31.574543000000002</v>
      </c>
      <c r="N9" s="51">
        <f>'12.Distribution MV ARR'!O23</f>
        <v>31.017139999999998</v>
      </c>
      <c r="O9" s="51">
        <f>'12.Distribution MV ARR'!P23</f>
        <v>30.459737000000001</v>
      </c>
      <c r="P9" s="51">
        <f>'12.Distribution MV ARR'!Q23</f>
        <v>29.902333999999996</v>
      </c>
      <c r="Q9" s="51">
        <f>'12.Distribution MV ARR'!R23</f>
        <v>29.344930999999999</v>
      </c>
      <c r="R9" s="51">
        <f>'12.Distribution MV ARR'!S23</f>
        <v>28.787527999999998</v>
      </c>
      <c r="S9" s="51">
        <f>'12.Distribution MV ARR'!T23</f>
        <v>28.230125000000001</v>
      </c>
      <c r="T9" s="51">
        <f>'12.Distribution MV ARR'!U23</f>
        <v>27.672721999999997</v>
      </c>
      <c r="U9" s="51">
        <f>'12.Distribution MV ARR'!V23</f>
        <v>27.115319</v>
      </c>
      <c r="V9" s="51">
        <f>'12.Distribution MV ARR'!W23</f>
        <v>26.557915999999999</v>
      </c>
      <c r="W9" s="51">
        <f>'12.Distribution MV ARR'!X23</f>
        <v>26.000513000000002</v>
      </c>
      <c r="X9" s="51">
        <f>'12.Distribution MV ARR'!Y23</f>
        <v>34.088544285714285</v>
      </c>
      <c r="Y9" s="51">
        <f>'12.Distribution MV ARR'!Z23</f>
        <v>33.531141285714284</v>
      </c>
      <c r="Z9" s="51">
        <f>'12.Distribution MV ARR'!AA23</f>
        <v>32.973738285714283</v>
      </c>
      <c r="AA9" s="51">
        <f>'12.Distribution MV ARR'!AB23</f>
        <v>32.416335285714283</v>
      </c>
      <c r="AB9" s="51">
        <f>'12.Distribution MV ARR'!AC23</f>
        <v>31.858932285714285</v>
      </c>
      <c r="AC9" s="51">
        <f>'12.Distribution MV ARR'!AD23</f>
        <v>31.870307857142855</v>
      </c>
      <c r="AD9" s="51">
        <f>'12.Distribution MV ARR'!AE23</f>
        <v>31.312904857142854</v>
      </c>
      <c r="AE9" s="51">
        <f>'12.Distribution MV ARR'!AF23</f>
        <v>30.755501857142857</v>
      </c>
      <c r="AF9" s="51">
        <f>'12.Distribution MV ARR'!AG23</f>
        <v>30.198098857142853</v>
      </c>
      <c r="AG9" s="51">
        <f>'12.Distribution MV ARR'!AH23</f>
        <v>29.640695857142855</v>
      </c>
      <c r="AH9" s="51">
        <f>'12.Distribution MV ARR'!AI23</f>
        <v>29.083292857142851</v>
      </c>
    </row>
    <row r="10" spans="2:34" x14ac:dyDescent="0.3">
      <c r="B10" s="57" t="s">
        <v>203</v>
      </c>
      <c r="C10" s="252" t="s">
        <v>37</v>
      </c>
      <c r="D10" s="51">
        <f>'12.Distribution MV ARR'!E20</f>
        <v>31</v>
      </c>
      <c r="E10" s="51">
        <f>'12.Distribution MV ARR'!F20</f>
        <v>31</v>
      </c>
      <c r="F10" s="51">
        <f>'12.Distribution MV ARR'!G20</f>
        <v>31</v>
      </c>
      <c r="G10" s="51">
        <f>'12.Distribution MV ARR'!H20</f>
        <v>31</v>
      </c>
      <c r="H10" s="51">
        <f>'12.Distribution MV ARR'!I20</f>
        <v>31</v>
      </c>
      <c r="I10" s="51">
        <f>'12.Distribution MV ARR'!J20</f>
        <v>31</v>
      </c>
      <c r="J10" s="51">
        <f>'12.Distribution MV ARR'!K20</f>
        <v>31</v>
      </c>
      <c r="K10" s="51">
        <f>'12.Distribution MV ARR'!L20</f>
        <v>31</v>
      </c>
      <c r="L10" s="51">
        <f>'12.Distribution MV ARR'!M20</f>
        <v>31</v>
      </c>
      <c r="M10" s="51">
        <f>'12.Distribution MV ARR'!N20</f>
        <v>31</v>
      </c>
      <c r="N10" s="51">
        <f>'12.Distribution MV ARR'!O20</f>
        <v>31</v>
      </c>
      <c r="O10" s="51">
        <f>'12.Distribution MV ARR'!P20</f>
        <v>31</v>
      </c>
      <c r="P10" s="51">
        <f>'12.Distribution MV ARR'!Q20</f>
        <v>31</v>
      </c>
      <c r="Q10" s="51">
        <f>'12.Distribution MV ARR'!R20</f>
        <v>31</v>
      </c>
      <c r="R10" s="51">
        <f>'12.Distribution MV ARR'!S20</f>
        <v>31</v>
      </c>
      <c r="S10" s="51">
        <f>'12.Distribution MV ARR'!T20</f>
        <v>31</v>
      </c>
      <c r="T10" s="51">
        <f>'12.Distribution MV ARR'!U20</f>
        <v>31</v>
      </c>
      <c r="U10" s="51">
        <f>'12.Distribution MV ARR'!V20</f>
        <v>31</v>
      </c>
      <c r="V10" s="51">
        <f>'12.Distribution MV ARR'!W20</f>
        <v>31</v>
      </c>
      <c r="W10" s="51">
        <f>'12.Distribution MV ARR'!X20</f>
        <v>31</v>
      </c>
      <c r="X10" s="51">
        <f>'12.Distribution MV ARR'!Y20</f>
        <v>31</v>
      </c>
      <c r="Y10" s="51">
        <f>'12.Distribution MV ARR'!Z20</f>
        <v>31</v>
      </c>
      <c r="Z10" s="51">
        <f>'12.Distribution MV ARR'!AA20</f>
        <v>31</v>
      </c>
      <c r="AA10" s="51">
        <f>'12.Distribution MV ARR'!AB20</f>
        <v>31</v>
      </c>
      <c r="AB10" s="51">
        <f>'12.Distribution MV ARR'!AC20</f>
        <v>31</v>
      </c>
      <c r="AC10" s="51">
        <f>'12.Distribution MV ARR'!AD20</f>
        <v>31</v>
      </c>
      <c r="AD10" s="51">
        <f>'12.Distribution MV ARR'!AE20</f>
        <v>31</v>
      </c>
      <c r="AE10" s="51">
        <f>'12.Distribution MV ARR'!AF20</f>
        <v>31</v>
      </c>
      <c r="AF10" s="51">
        <f>'12.Distribution MV ARR'!AG20</f>
        <v>31</v>
      </c>
      <c r="AG10" s="51">
        <f>'12.Distribution MV ARR'!AH20</f>
        <v>31</v>
      </c>
      <c r="AH10" s="51">
        <f>'12.Distribution MV ARR'!AI20</f>
        <v>31</v>
      </c>
    </row>
    <row r="12" spans="2:34" x14ac:dyDescent="0.3">
      <c r="B12" s="57" t="s">
        <v>371</v>
      </c>
      <c r="C12" s="48" t="s">
        <v>37</v>
      </c>
      <c r="D12" s="51">
        <f>SUM(D13,D18,D33)</f>
        <v>144.14116000000001</v>
      </c>
      <c r="E12" s="51">
        <f t="shared" ref="E12:AH12" si="3">SUM(E13,E18,E33)</f>
        <v>142.72231600000001</v>
      </c>
      <c r="F12" s="51">
        <f t="shared" si="3"/>
        <v>141.303472</v>
      </c>
      <c r="G12" s="51">
        <f t="shared" si="3"/>
        <v>129.88462799999999</v>
      </c>
      <c r="H12" s="51">
        <f t="shared" si="3"/>
        <v>128.46578399999999</v>
      </c>
      <c r="I12" s="51">
        <f t="shared" si="3"/>
        <v>127.04693999999999</v>
      </c>
      <c r="J12" s="51">
        <f t="shared" si="3"/>
        <v>125.628096</v>
      </c>
      <c r="K12" s="51">
        <f t="shared" si="3"/>
        <v>124.20925199999999</v>
      </c>
      <c r="L12" s="51">
        <f t="shared" si="3"/>
        <v>122.79040799999999</v>
      </c>
      <c r="M12" s="51">
        <f t="shared" si="3"/>
        <v>121.37156399999999</v>
      </c>
      <c r="N12" s="51">
        <f t="shared" si="3"/>
        <v>119.95271999999999</v>
      </c>
      <c r="O12" s="51">
        <f t="shared" si="3"/>
        <v>118.53387599999999</v>
      </c>
      <c r="P12" s="51">
        <f t="shared" si="3"/>
        <v>117.11503199999999</v>
      </c>
      <c r="Q12" s="51">
        <f t="shared" si="3"/>
        <v>115.69618799999999</v>
      </c>
      <c r="R12" s="51">
        <f t="shared" si="3"/>
        <v>114.27734399999999</v>
      </c>
      <c r="S12" s="51">
        <f t="shared" si="3"/>
        <v>112.85849999999999</v>
      </c>
      <c r="T12" s="51">
        <f t="shared" si="3"/>
        <v>111.43965599999999</v>
      </c>
      <c r="U12" s="51">
        <f t="shared" si="3"/>
        <v>110.02081199999999</v>
      </c>
      <c r="V12" s="51">
        <f t="shared" si="3"/>
        <v>108.60196799999999</v>
      </c>
      <c r="W12" s="51">
        <f t="shared" si="3"/>
        <v>107.18312399999999</v>
      </c>
      <c r="X12" s="51">
        <f t="shared" si="3"/>
        <v>127.77083999999999</v>
      </c>
      <c r="Y12" s="51">
        <f t="shared" si="3"/>
        <v>126.35199599999999</v>
      </c>
      <c r="Z12" s="51">
        <f t="shared" si="3"/>
        <v>124.93315199999999</v>
      </c>
      <c r="AA12" s="51">
        <f t="shared" si="3"/>
        <v>123.51430799999999</v>
      </c>
      <c r="AB12" s="51">
        <f t="shared" si="3"/>
        <v>122.09546399999999</v>
      </c>
      <c r="AC12" s="51">
        <f t="shared" si="3"/>
        <v>122.12441999999999</v>
      </c>
      <c r="AD12" s="51">
        <f t="shared" si="3"/>
        <v>120.70557599999998</v>
      </c>
      <c r="AE12" s="51">
        <f t="shared" si="3"/>
        <v>119.28673199999999</v>
      </c>
      <c r="AF12" s="51">
        <f t="shared" si="3"/>
        <v>117.86788799999998</v>
      </c>
      <c r="AG12" s="51">
        <f t="shared" si="3"/>
        <v>116.44904399999999</v>
      </c>
      <c r="AH12" s="51">
        <f t="shared" si="3"/>
        <v>115.03019999999998</v>
      </c>
    </row>
    <row r="13" spans="2:34" s="136" customFormat="1" x14ac:dyDescent="0.3">
      <c r="B13" s="247" t="s">
        <v>181</v>
      </c>
      <c r="C13" s="48" t="s">
        <v>37</v>
      </c>
      <c r="D13" s="248">
        <f>SUM(D14:D17)</f>
        <v>10</v>
      </c>
      <c r="E13" s="248">
        <f t="shared" ref="E13:AH13" si="4">SUM(E14:E17)</f>
        <v>10</v>
      </c>
      <c r="F13" s="248">
        <f t="shared" si="4"/>
        <v>10</v>
      </c>
      <c r="G13" s="248">
        <f t="shared" si="4"/>
        <v>10</v>
      </c>
      <c r="H13" s="248">
        <f t="shared" si="4"/>
        <v>10</v>
      </c>
      <c r="I13" s="248">
        <f t="shared" si="4"/>
        <v>10</v>
      </c>
      <c r="J13" s="248">
        <f t="shared" si="4"/>
        <v>10</v>
      </c>
      <c r="K13" s="248">
        <f t="shared" si="4"/>
        <v>10</v>
      </c>
      <c r="L13" s="248">
        <f t="shared" si="4"/>
        <v>10</v>
      </c>
      <c r="M13" s="248">
        <f t="shared" si="4"/>
        <v>10</v>
      </c>
      <c r="N13" s="248">
        <f t="shared" si="4"/>
        <v>10</v>
      </c>
      <c r="O13" s="248">
        <f t="shared" si="4"/>
        <v>10</v>
      </c>
      <c r="P13" s="248">
        <f t="shared" si="4"/>
        <v>10</v>
      </c>
      <c r="Q13" s="248">
        <f t="shared" si="4"/>
        <v>10</v>
      </c>
      <c r="R13" s="248">
        <f t="shared" si="4"/>
        <v>10</v>
      </c>
      <c r="S13" s="248">
        <f t="shared" si="4"/>
        <v>10</v>
      </c>
      <c r="T13" s="248">
        <f t="shared" si="4"/>
        <v>10</v>
      </c>
      <c r="U13" s="248">
        <f t="shared" si="4"/>
        <v>10</v>
      </c>
      <c r="V13" s="248">
        <f t="shared" si="4"/>
        <v>10</v>
      </c>
      <c r="W13" s="248">
        <f t="shared" si="4"/>
        <v>10</v>
      </c>
      <c r="X13" s="248">
        <f t="shared" si="4"/>
        <v>10</v>
      </c>
      <c r="Y13" s="248">
        <f t="shared" si="4"/>
        <v>10</v>
      </c>
      <c r="Z13" s="248">
        <f t="shared" si="4"/>
        <v>10</v>
      </c>
      <c r="AA13" s="248">
        <f t="shared" si="4"/>
        <v>10</v>
      </c>
      <c r="AB13" s="248">
        <f t="shared" si="4"/>
        <v>10</v>
      </c>
      <c r="AC13" s="248">
        <f t="shared" si="4"/>
        <v>10</v>
      </c>
      <c r="AD13" s="248">
        <f t="shared" si="4"/>
        <v>10</v>
      </c>
      <c r="AE13" s="248">
        <f t="shared" si="4"/>
        <v>10</v>
      </c>
      <c r="AF13" s="248">
        <f t="shared" si="4"/>
        <v>10</v>
      </c>
      <c r="AG13" s="248">
        <f t="shared" si="4"/>
        <v>10</v>
      </c>
      <c r="AH13" s="248">
        <f t="shared" si="4"/>
        <v>10</v>
      </c>
    </row>
    <row r="14" spans="2:34" x14ac:dyDescent="0.3">
      <c r="B14" s="57" t="s">
        <v>217</v>
      </c>
      <c r="C14" s="48" t="s">
        <v>37</v>
      </c>
      <c r="D14" s="51">
        <f t="shared" ref="D14:AH14" si="5">D51*D85</f>
        <v>4.895104895104895</v>
      </c>
      <c r="E14" s="51">
        <f t="shared" si="5"/>
        <v>4.895104895104895</v>
      </c>
      <c r="F14" s="51">
        <f t="shared" si="5"/>
        <v>4.895104895104895</v>
      </c>
      <c r="G14" s="51">
        <f t="shared" si="5"/>
        <v>4.895104895104895</v>
      </c>
      <c r="H14" s="51">
        <f t="shared" si="5"/>
        <v>4.895104895104895</v>
      </c>
      <c r="I14" s="51">
        <f t="shared" si="5"/>
        <v>4.895104895104895</v>
      </c>
      <c r="J14" s="51">
        <f t="shared" si="5"/>
        <v>4.895104895104895</v>
      </c>
      <c r="K14" s="51">
        <f t="shared" si="5"/>
        <v>4.895104895104895</v>
      </c>
      <c r="L14" s="51">
        <f t="shared" si="5"/>
        <v>4.895104895104895</v>
      </c>
      <c r="M14" s="51">
        <f t="shared" si="5"/>
        <v>4.895104895104895</v>
      </c>
      <c r="N14" s="51">
        <f t="shared" si="5"/>
        <v>4.895104895104895</v>
      </c>
      <c r="O14" s="51">
        <f t="shared" si="5"/>
        <v>4.895104895104895</v>
      </c>
      <c r="P14" s="51">
        <f t="shared" si="5"/>
        <v>4.895104895104895</v>
      </c>
      <c r="Q14" s="51">
        <f t="shared" si="5"/>
        <v>4.895104895104895</v>
      </c>
      <c r="R14" s="51">
        <f t="shared" si="5"/>
        <v>4.895104895104895</v>
      </c>
      <c r="S14" s="51">
        <f t="shared" si="5"/>
        <v>4.895104895104895</v>
      </c>
      <c r="T14" s="51">
        <f t="shared" si="5"/>
        <v>4.895104895104895</v>
      </c>
      <c r="U14" s="51">
        <f t="shared" si="5"/>
        <v>4.895104895104895</v>
      </c>
      <c r="V14" s="51">
        <f t="shared" si="5"/>
        <v>4.895104895104895</v>
      </c>
      <c r="W14" s="51">
        <f t="shared" si="5"/>
        <v>4.895104895104895</v>
      </c>
      <c r="X14" s="51">
        <f t="shared" si="5"/>
        <v>4.895104895104895</v>
      </c>
      <c r="Y14" s="51">
        <f t="shared" si="5"/>
        <v>4.895104895104895</v>
      </c>
      <c r="Z14" s="51">
        <f t="shared" si="5"/>
        <v>4.895104895104895</v>
      </c>
      <c r="AA14" s="51">
        <f t="shared" si="5"/>
        <v>4.895104895104895</v>
      </c>
      <c r="AB14" s="51">
        <f t="shared" si="5"/>
        <v>4.895104895104895</v>
      </c>
      <c r="AC14" s="51">
        <f t="shared" si="5"/>
        <v>4.895104895104895</v>
      </c>
      <c r="AD14" s="51">
        <f t="shared" si="5"/>
        <v>4.895104895104895</v>
      </c>
      <c r="AE14" s="51">
        <f t="shared" si="5"/>
        <v>4.895104895104895</v>
      </c>
      <c r="AF14" s="51">
        <f t="shared" si="5"/>
        <v>4.895104895104895</v>
      </c>
      <c r="AG14" s="51">
        <f t="shared" si="5"/>
        <v>4.895104895104895</v>
      </c>
      <c r="AH14" s="51">
        <f t="shared" si="5"/>
        <v>4.895104895104895</v>
      </c>
    </row>
    <row r="15" spans="2:34" x14ac:dyDescent="0.3">
      <c r="B15" s="57" t="s">
        <v>218</v>
      </c>
      <c r="C15" s="48" t="s">
        <v>37</v>
      </c>
      <c r="D15" s="51">
        <f t="shared" ref="D15:AH15" si="6">D52*D86</f>
        <v>0.20979020979020979</v>
      </c>
      <c r="E15" s="51">
        <f t="shared" si="6"/>
        <v>0.20979020979020979</v>
      </c>
      <c r="F15" s="51">
        <f t="shared" si="6"/>
        <v>0.20979020979020979</v>
      </c>
      <c r="G15" s="51">
        <f t="shared" si="6"/>
        <v>0.20979020979020979</v>
      </c>
      <c r="H15" s="51">
        <f t="shared" si="6"/>
        <v>0.20979020979020979</v>
      </c>
      <c r="I15" s="51">
        <f t="shared" si="6"/>
        <v>0.20979020979020979</v>
      </c>
      <c r="J15" s="51">
        <f t="shared" si="6"/>
        <v>0.20979020979020979</v>
      </c>
      <c r="K15" s="51">
        <f t="shared" si="6"/>
        <v>0.20979020979020979</v>
      </c>
      <c r="L15" s="51">
        <f t="shared" si="6"/>
        <v>0.20979020979020979</v>
      </c>
      <c r="M15" s="51">
        <f t="shared" si="6"/>
        <v>0.20979020979020979</v>
      </c>
      <c r="N15" s="51">
        <f t="shared" si="6"/>
        <v>0.20979020979020979</v>
      </c>
      <c r="O15" s="51">
        <f t="shared" si="6"/>
        <v>0.20979020979020979</v>
      </c>
      <c r="P15" s="51">
        <f t="shared" si="6"/>
        <v>0.20979020979020979</v>
      </c>
      <c r="Q15" s="51">
        <f t="shared" si="6"/>
        <v>0.20979020979020979</v>
      </c>
      <c r="R15" s="51">
        <f t="shared" si="6"/>
        <v>0.20979020979020979</v>
      </c>
      <c r="S15" s="51">
        <f t="shared" si="6"/>
        <v>0.20979020979020979</v>
      </c>
      <c r="T15" s="51">
        <f t="shared" si="6"/>
        <v>0.20979020979020979</v>
      </c>
      <c r="U15" s="51">
        <f t="shared" si="6"/>
        <v>0.20979020979020979</v>
      </c>
      <c r="V15" s="51">
        <f t="shared" si="6"/>
        <v>0.20979020979020979</v>
      </c>
      <c r="W15" s="51">
        <f t="shared" si="6"/>
        <v>0.20979020979020979</v>
      </c>
      <c r="X15" s="51">
        <f t="shared" si="6"/>
        <v>0.20979020979020979</v>
      </c>
      <c r="Y15" s="51">
        <f t="shared" si="6"/>
        <v>0.20979020979020979</v>
      </c>
      <c r="Z15" s="51">
        <f t="shared" si="6"/>
        <v>0.20979020979020979</v>
      </c>
      <c r="AA15" s="51">
        <f t="shared" si="6"/>
        <v>0.20979020979020979</v>
      </c>
      <c r="AB15" s="51">
        <f t="shared" si="6"/>
        <v>0.20979020979020979</v>
      </c>
      <c r="AC15" s="51">
        <f t="shared" si="6"/>
        <v>0.20979020979020979</v>
      </c>
      <c r="AD15" s="51">
        <f t="shared" si="6"/>
        <v>0.20979020979020979</v>
      </c>
      <c r="AE15" s="51">
        <f t="shared" si="6"/>
        <v>0.20979020979020979</v>
      </c>
      <c r="AF15" s="51">
        <f t="shared" si="6"/>
        <v>0.20979020979020979</v>
      </c>
      <c r="AG15" s="51">
        <f t="shared" si="6"/>
        <v>0.20979020979020979</v>
      </c>
      <c r="AH15" s="51">
        <f t="shared" si="6"/>
        <v>0.20979020979020979</v>
      </c>
    </row>
    <row r="16" spans="2:34" x14ac:dyDescent="0.3">
      <c r="B16" s="246" t="s">
        <v>219</v>
      </c>
      <c r="C16" s="48" t="s">
        <v>37</v>
      </c>
      <c r="D16" s="51">
        <f t="shared" ref="D16:AH16" si="7">D53*D87</f>
        <v>1.9580419580419581</v>
      </c>
      <c r="E16" s="51">
        <f t="shared" si="7"/>
        <v>1.9580419580419581</v>
      </c>
      <c r="F16" s="51">
        <f t="shared" si="7"/>
        <v>1.9580419580419581</v>
      </c>
      <c r="G16" s="51">
        <f t="shared" si="7"/>
        <v>1.9580419580419581</v>
      </c>
      <c r="H16" s="51">
        <f t="shared" si="7"/>
        <v>1.9580419580419581</v>
      </c>
      <c r="I16" s="51">
        <f t="shared" si="7"/>
        <v>1.9580419580419581</v>
      </c>
      <c r="J16" s="51">
        <f t="shared" si="7"/>
        <v>1.9580419580419581</v>
      </c>
      <c r="K16" s="51">
        <f t="shared" si="7"/>
        <v>1.9580419580419581</v>
      </c>
      <c r="L16" s="51">
        <f t="shared" si="7"/>
        <v>1.9580419580419581</v>
      </c>
      <c r="M16" s="51">
        <f t="shared" si="7"/>
        <v>1.9580419580419581</v>
      </c>
      <c r="N16" s="51">
        <f t="shared" si="7"/>
        <v>1.9580419580419581</v>
      </c>
      <c r="O16" s="51">
        <f t="shared" si="7"/>
        <v>1.9580419580419581</v>
      </c>
      <c r="P16" s="51">
        <f t="shared" si="7"/>
        <v>1.9580419580419581</v>
      </c>
      <c r="Q16" s="51">
        <f t="shared" si="7"/>
        <v>1.9580419580419581</v>
      </c>
      <c r="R16" s="51">
        <f t="shared" si="7"/>
        <v>1.9580419580419581</v>
      </c>
      <c r="S16" s="51">
        <f t="shared" si="7"/>
        <v>1.9580419580419581</v>
      </c>
      <c r="T16" s="51">
        <f t="shared" si="7"/>
        <v>1.9580419580419581</v>
      </c>
      <c r="U16" s="51">
        <f t="shared" si="7"/>
        <v>1.9580419580419581</v>
      </c>
      <c r="V16" s="51">
        <f t="shared" si="7"/>
        <v>1.9580419580419581</v>
      </c>
      <c r="W16" s="51">
        <f t="shared" si="7"/>
        <v>1.9580419580419581</v>
      </c>
      <c r="X16" s="51">
        <f t="shared" si="7"/>
        <v>1.9580419580419581</v>
      </c>
      <c r="Y16" s="51">
        <f t="shared" si="7"/>
        <v>1.9580419580419581</v>
      </c>
      <c r="Z16" s="51">
        <f t="shared" si="7"/>
        <v>1.9580419580419581</v>
      </c>
      <c r="AA16" s="51">
        <f t="shared" si="7"/>
        <v>1.9580419580419581</v>
      </c>
      <c r="AB16" s="51">
        <f t="shared" si="7"/>
        <v>1.9580419580419581</v>
      </c>
      <c r="AC16" s="51">
        <f t="shared" si="7"/>
        <v>1.9580419580419581</v>
      </c>
      <c r="AD16" s="51">
        <f t="shared" si="7"/>
        <v>1.9580419580419581</v>
      </c>
      <c r="AE16" s="51">
        <f t="shared" si="7"/>
        <v>1.9580419580419581</v>
      </c>
      <c r="AF16" s="51">
        <f t="shared" si="7"/>
        <v>1.9580419580419581</v>
      </c>
      <c r="AG16" s="51">
        <f t="shared" si="7"/>
        <v>1.9580419580419581</v>
      </c>
      <c r="AH16" s="51">
        <f t="shared" si="7"/>
        <v>1.9580419580419581</v>
      </c>
    </row>
    <row r="17" spans="2:34" x14ac:dyDescent="0.3">
      <c r="B17" s="57" t="s">
        <v>220</v>
      </c>
      <c r="C17" s="48" t="s">
        <v>37</v>
      </c>
      <c r="D17" s="51">
        <f t="shared" ref="D17:AH17" si="8">D54*D88</f>
        <v>2.9370629370629371</v>
      </c>
      <c r="E17" s="51">
        <f t="shared" si="8"/>
        <v>2.9370629370629371</v>
      </c>
      <c r="F17" s="51">
        <f t="shared" si="8"/>
        <v>2.9370629370629371</v>
      </c>
      <c r="G17" s="51">
        <f t="shared" si="8"/>
        <v>2.9370629370629371</v>
      </c>
      <c r="H17" s="51">
        <f t="shared" si="8"/>
        <v>2.9370629370629371</v>
      </c>
      <c r="I17" s="51">
        <f t="shared" si="8"/>
        <v>2.9370629370629371</v>
      </c>
      <c r="J17" s="51">
        <f t="shared" si="8"/>
        <v>2.9370629370629371</v>
      </c>
      <c r="K17" s="51">
        <f t="shared" si="8"/>
        <v>2.9370629370629371</v>
      </c>
      <c r="L17" s="51">
        <f t="shared" si="8"/>
        <v>2.9370629370629371</v>
      </c>
      <c r="M17" s="51">
        <f t="shared" si="8"/>
        <v>2.9370629370629371</v>
      </c>
      <c r="N17" s="51">
        <f t="shared" si="8"/>
        <v>2.9370629370629371</v>
      </c>
      <c r="O17" s="51">
        <f t="shared" si="8"/>
        <v>2.9370629370629371</v>
      </c>
      <c r="P17" s="51">
        <f t="shared" si="8"/>
        <v>2.9370629370629371</v>
      </c>
      <c r="Q17" s="51">
        <f t="shared" si="8"/>
        <v>2.9370629370629371</v>
      </c>
      <c r="R17" s="51">
        <f t="shared" si="8"/>
        <v>2.9370629370629371</v>
      </c>
      <c r="S17" s="51">
        <f t="shared" si="8"/>
        <v>2.9370629370629371</v>
      </c>
      <c r="T17" s="51">
        <f t="shared" si="8"/>
        <v>2.9370629370629371</v>
      </c>
      <c r="U17" s="51">
        <f t="shared" si="8"/>
        <v>2.9370629370629371</v>
      </c>
      <c r="V17" s="51">
        <f t="shared" si="8"/>
        <v>2.9370629370629371</v>
      </c>
      <c r="W17" s="51">
        <f t="shared" si="8"/>
        <v>2.9370629370629371</v>
      </c>
      <c r="X17" s="51">
        <f t="shared" si="8"/>
        <v>2.9370629370629371</v>
      </c>
      <c r="Y17" s="51">
        <f t="shared" si="8"/>
        <v>2.9370629370629371</v>
      </c>
      <c r="Z17" s="51">
        <f t="shared" si="8"/>
        <v>2.9370629370629371</v>
      </c>
      <c r="AA17" s="51">
        <f t="shared" si="8"/>
        <v>2.9370629370629371</v>
      </c>
      <c r="AB17" s="51">
        <f t="shared" si="8"/>
        <v>2.9370629370629371</v>
      </c>
      <c r="AC17" s="51">
        <f t="shared" si="8"/>
        <v>2.9370629370629371</v>
      </c>
      <c r="AD17" s="51">
        <f t="shared" si="8"/>
        <v>2.9370629370629371</v>
      </c>
      <c r="AE17" s="51">
        <f t="shared" si="8"/>
        <v>2.9370629370629371</v>
      </c>
      <c r="AF17" s="51">
        <f t="shared" si="8"/>
        <v>2.9370629370629371</v>
      </c>
      <c r="AG17" s="51">
        <f t="shared" si="8"/>
        <v>2.9370629370629371</v>
      </c>
      <c r="AH17" s="51">
        <f t="shared" si="8"/>
        <v>2.9370629370629371</v>
      </c>
    </row>
    <row r="18" spans="2:34" s="136" customFormat="1" x14ac:dyDescent="0.3">
      <c r="B18" s="247" t="str">
        <f>B7</f>
        <v>Fixed</v>
      </c>
      <c r="C18" s="48" t="s">
        <v>37</v>
      </c>
      <c r="D18" s="248">
        <f>SUM(D19:D22)</f>
        <v>103.14116000000001</v>
      </c>
      <c r="E18" s="248">
        <f t="shared" ref="E18:AH18" si="9">SUM(E19:E22)</f>
        <v>101.72231600000001</v>
      </c>
      <c r="F18" s="248">
        <f t="shared" si="9"/>
        <v>100.303472</v>
      </c>
      <c r="G18" s="248">
        <f t="shared" si="9"/>
        <v>88.884627999999992</v>
      </c>
      <c r="H18" s="248">
        <f t="shared" si="9"/>
        <v>87.465783999999999</v>
      </c>
      <c r="I18" s="248">
        <f t="shared" si="9"/>
        <v>86.046939999999992</v>
      </c>
      <c r="J18" s="248">
        <f t="shared" si="9"/>
        <v>84.628095999999999</v>
      </c>
      <c r="K18" s="248">
        <f t="shared" si="9"/>
        <v>83.209251999999992</v>
      </c>
      <c r="L18" s="248">
        <f t="shared" si="9"/>
        <v>81.790407999999985</v>
      </c>
      <c r="M18" s="248">
        <f t="shared" si="9"/>
        <v>80.371563999999992</v>
      </c>
      <c r="N18" s="248">
        <f t="shared" si="9"/>
        <v>78.952719999999985</v>
      </c>
      <c r="O18" s="248">
        <f t="shared" si="9"/>
        <v>77.533875999999992</v>
      </c>
      <c r="P18" s="248">
        <f t="shared" si="9"/>
        <v>76.115031999999985</v>
      </c>
      <c r="Q18" s="248">
        <f t="shared" si="9"/>
        <v>74.696187999999992</v>
      </c>
      <c r="R18" s="248">
        <f t="shared" si="9"/>
        <v>73.277343999999985</v>
      </c>
      <c r="S18" s="248">
        <f t="shared" si="9"/>
        <v>71.858499999999992</v>
      </c>
      <c r="T18" s="248">
        <f t="shared" si="9"/>
        <v>70.439655999999985</v>
      </c>
      <c r="U18" s="248">
        <f t="shared" si="9"/>
        <v>69.020811999999992</v>
      </c>
      <c r="V18" s="248">
        <f t="shared" si="9"/>
        <v>67.601967999999985</v>
      </c>
      <c r="W18" s="248">
        <f t="shared" si="9"/>
        <v>66.183123999999992</v>
      </c>
      <c r="X18" s="248">
        <f t="shared" si="9"/>
        <v>86.770839999999993</v>
      </c>
      <c r="Y18" s="248">
        <f t="shared" si="9"/>
        <v>85.351995999999986</v>
      </c>
      <c r="Z18" s="248">
        <f t="shared" si="9"/>
        <v>83.933151999999993</v>
      </c>
      <c r="AA18" s="248">
        <f t="shared" si="9"/>
        <v>82.514307999999986</v>
      </c>
      <c r="AB18" s="248">
        <f t="shared" si="9"/>
        <v>81.095463999999993</v>
      </c>
      <c r="AC18" s="248">
        <f t="shared" si="9"/>
        <v>81.124419999999986</v>
      </c>
      <c r="AD18" s="248">
        <f t="shared" si="9"/>
        <v>79.705575999999979</v>
      </c>
      <c r="AE18" s="248">
        <f t="shared" si="9"/>
        <v>78.286731999999986</v>
      </c>
      <c r="AF18" s="248">
        <f t="shared" si="9"/>
        <v>76.867887999999979</v>
      </c>
      <c r="AG18" s="248">
        <f t="shared" si="9"/>
        <v>75.449043999999986</v>
      </c>
      <c r="AH18" s="248">
        <f t="shared" si="9"/>
        <v>74.030199999999979</v>
      </c>
    </row>
    <row r="19" spans="2:34" x14ac:dyDescent="0.3">
      <c r="B19" s="57" t="s">
        <v>217</v>
      </c>
      <c r="C19" s="48" t="s">
        <v>37</v>
      </c>
      <c r="D19" s="51">
        <f t="shared" ref="D19:AH19" si="10">D64*D95</f>
        <v>50.559392156862749</v>
      </c>
      <c r="E19" s="51">
        <f t="shared" si="10"/>
        <v>49.863880392156865</v>
      </c>
      <c r="F19" s="51">
        <f t="shared" si="10"/>
        <v>49.168368627450981</v>
      </c>
      <c r="G19" s="51">
        <f t="shared" si="10"/>
        <v>43.570896078431367</v>
      </c>
      <c r="H19" s="51">
        <f t="shared" si="10"/>
        <v>42.87538431372549</v>
      </c>
      <c r="I19" s="51">
        <f t="shared" si="10"/>
        <v>42.179872549019599</v>
      </c>
      <c r="J19" s="51">
        <f t="shared" si="10"/>
        <v>41.484360784313722</v>
      </c>
      <c r="K19" s="51">
        <f t="shared" si="10"/>
        <v>40.788849019607838</v>
      </c>
      <c r="L19" s="51">
        <f t="shared" si="10"/>
        <v>40.093337254901954</v>
      </c>
      <c r="M19" s="51">
        <f t="shared" si="10"/>
        <v>39.39782549019607</v>
      </c>
      <c r="N19" s="51">
        <f t="shared" si="10"/>
        <v>38.702313725490185</v>
      </c>
      <c r="O19" s="51">
        <f t="shared" si="10"/>
        <v>38.006801960784308</v>
      </c>
      <c r="P19" s="51">
        <f t="shared" si="10"/>
        <v>37.311290196078424</v>
      </c>
      <c r="Q19" s="51">
        <f t="shared" si="10"/>
        <v>36.615778431372547</v>
      </c>
      <c r="R19" s="51">
        <f t="shared" si="10"/>
        <v>35.920266666666656</v>
      </c>
      <c r="S19" s="51">
        <f t="shared" si="10"/>
        <v>35.224754901960779</v>
      </c>
      <c r="T19" s="51">
        <f t="shared" si="10"/>
        <v>34.529243137254895</v>
      </c>
      <c r="U19" s="51">
        <f t="shared" si="10"/>
        <v>33.833731372549018</v>
      </c>
      <c r="V19" s="51">
        <f t="shared" si="10"/>
        <v>33.138219607843126</v>
      </c>
      <c r="W19" s="51">
        <f t="shared" si="10"/>
        <v>32.442707843137249</v>
      </c>
      <c r="X19" s="51">
        <f t="shared" si="10"/>
        <v>42.534725490196074</v>
      </c>
      <c r="Y19" s="51">
        <f t="shared" si="10"/>
        <v>41.83921372549019</v>
      </c>
      <c r="Z19" s="51">
        <f t="shared" si="10"/>
        <v>41.143701960784306</v>
      </c>
      <c r="AA19" s="51">
        <f t="shared" si="10"/>
        <v>40.448190196078421</v>
      </c>
      <c r="AB19" s="51">
        <f t="shared" si="10"/>
        <v>39.752678431372544</v>
      </c>
      <c r="AC19" s="51">
        <f t="shared" si="10"/>
        <v>39.766872549019602</v>
      </c>
      <c r="AD19" s="51">
        <f t="shared" si="10"/>
        <v>39.071360784313711</v>
      </c>
      <c r="AE19" s="51">
        <f t="shared" si="10"/>
        <v>38.375849019607834</v>
      </c>
      <c r="AF19" s="51">
        <f t="shared" si="10"/>
        <v>37.68033725490195</v>
      </c>
      <c r="AG19" s="51">
        <f t="shared" si="10"/>
        <v>36.984825490196073</v>
      </c>
      <c r="AH19" s="51">
        <f t="shared" si="10"/>
        <v>36.289313725490182</v>
      </c>
    </row>
    <row r="20" spans="2:34" x14ac:dyDescent="0.3">
      <c r="B20" s="57" t="s">
        <v>218</v>
      </c>
      <c r="C20" s="48" t="s">
        <v>37</v>
      </c>
      <c r="D20" s="51">
        <f t="shared" ref="D20:AH20" si="11">D65*D96</f>
        <v>2.0223756862745099</v>
      </c>
      <c r="E20" s="51">
        <f t="shared" si="11"/>
        <v>1.9945552156862747</v>
      </c>
      <c r="F20" s="51">
        <f t="shared" si="11"/>
        <v>1.9667347450980392</v>
      </c>
      <c r="G20" s="51">
        <f t="shared" si="11"/>
        <v>1.7428358431372548</v>
      </c>
      <c r="H20" s="51">
        <f t="shared" si="11"/>
        <v>1.7150153725490196</v>
      </c>
      <c r="I20" s="51">
        <f t="shared" si="11"/>
        <v>1.6871949019607844</v>
      </c>
      <c r="J20" s="51">
        <f t="shared" si="11"/>
        <v>1.6593744313725489</v>
      </c>
      <c r="K20" s="51">
        <f t="shared" si="11"/>
        <v>1.6315539607843135</v>
      </c>
      <c r="L20" s="51">
        <f t="shared" si="11"/>
        <v>1.6037334901960778</v>
      </c>
      <c r="M20" s="51">
        <f t="shared" si="11"/>
        <v>1.575913019607843</v>
      </c>
      <c r="N20" s="51">
        <f t="shared" si="11"/>
        <v>1.5480925490196074</v>
      </c>
      <c r="O20" s="51">
        <f t="shared" si="11"/>
        <v>1.5202720784313724</v>
      </c>
      <c r="P20" s="51">
        <f t="shared" si="11"/>
        <v>1.4924516078431369</v>
      </c>
      <c r="Q20" s="51">
        <f t="shared" si="11"/>
        <v>1.4646311372549017</v>
      </c>
      <c r="R20" s="51">
        <f t="shared" si="11"/>
        <v>1.4368106666666665</v>
      </c>
      <c r="S20" s="51">
        <f t="shared" si="11"/>
        <v>1.4089901960784312</v>
      </c>
      <c r="T20" s="51">
        <f t="shared" si="11"/>
        <v>1.3811697254901958</v>
      </c>
      <c r="U20" s="51">
        <f t="shared" si="11"/>
        <v>1.3533492549019603</v>
      </c>
      <c r="V20" s="51">
        <f t="shared" si="11"/>
        <v>1.3255287843137251</v>
      </c>
      <c r="W20" s="51">
        <f t="shared" si="11"/>
        <v>1.2977083137254899</v>
      </c>
      <c r="X20" s="51">
        <f t="shared" si="11"/>
        <v>1.7013890196078429</v>
      </c>
      <c r="Y20" s="51">
        <f t="shared" si="11"/>
        <v>1.6735685490196077</v>
      </c>
      <c r="Z20" s="51">
        <f t="shared" si="11"/>
        <v>1.6457480784313723</v>
      </c>
      <c r="AA20" s="51">
        <f t="shared" si="11"/>
        <v>1.6179276078431373</v>
      </c>
      <c r="AB20" s="51">
        <f t="shared" si="11"/>
        <v>1.5901071372549018</v>
      </c>
      <c r="AC20" s="51">
        <f t="shared" si="11"/>
        <v>1.5906749019607838</v>
      </c>
      <c r="AD20" s="51">
        <f t="shared" si="11"/>
        <v>1.5628544313725485</v>
      </c>
      <c r="AE20" s="51">
        <f t="shared" si="11"/>
        <v>1.5350339607843133</v>
      </c>
      <c r="AF20" s="51">
        <f t="shared" si="11"/>
        <v>1.5072134901960781</v>
      </c>
      <c r="AG20" s="51">
        <f t="shared" si="11"/>
        <v>1.4793930196078429</v>
      </c>
      <c r="AH20" s="51">
        <f t="shared" si="11"/>
        <v>1.4515725490196072</v>
      </c>
    </row>
    <row r="21" spans="2:34" x14ac:dyDescent="0.3">
      <c r="B21" s="246" t="s">
        <v>219</v>
      </c>
      <c r="C21" s="48" t="s">
        <v>37</v>
      </c>
      <c r="D21" s="51">
        <f t="shared" ref="D21:AH21" si="12">D66*D97</f>
        <v>20.223756862745102</v>
      </c>
      <c r="E21" s="51">
        <f t="shared" si="12"/>
        <v>19.945552156862746</v>
      </c>
      <c r="F21" s="51">
        <f t="shared" si="12"/>
        <v>19.66734745098039</v>
      </c>
      <c r="G21" s="51">
        <f t="shared" si="12"/>
        <v>17.428358431372548</v>
      </c>
      <c r="H21" s="51">
        <f t="shared" si="12"/>
        <v>17.150153725490195</v>
      </c>
      <c r="I21" s="51">
        <f t="shared" si="12"/>
        <v>16.87194901960784</v>
      </c>
      <c r="J21" s="51">
        <f t="shared" si="12"/>
        <v>16.593744313725491</v>
      </c>
      <c r="K21" s="51">
        <f t="shared" si="12"/>
        <v>16.315539607843135</v>
      </c>
      <c r="L21" s="51">
        <f t="shared" si="12"/>
        <v>16.037334901960783</v>
      </c>
      <c r="M21" s="51">
        <f t="shared" si="12"/>
        <v>15.759130196078429</v>
      </c>
      <c r="N21" s="51">
        <f t="shared" si="12"/>
        <v>15.480925490196075</v>
      </c>
      <c r="O21" s="51">
        <f t="shared" si="12"/>
        <v>15.202720784313724</v>
      </c>
      <c r="P21" s="51">
        <f t="shared" si="12"/>
        <v>14.924516078431367</v>
      </c>
      <c r="Q21" s="51">
        <f t="shared" si="12"/>
        <v>14.646311372549016</v>
      </c>
      <c r="R21" s="51">
        <f t="shared" si="12"/>
        <v>14.368106666666662</v>
      </c>
      <c r="S21" s="51">
        <f t="shared" si="12"/>
        <v>14.089901960784312</v>
      </c>
      <c r="T21" s="51">
        <f t="shared" si="12"/>
        <v>13.811697254901958</v>
      </c>
      <c r="U21" s="51">
        <f t="shared" si="12"/>
        <v>13.533492549019606</v>
      </c>
      <c r="V21" s="51">
        <f t="shared" si="12"/>
        <v>13.255287843137252</v>
      </c>
      <c r="W21" s="51">
        <f t="shared" si="12"/>
        <v>12.977083137254901</v>
      </c>
      <c r="X21" s="51">
        <f t="shared" si="12"/>
        <v>17.013890196078428</v>
      </c>
      <c r="Y21" s="51">
        <f t="shared" si="12"/>
        <v>16.735685490196076</v>
      </c>
      <c r="Z21" s="51">
        <f t="shared" si="12"/>
        <v>16.457480784313724</v>
      </c>
      <c r="AA21" s="51">
        <f t="shared" si="12"/>
        <v>16.179276078431368</v>
      </c>
      <c r="AB21" s="51">
        <f t="shared" si="12"/>
        <v>15.901071372549019</v>
      </c>
      <c r="AC21" s="51">
        <f t="shared" si="12"/>
        <v>15.906749019607838</v>
      </c>
      <c r="AD21" s="51">
        <f t="shared" si="12"/>
        <v>15.628544313725484</v>
      </c>
      <c r="AE21" s="51">
        <f t="shared" si="12"/>
        <v>15.350339607843134</v>
      </c>
      <c r="AF21" s="51">
        <f t="shared" si="12"/>
        <v>15.07213490196078</v>
      </c>
      <c r="AG21" s="51">
        <f t="shared" si="12"/>
        <v>14.793930196078428</v>
      </c>
      <c r="AH21" s="51">
        <f t="shared" si="12"/>
        <v>14.515725490196074</v>
      </c>
    </row>
    <row r="22" spans="2:34" x14ac:dyDescent="0.3">
      <c r="B22" s="57" t="s">
        <v>220</v>
      </c>
      <c r="C22" s="48" t="s">
        <v>37</v>
      </c>
      <c r="D22" s="51">
        <f t="shared" ref="D22:AH22" si="13">D67*D98</f>
        <v>30.335635294117651</v>
      </c>
      <c r="E22" s="51">
        <f t="shared" si="13"/>
        <v>29.918328235294119</v>
      </c>
      <c r="F22" s="51">
        <f t="shared" si="13"/>
        <v>29.501021176470591</v>
      </c>
      <c r="G22" s="51">
        <f t="shared" si="13"/>
        <v>26.142537647058823</v>
      </c>
      <c r="H22" s="51">
        <f t="shared" si="13"/>
        <v>25.725230588235295</v>
      </c>
      <c r="I22" s="51">
        <f t="shared" si="13"/>
        <v>25.307923529411763</v>
      </c>
      <c r="J22" s="51">
        <f t="shared" si="13"/>
        <v>24.890616470588238</v>
      </c>
      <c r="K22" s="51">
        <f t="shared" si="13"/>
        <v>24.473309411764703</v>
      </c>
      <c r="L22" s="51">
        <f t="shared" si="13"/>
        <v>24.056002352941174</v>
      </c>
      <c r="M22" s="51">
        <f t="shared" si="13"/>
        <v>23.638695294117646</v>
      </c>
      <c r="N22" s="51">
        <f t="shared" si="13"/>
        <v>23.221388235294114</v>
      </c>
      <c r="O22" s="51">
        <f t="shared" si="13"/>
        <v>22.804081176470586</v>
      </c>
      <c r="P22" s="51">
        <f t="shared" si="13"/>
        <v>22.386774117647054</v>
      </c>
      <c r="Q22" s="51">
        <f t="shared" si="13"/>
        <v>21.969467058823529</v>
      </c>
      <c r="R22" s="51">
        <f t="shared" si="13"/>
        <v>21.552159999999997</v>
      </c>
      <c r="S22" s="51">
        <f t="shared" si="13"/>
        <v>21.134852941176472</v>
      </c>
      <c r="T22" s="51">
        <f t="shared" si="13"/>
        <v>20.717545882352937</v>
      </c>
      <c r="U22" s="51">
        <f t="shared" si="13"/>
        <v>20.300238823529408</v>
      </c>
      <c r="V22" s="51">
        <f t="shared" si="13"/>
        <v>19.88293176470588</v>
      </c>
      <c r="W22" s="51">
        <f t="shared" si="13"/>
        <v>19.465624705882352</v>
      </c>
      <c r="X22" s="51">
        <f t="shared" si="13"/>
        <v>25.520835294117649</v>
      </c>
      <c r="Y22" s="51">
        <f t="shared" si="13"/>
        <v>25.103528235294114</v>
      </c>
      <c r="Z22" s="51">
        <f t="shared" si="13"/>
        <v>24.686221176470585</v>
      </c>
      <c r="AA22" s="51">
        <f t="shared" si="13"/>
        <v>24.268914117647057</v>
      </c>
      <c r="AB22" s="51">
        <f t="shared" si="13"/>
        <v>23.851607058823529</v>
      </c>
      <c r="AC22" s="51">
        <f t="shared" si="13"/>
        <v>23.860123529411762</v>
      </c>
      <c r="AD22" s="51">
        <f t="shared" si="13"/>
        <v>23.44281647058823</v>
      </c>
      <c r="AE22" s="51">
        <f t="shared" si="13"/>
        <v>23.025509411764705</v>
      </c>
      <c r="AF22" s="51">
        <f t="shared" si="13"/>
        <v>22.60820235294117</v>
      </c>
      <c r="AG22" s="51">
        <f t="shared" si="13"/>
        <v>22.190895294117649</v>
      </c>
      <c r="AH22" s="51">
        <f t="shared" si="13"/>
        <v>21.773588235294113</v>
      </c>
    </row>
    <row r="23" spans="2:34" s="136" customFormat="1" x14ac:dyDescent="0.3">
      <c r="B23" s="247" t="str">
        <f>B8</f>
        <v>Fixed (dry)</v>
      </c>
      <c r="C23" s="48" t="s">
        <v>37</v>
      </c>
      <c r="D23" s="248">
        <f>SUM(D24:D27)</f>
        <v>62.621418571428592</v>
      </c>
      <c r="E23" s="248">
        <f t="shared" ref="E23:AH23" si="14">SUM(E24:E27)</f>
        <v>61.759977571428578</v>
      </c>
      <c r="F23" s="248">
        <f t="shared" si="14"/>
        <v>60.898536571428579</v>
      </c>
      <c r="G23" s="248">
        <f t="shared" si="14"/>
        <v>53.965667000000003</v>
      </c>
      <c r="H23" s="248">
        <f t="shared" si="14"/>
        <v>53.104226000000004</v>
      </c>
      <c r="I23" s="248">
        <f t="shared" si="14"/>
        <v>52.242784999999991</v>
      </c>
      <c r="J23" s="248">
        <f t="shared" si="14"/>
        <v>51.381344000000006</v>
      </c>
      <c r="K23" s="248">
        <f t="shared" si="14"/>
        <v>50.519902999999999</v>
      </c>
      <c r="L23" s="248">
        <f t="shared" si="14"/>
        <v>49.658461999999993</v>
      </c>
      <c r="M23" s="248">
        <f t="shared" si="14"/>
        <v>48.797021000000001</v>
      </c>
      <c r="N23" s="248">
        <f t="shared" si="14"/>
        <v>47.935579999999995</v>
      </c>
      <c r="O23" s="248">
        <f t="shared" si="14"/>
        <v>47.074138999999995</v>
      </c>
      <c r="P23" s="248">
        <f t="shared" si="14"/>
        <v>46.212698000000003</v>
      </c>
      <c r="Q23" s="248">
        <f t="shared" si="14"/>
        <v>45.351256999999997</v>
      </c>
      <c r="R23" s="248">
        <f t="shared" si="14"/>
        <v>44.489815999999998</v>
      </c>
      <c r="S23" s="248">
        <f t="shared" si="14"/>
        <v>43.628374999999998</v>
      </c>
      <c r="T23" s="248">
        <f t="shared" si="14"/>
        <v>42.766933999999992</v>
      </c>
      <c r="U23" s="248">
        <f t="shared" si="14"/>
        <v>41.905493</v>
      </c>
      <c r="V23" s="248">
        <f t="shared" si="14"/>
        <v>41.044051999999994</v>
      </c>
      <c r="W23" s="248">
        <f t="shared" si="14"/>
        <v>40.182611000000001</v>
      </c>
      <c r="X23" s="248">
        <f t="shared" si="14"/>
        <v>52.682295714285715</v>
      </c>
      <c r="Y23" s="248">
        <f t="shared" si="14"/>
        <v>51.820854714285701</v>
      </c>
      <c r="Z23" s="248">
        <f t="shared" si="14"/>
        <v>50.959413714285716</v>
      </c>
      <c r="AA23" s="248">
        <f t="shared" si="14"/>
        <v>50.09797271428571</v>
      </c>
      <c r="AB23" s="248">
        <f t="shared" si="14"/>
        <v>49.236531714285718</v>
      </c>
      <c r="AC23" s="248">
        <f t="shared" si="14"/>
        <v>49.254112142857139</v>
      </c>
      <c r="AD23" s="248">
        <f t="shared" si="14"/>
        <v>48.392671142857132</v>
      </c>
      <c r="AE23" s="248">
        <f t="shared" si="14"/>
        <v>47.53123014285714</v>
      </c>
      <c r="AF23" s="248">
        <f t="shared" si="14"/>
        <v>46.669789142857134</v>
      </c>
      <c r="AG23" s="248">
        <f t="shared" si="14"/>
        <v>45.808348142857135</v>
      </c>
      <c r="AH23" s="248">
        <f t="shared" si="14"/>
        <v>44.946907142857135</v>
      </c>
    </row>
    <row r="24" spans="2:34" x14ac:dyDescent="0.3">
      <c r="B24" s="57" t="s">
        <v>217</v>
      </c>
      <c r="C24" s="48" t="s">
        <v>37</v>
      </c>
      <c r="D24" s="51">
        <f t="shared" ref="D24:AH24" si="15">D64*D101</f>
        <v>30.696773809523815</v>
      </c>
      <c r="E24" s="51">
        <f t="shared" si="15"/>
        <v>30.274498809523813</v>
      </c>
      <c r="F24" s="51">
        <f t="shared" si="15"/>
        <v>29.852223809523814</v>
      </c>
      <c r="G24" s="51">
        <f t="shared" si="15"/>
        <v>26.453758333333333</v>
      </c>
      <c r="H24" s="51">
        <f t="shared" si="15"/>
        <v>26.031483333333334</v>
      </c>
      <c r="I24" s="51">
        <f t="shared" si="15"/>
        <v>25.609208333333331</v>
      </c>
      <c r="J24" s="51">
        <f t="shared" si="15"/>
        <v>25.186933333333336</v>
      </c>
      <c r="K24" s="51">
        <f t="shared" si="15"/>
        <v>24.764658333333333</v>
      </c>
      <c r="L24" s="51">
        <f t="shared" si="15"/>
        <v>24.342383333333331</v>
      </c>
      <c r="M24" s="51">
        <f t="shared" si="15"/>
        <v>23.920108333333332</v>
      </c>
      <c r="N24" s="51">
        <f t="shared" si="15"/>
        <v>23.497833333333329</v>
      </c>
      <c r="O24" s="51">
        <f t="shared" si="15"/>
        <v>23.075558333333333</v>
      </c>
      <c r="P24" s="51">
        <f t="shared" si="15"/>
        <v>22.653283333333331</v>
      </c>
      <c r="Q24" s="51">
        <f t="shared" si="15"/>
        <v>22.231008333333332</v>
      </c>
      <c r="R24" s="51">
        <f t="shared" si="15"/>
        <v>21.808733333333333</v>
      </c>
      <c r="S24" s="51">
        <f t="shared" si="15"/>
        <v>21.38645833333333</v>
      </c>
      <c r="T24" s="51">
        <f t="shared" si="15"/>
        <v>20.964183333333327</v>
      </c>
      <c r="U24" s="51">
        <f t="shared" si="15"/>
        <v>20.541908333333332</v>
      </c>
      <c r="V24" s="51">
        <f t="shared" si="15"/>
        <v>20.119633333333329</v>
      </c>
      <c r="W24" s="51">
        <f t="shared" si="15"/>
        <v>19.697358333333334</v>
      </c>
      <c r="X24" s="51">
        <f t="shared" si="15"/>
        <v>25.82465476190476</v>
      </c>
      <c r="Y24" s="51">
        <f t="shared" si="15"/>
        <v>25.402379761904758</v>
      </c>
      <c r="Z24" s="51">
        <f t="shared" si="15"/>
        <v>24.980104761904762</v>
      </c>
      <c r="AA24" s="51">
        <f t="shared" si="15"/>
        <v>24.55782976190476</v>
      </c>
      <c r="AB24" s="51">
        <f t="shared" si="15"/>
        <v>24.135554761904764</v>
      </c>
      <c r="AC24" s="51">
        <f t="shared" si="15"/>
        <v>24.144172619047616</v>
      </c>
      <c r="AD24" s="51">
        <f t="shared" si="15"/>
        <v>23.721897619047613</v>
      </c>
      <c r="AE24" s="51">
        <f t="shared" si="15"/>
        <v>23.299622619047618</v>
      </c>
      <c r="AF24" s="51">
        <f t="shared" si="15"/>
        <v>22.877347619047615</v>
      </c>
      <c r="AG24" s="51">
        <f t="shared" si="15"/>
        <v>22.455072619047616</v>
      </c>
      <c r="AH24" s="51">
        <f t="shared" si="15"/>
        <v>22.032797619047614</v>
      </c>
    </row>
    <row r="25" spans="2:34" x14ac:dyDescent="0.3">
      <c r="B25" s="57" t="s">
        <v>218</v>
      </c>
      <c r="C25" s="48" t="s">
        <v>37</v>
      </c>
      <c r="D25" s="51">
        <f t="shared" ref="D25:AH25" si="16">D65*D102</f>
        <v>1.2278709523809526</v>
      </c>
      <c r="E25" s="51">
        <f t="shared" si="16"/>
        <v>1.2109799523809526</v>
      </c>
      <c r="F25" s="51">
        <f t="shared" si="16"/>
        <v>1.1940889523809526</v>
      </c>
      <c r="G25" s="51">
        <f t="shared" si="16"/>
        <v>1.0581503333333333</v>
      </c>
      <c r="H25" s="51">
        <f t="shared" si="16"/>
        <v>1.0412593333333333</v>
      </c>
      <c r="I25" s="51">
        <f t="shared" si="16"/>
        <v>1.0243683333333333</v>
      </c>
      <c r="J25" s="51">
        <f t="shared" si="16"/>
        <v>1.0074773333333333</v>
      </c>
      <c r="K25" s="51">
        <f t="shared" si="16"/>
        <v>0.99058633333333335</v>
      </c>
      <c r="L25" s="51">
        <f t="shared" si="16"/>
        <v>0.97369533333333314</v>
      </c>
      <c r="M25" s="51">
        <f t="shared" si="16"/>
        <v>0.95680433333333337</v>
      </c>
      <c r="N25" s="51">
        <f t="shared" si="16"/>
        <v>0.93991333333333327</v>
      </c>
      <c r="O25" s="51">
        <f t="shared" si="16"/>
        <v>0.92302233333333339</v>
      </c>
      <c r="P25" s="51">
        <f t="shared" si="16"/>
        <v>0.90613133333333329</v>
      </c>
      <c r="Q25" s="51">
        <f t="shared" si="16"/>
        <v>0.8892403333333333</v>
      </c>
      <c r="R25" s="51">
        <f t="shared" si="16"/>
        <v>0.87234933333333331</v>
      </c>
      <c r="S25" s="51">
        <f t="shared" si="16"/>
        <v>0.85545833333333332</v>
      </c>
      <c r="T25" s="51">
        <f t="shared" si="16"/>
        <v>0.83856733333333322</v>
      </c>
      <c r="U25" s="51">
        <f t="shared" si="16"/>
        <v>0.82167633333333334</v>
      </c>
      <c r="V25" s="51">
        <f t="shared" si="16"/>
        <v>0.80478533333333324</v>
      </c>
      <c r="W25" s="51">
        <f t="shared" si="16"/>
        <v>0.78789433333333336</v>
      </c>
      <c r="X25" s="51">
        <f t="shared" si="16"/>
        <v>1.0329861904761906</v>
      </c>
      <c r="Y25" s="51">
        <f t="shared" si="16"/>
        <v>1.0160951904761903</v>
      </c>
      <c r="Z25" s="51">
        <f t="shared" si="16"/>
        <v>0.99920419047619047</v>
      </c>
      <c r="AA25" s="51">
        <f t="shared" si="16"/>
        <v>0.98231319047619037</v>
      </c>
      <c r="AB25" s="51">
        <f t="shared" si="16"/>
        <v>0.96542219047619049</v>
      </c>
      <c r="AC25" s="51">
        <f t="shared" si="16"/>
        <v>0.96576690476190463</v>
      </c>
      <c r="AD25" s="51">
        <f t="shared" si="16"/>
        <v>0.94887590476190453</v>
      </c>
      <c r="AE25" s="51">
        <f t="shared" si="16"/>
        <v>0.93198490476190454</v>
      </c>
      <c r="AF25" s="51">
        <f t="shared" si="16"/>
        <v>0.91509390476190444</v>
      </c>
      <c r="AG25" s="51">
        <f t="shared" si="16"/>
        <v>0.89820290476190467</v>
      </c>
      <c r="AH25" s="51">
        <f t="shared" si="16"/>
        <v>0.88131190476190457</v>
      </c>
    </row>
    <row r="26" spans="2:34" x14ac:dyDescent="0.3">
      <c r="B26" s="246" t="s">
        <v>219</v>
      </c>
      <c r="C26" s="48" t="s">
        <v>37</v>
      </c>
      <c r="D26" s="51">
        <f t="shared" ref="D26:AH26" si="17">D66*D103</f>
        <v>12.278709523809527</v>
      </c>
      <c r="E26" s="51">
        <f t="shared" si="17"/>
        <v>12.109799523809524</v>
      </c>
      <c r="F26" s="51">
        <f t="shared" si="17"/>
        <v>11.940889523809526</v>
      </c>
      <c r="G26" s="51">
        <f t="shared" si="17"/>
        <v>10.581503333333334</v>
      </c>
      <c r="H26" s="51">
        <f t="shared" si="17"/>
        <v>10.412593333333334</v>
      </c>
      <c r="I26" s="51">
        <f t="shared" si="17"/>
        <v>10.243683333333333</v>
      </c>
      <c r="J26" s="51">
        <f t="shared" si="17"/>
        <v>10.074773333333335</v>
      </c>
      <c r="K26" s="51">
        <f t="shared" si="17"/>
        <v>9.9058633333333326</v>
      </c>
      <c r="L26" s="51">
        <f t="shared" si="17"/>
        <v>9.7369533333333322</v>
      </c>
      <c r="M26" s="51">
        <f t="shared" si="17"/>
        <v>9.5680433333333337</v>
      </c>
      <c r="N26" s="51">
        <f t="shared" si="17"/>
        <v>9.3991333333333316</v>
      </c>
      <c r="O26" s="51">
        <f t="shared" si="17"/>
        <v>9.230223333333333</v>
      </c>
      <c r="P26" s="51">
        <f t="shared" si="17"/>
        <v>9.0613133333333327</v>
      </c>
      <c r="Q26" s="51">
        <f t="shared" si="17"/>
        <v>8.8924033333333323</v>
      </c>
      <c r="R26" s="51">
        <f t="shared" si="17"/>
        <v>8.723493333333332</v>
      </c>
      <c r="S26" s="51">
        <f t="shared" si="17"/>
        <v>8.5545833333333334</v>
      </c>
      <c r="T26" s="51">
        <f t="shared" si="17"/>
        <v>8.3856733333333313</v>
      </c>
      <c r="U26" s="51">
        <f t="shared" si="17"/>
        <v>8.2167633333333328</v>
      </c>
      <c r="V26" s="51">
        <f t="shared" si="17"/>
        <v>8.0478533333333324</v>
      </c>
      <c r="W26" s="51">
        <f t="shared" si="17"/>
        <v>7.8789433333333339</v>
      </c>
      <c r="X26" s="51">
        <f t="shared" si="17"/>
        <v>10.329861904761906</v>
      </c>
      <c r="Y26" s="51">
        <f t="shared" si="17"/>
        <v>10.160951904761903</v>
      </c>
      <c r="Z26" s="51">
        <f t="shared" si="17"/>
        <v>9.9920419047619049</v>
      </c>
      <c r="AA26" s="51">
        <f t="shared" si="17"/>
        <v>9.8231319047619046</v>
      </c>
      <c r="AB26" s="51">
        <f t="shared" si="17"/>
        <v>9.654221904761906</v>
      </c>
      <c r="AC26" s="51">
        <f t="shared" si="17"/>
        <v>9.6576690476190468</v>
      </c>
      <c r="AD26" s="51">
        <f t="shared" si="17"/>
        <v>9.4887590476190447</v>
      </c>
      <c r="AE26" s="51">
        <f t="shared" si="17"/>
        <v>9.3198490476190461</v>
      </c>
      <c r="AF26" s="51">
        <f t="shared" si="17"/>
        <v>9.1509390476190458</v>
      </c>
      <c r="AG26" s="51">
        <f t="shared" si="17"/>
        <v>8.9820290476190472</v>
      </c>
      <c r="AH26" s="51">
        <f t="shared" si="17"/>
        <v>8.8131190476190469</v>
      </c>
    </row>
    <row r="27" spans="2:34" x14ac:dyDescent="0.3">
      <c r="B27" s="57" t="s">
        <v>220</v>
      </c>
      <c r="C27" s="48" t="s">
        <v>37</v>
      </c>
      <c r="D27" s="51">
        <f t="shared" ref="D27:AH27" si="18">D67*D104</f>
        <v>18.418064285714291</v>
      </c>
      <c r="E27" s="51">
        <f t="shared" si="18"/>
        <v>18.164699285714288</v>
      </c>
      <c r="F27" s="51">
        <f t="shared" si="18"/>
        <v>17.91133428571429</v>
      </c>
      <c r="G27" s="51">
        <f t="shared" si="18"/>
        <v>15.872255000000001</v>
      </c>
      <c r="H27" s="51">
        <f t="shared" si="18"/>
        <v>15.618890000000002</v>
      </c>
      <c r="I27" s="51">
        <f t="shared" si="18"/>
        <v>15.365525</v>
      </c>
      <c r="J27" s="51">
        <f t="shared" si="18"/>
        <v>15.112160000000003</v>
      </c>
      <c r="K27" s="51">
        <f t="shared" si="18"/>
        <v>14.858795000000001</v>
      </c>
      <c r="L27" s="51">
        <f t="shared" si="18"/>
        <v>14.605429999999998</v>
      </c>
      <c r="M27" s="51">
        <f t="shared" si="18"/>
        <v>14.352065000000001</v>
      </c>
      <c r="N27" s="51">
        <f t="shared" si="18"/>
        <v>14.098699999999999</v>
      </c>
      <c r="O27" s="51">
        <f t="shared" si="18"/>
        <v>13.845335</v>
      </c>
      <c r="P27" s="51">
        <f t="shared" si="18"/>
        <v>13.59197</v>
      </c>
      <c r="Q27" s="51">
        <f t="shared" si="18"/>
        <v>13.338604999999999</v>
      </c>
      <c r="R27" s="51">
        <f t="shared" si="18"/>
        <v>13.085239999999999</v>
      </c>
      <c r="S27" s="51">
        <f t="shared" si="18"/>
        <v>12.831875</v>
      </c>
      <c r="T27" s="51">
        <f t="shared" si="18"/>
        <v>12.578509999999998</v>
      </c>
      <c r="U27" s="51">
        <f t="shared" si="18"/>
        <v>12.325145000000001</v>
      </c>
      <c r="V27" s="51">
        <f t="shared" si="18"/>
        <v>12.071779999999999</v>
      </c>
      <c r="W27" s="51">
        <f t="shared" si="18"/>
        <v>11.818415000000002</v>
      </c>
      <c r="X27" s="51">
        <f t="shared" si="18"/>
        <v>15.494792857142858</v>
      </c>
      <c r="Y27" s="51">
        <f t="shared" si="18"/>
        <v>15.241427857142856</v>
      </c>
      <c r="Z27" s="51">
        <f t="shared" si="18"/>
        <v>14.988062857142859</v>
      </c>
      <c r="AA27" s="51">
        <f t="shared" si="18"/>
        <v>14.734697857142857</v>
      </c>
      <c r="AB27" s="51">
        <f t="shared" si="18"/>
        <v>14.481332857142858</v>
      </c>
      <c r="AC27" s="51">
        <f t="shared" si="18"/>
        <v>14.486503571428571</v>
      </c>
      <c r="AD27" s="51">
        <f t="shared" si="18"/>
        <v>14.233138571428571</v>
      </c>
      <c r="AE27" s="51">
        <f t="shared" si="18"/>
        <v>13.979773571428572</v>
      </c>
      <c r="AF27" s="51">
        <f t="shared" si="18"/>
        <v>13.72640857142857</v>
      </c>
      <c r="AG27" s="51">
        <f t="shared" si="18"/>
        <v>13.473043571428571</v>
      </c>
      <c r="AH27" s="51">
        <f t="shared" si="18"/>
        <v>13.21967857142857</v>
      </c>
    </row>
    <row r="28" spans="2:34" s="136" customFormat="1" x14ac:dyDescent="0.3">
      <c r="B28" s="247" t="str">
        <f>B9</f>
        <v>Fixed (rainy)</v>
      </c>
      <c r="C28" s="48" t="s">
        <v>37</v>
      </c>
      <c r="D28" s="248">
        <f>SUM(D29:D32)</f>
        <v>40.519741428571436</v>
      </c>
      <c r="E28" s="248">
        <f t="shared" ref="E28:AH28" si="19">SUM(E29:E32)</f>
        <v>39.962338428571435</v>
      </c>
      <c r="F28" s="248">
        <f t="shared" si="19"/>
        <v>39.404935428571434</v>
      </c>
      <c r="G28" s="248">
        <f t="shared" si="19"/>
        <v>34.918961000000003</v>
      </c>
      <c r="H28" s="248">
        <f t="shared" si="19"/>
        <v>34.361558000000002</v>
      </c>
      <c r="I28" s="248">
        <f t="shared" si="19"/>
        <v>33.804155000000002</v>
      </c>
      <c r="J28" s="248">
        <f t="shared" si="19"/>
        <v>33.246752000000001</v>
      </c>
      <c r="K28" s="248">
        <f t="shared" si="19"/>
        <v>32.689349</v>
      </c>
      <c r="L28" s="248">
        <f t="shared" si="19"/>
        <v>32.131945999999999</v>
      </c>
      <c r="M28" s="248">
        <f t="shared" si="19"/>
        <v>31.574542999999998</v>
      </c>
      <c r="N28" s="248">
        <f t="shared" si="19"/>
        <v>31.017139999999998</v>
      </c>
      <c r="O28" s="248">
        <f t="shared" si="19"/>
        <v>30.459737000000004</v>
      </c>
      <c r="P28" s="248">
        <f t="shared" si="19"/>
        <v>29.902333999999996</v>
      </c>
      <c r="Q28" s="248">
        <f t="shared" si="19"/>
        <v>29.344931000000003</v>
      </c>
      <c r="R28" s="248">
        <f t="shared" si="19"/>
        <v>28.787528000000002</v>
      </c>
      <c r="S28" s="248">
        <f t="shared" si="19"/>
        <v>28.230125000000001</v>
      </c>
      <c r="T28" s="248">
        <f t="shared" si="19"/>
        <v>27.672722</v>
      </c>
      <c r="U28" s="248">
        <f t="shared" si="19"/>
        <v>27.115319</v>
      </c>
      <c r="V28" s="248">
        <f t="shared" si="19"/>
        <v>26.557915999999999</v>
      </c>
      <c r="W28" s="248">
        <f t="shared" si="19"/>
        <v>26.000513000000002</v>
      </c>
      <c r="X28" s="248">
        <f t="shared" si="19"/>
        <v>34.088544285714285</v>
      </c>
      <c r="Y28" s="248">
        <f t="shared" si="19"/>
        <v>33.531141285714284</v>
      </c>
      <c r="Z28" s="248">
        <f t="shared" si="19"/>
        <v>32.973738285714283</v>
      </c>
      <c r="AA28" s="248">
        <f t="shared" si="19"/>
        <v>32.416335285714283</v>
      </c>
      <c r="AB28" s="248">
        <f t="shared" si="19"/>
        <v>31.858932285714285</v>
      </c>
      <c r="AC28" s="248">
        <f t="shared" si="19"/>
        <v>31.870307857142855</v>
      </c>
      <c r="AD28" s="248">
        <f t="shared" si="19"/>
        <v>31.312904857142854</v>
      </c>
      <c r="AE28" s="248">
        <f t="shared" si="19"/>
        <v>30.755501857142857</v>
      </c>
      <c r="AF28" s="248">
        <f t="shared" si="19"/>
        <v>30.198098857142853</v>
      </c>
      <c r="AG28" s="248">
        <f t="shared" si="19"/>
        <v>29.640695857142855</v>
      </c>
      <c r="AH28" s="248">
        <f t="shared" si="19"/>
        <v>29.083292857142851</v>
      </c>
    </row>
    <row r="29" spans="2:34" x14ac:dyDescent="0.3">
      <c r="B29" s="57" t="s">
        <v>217</v>
      </c>
      <c r="C29" s="48" t="s">
        <v>37</v>
      </c>
      <c r="D29" s="51">
        <f t="shared" ref="D29:AH29" si="20">D64*D107</f>
        <v>19.862618347338937</v>
      </c>
      <c r="E29" s="51">
        <f t="shared" si="20"/>
        <v>19.589381582633056</v>
      </c>
      <c r="F29" s="51">
        <f t="shared" si="20"/>
        <v>19.316144817927174</v>
      </c>
      <c r="G29" s="51">
        <f t="shared" si="20"/>
        <v>17.117137745098042</v>
      </c>
      <c r="H29" s="51">
        <f t="shared" si="20"/>
        <v>16.843900980392156</v>
      </c>
      <c r="I29" s="51">
        <f t="shared" si="20"/>
        <v>16.570664215686275</v>
      </c>
      <c r="J29" s="51">
        <f t="shared" si="20"/>
        <v>16.297427450980393</v>
      </c>
      <c r="K29" s="51">
        <f t="shared" si="20"/>
        <v>16.024190686274508</v>
      </c>
      <c r="L29" s="51">
        <f t="shared" si="20"/>
        <v>15.750953921568627</v>
      </c>
      <c r="M29" s="51">
        <f t="shared" si="20"/>
        <v>15.477717156862745</v>
      </c>
      <c r="N29" s="51">
        <f t="shared" si="20"/>
        <v>15.204480392156862</v>
      </c>
      <c r="O29" s="51">
        <f t="shared" si="20"/>
        <v>14.93124362745098</v>
      </c>
      <c r="P29" s="51">
        <f t="shared" si="20"/>
        <v>14.658006862745095</v>
      </c>
      <c r="Q29" s="51">
        <f t="shared" si="20"/>
        <v>14.384770098039215</v>
      </c>
      <c r="R29" s="51">
        <f t="shared" si="20"/>
        <v>14.111533333333332</v>
      </c>
      <c r="S29" s="51">
        <f t="shared" si="20"/>
        <v>13.838296568627451</v>
      </c>
      <c r="T29" s="51">
        <f t="shared" si="20"/>
        <v>13.565059803921567</v>
      </c>
      <c r="U29" s="51">
        <f t="shared" si="20"/>
        <v>13.291823039215686</v>
      </c>
      <c r="V29" s="51">
        <f t="shared" si="20"/>
        <v>13.018586274509802</v>
      </c>
      <c r="W29" s="51">
        <f t="shared" si="20"/>
        <v>12.745349509803923</v>
      </c>
      <c r="X29" s="51">
        <f t="shared" si="20"/>
        <v>16.710070728291317</v>
      </c>
      <c r="Y29" s="51">
        <f t="shared" si="20"/>
        <v>16.436833963585432</v>
      </c>
      <c r="Z29" s="51">
        <f t="shared" si="20"/>
        <v>16.16359719887955</v>
      </c>
      <c r="AA29" s="51">
        <f t="shared" si="20"/>
        <v>15.890360434173667</v>
      </c>
      <c r="AB29" s="51">
        <f t="shared" si="20"/>
        <v>15.617123669467786</v>
      </c>
      <c r="AC29" s="51">
        <f t="shared" si="20"/>
        <v>15.622699929971986</v>
      </c>
      <c r="AD29" s="51">
        <f t="shared" si="20"/>
        <v>15.349463165266105</v>
      </c>
      <c r="AE29" s="51">
        <f t="shared" si="20"/>
        <v>15.076226400560223</v>
      </c>
      <c r="AF29" s="51">
        <f t="shared" si="20"/>
        <v>14.802989635854338</v>
      </c>
      <c r="AG29" s="51">
        <f t="shared" si="20"/>
        <v>14.529752871148458</v>
      </c>
      <c r="AH29" s="51">
        <f t="shared" si="20"/>
        <v>14.256516106442573</v>
      </c>
    </row>
    <row r="30" spans="2:34" x14ac:dyDescent="0.3">
      <c r="B30" s="57" t="s">
        <v>218</v>
      </c>
      <c r="C30" s="48" t="s">
        <v>37</v>
      </c>
      <c r="D30" s="51">
        <f t="shared" ref="D30:AH30" si="21">D65*D108</f>
        <v>0.79450473389355747</v>
      </c>
      <c r="E30" s="51">
        <f t="shared" si="21"/>
        <v>0.78357526330532223</v>
      </c>
      <c r="F30" s="51">
        <f t="shared" si="21"/>
        <v>0.77264579271708689</v>
      </c>
      <c r="G30" s="51">
        <f t="shared" si="21"/>
        <v>0.68468550980392162</v>
      </c>
      <c r="H30" s="51">
        <f t="shared" si="21"/>
        <v>0.67375603921568628</v>
      </c>
      <c r="I30" s="51">
        <f t="shared" si="21"/>
        <v>0.66282656862745104</v>
      </c>
      <c r="J30" s="51">
        <f t="shared" si="21"/>
        <v>0.65189709803921569</v>
      </c>
      <c r="K30" s="51">
        <f t="shared" si="21"/>
        <v>0.64096762745098035</v>
      </c>
      <c r="L30" s="51">
        <f t="shared" si="21"/>
        <v>0.63003815686274511</v>
      </c>
      <c r="M30" s="51">
        <f t="shared" si="21"/>
        <v>0.61910868627450988</v>
      </c>
      <c r="N30" s="51">
        <f t="shared" si="21"/>
        <v>0.60817921568627442</v>
      </c>
      <c r="O30" s="51">
        <f t="shared" si="21"/>
        <v>0.59724974509803919</v>
      </c>
      <c r="P30" s="51">
        <f t="shared" si="21"/>
        <v>0.58632027450980384</v>
      </c>
      <c r="Q30" s="51">
        <f t="shared" si="21"/>
        <v>0.57539080392156861</v>
      </c>
      <c r="R30" s="51">
        <f t="shared" si="21"/>
        <v>0.56446133333333326</v>
      </c>
      <c r="S30" s="51">
        <f t="shared" si="21"/>
        <v>0.55353186274509802</v>
      </c>
      <c r="T30" s="51">
        <f t="shared" si="21"/>
        <v>0.54260239215686268</v>
      </c>
      <c r="U30" s="51">
        <f t="shared" si="21"/>
        <v>0.53167292156862744</v>
      </c>
      <c r="V30" s="51">
        <f t="shared" si="21"/>
        <v>0.5207434509803921</v>
      </c>
      <c r="W30" s="51">
        <f t="shared" si="21"/>
        <v>0.50981398039215686</v>
      </c>
      <c r="X30" s="51">
        <f t="shared" si="21"/>
        <v>0.6684028291316525</v>
      </c>
      <c r="Y30" s="51">
        <f t="shared" si="21"/>
        <v>0.65747335854341749</v>
      </c>
      <c r="Z30" s="51">
        <f t="shared" si="21"/>
        <v>0.64654388795518203</v>
      </c>
      <c r="AA30" s="51">
        <f t="shared" si="21"/>
        <v>0.63561441736694668</v>
      </c>
      <c r="AB30" s="51">
        <f t="shared" si="21"/>
        <v>0.62468494677871145</v>
      </c>
      <c r="AC30" s="51">
        <f t="shared" si="21"/>
        <v>0.62490799719887946</v>
      </c>
      <c r="AD30" s="51">
        <f t="shared" si="21"/>
        <v>0.61397852661064423</v>
      </c>
      <c r="AE30" s="51">
        <f t="shared" si="21"/>
        <v>0.60304905602240899</v>
      </c>
      <c r="AF30" s="51">
        <f t="shared" si="21"/>
        <v>0.59211958543417353</v>
      </c>
      <c r="AG30" s="51">
        <f t="shared" si="21"/>
        <v>0.5811901148459383</v>
      </c>
      <c r="AH30" s="51">
        <f t="shared" si="21"/>
        <v>0.57026064425770295</v>
      </c>
    </row>
    <row r="31" spans="2:34" x14ac:dyDescent="0.3">
      <c r="B31" s="246" t="s">
        <v>219</v>
      </c>
      <c r="C31" s="48" t="s">
        <v>37</v>
      </c>
      <c r="D31" s="51">
        <f t="shared" ref="D31:AH31" si="22">D66*D109</f>
        <v>7.9450473389355754</v>
      </c>
      <c r="E31" s="51">
        <f t="shared" si="22"/>
        <v>7.8357526330532226</v>
      </c>
      <c r="F31" s="51">
        <f t="shared" si="22"/>
        <v>7.7264579271708698</v>
      </c>
      <c r="G31" s="51">
        <f t="shared" si="22"/>
        <v>6.8468550980392173</v>
      </c>
      <c r="H31" s="51">
        <f t="shared" si="22"/>
        <v>6.7375603921568628</v>
      </c>
      <c r="I31" s="51">
        <f t="shared" si="22"/>
        <v>6.62826568627451</v>
      </c>
      <c r="J31" s="51">
        <f t="shared" si="22"/>
        <v>6.5189709803921581</v>
      </c>
      <c r="K31" s="51">
        <f t="shared" si="22"/>
        <v>6.4096762745098035</v>
      </c>
      <c r="L31" s="51">
        <f t="shared" si="22"/>
        <v>6.3003815686274507</v>
      </c>
      <c r="M31" s="51">
        <f t="shared" si="22"/>
        <v>6.1910868627450988</v>
      </c>
      <c r="N31" s="51">
        <f t="shared" si="22"/>
        <v>6.0817921568627442</v>
      </c>
      <c r="O31" s="51">
        <f t="shared" si="22"/>
        <v>5.9724974509803923</v>
      </c>
      <c r="P31" s="51">
        <f t="shared" si="22"/>
        <v>5.8632027450980386</v>
      </c>
      <c r="Q31" s="51">
        <f t="shared" si="22"/>
        <v>5.7539080392156858</v>
      </c>
      <c r="R31" s="51">
        <f t="shared" si="22"/>
        <v>5.644613333333333</v>
      </c>
      <c r="S31" s="51">
        <f t="shared" si="22"/>
        <v>5.5353186274509802</v>
      </c>
      <c r="T31" s="51">
        <f t="shared" si="22"/>
        <v>5.4260239215686266</v>
      </c>
      <c r="U31" s="51">
        <f t="shared" si="22"/>
        <v>5.3167292156862747</v>
      </c>
      <c r="V31" s="51">
        <f t="shared" si="22"/>
        <v>5.207434509803921</v>
      </c>
      <c r="W31" s="51">
        <f t="shared" si="22"/>
        <v>5.0981398039215691</v>
      </c>
      <c r="X31" s="51">
        <f t="shared" si="22"/>
        <v>6.6840282913165261</v>
      </c>
      <c r="Y31" s="51">
        <f t="shared" si="22"/>
        <v>6.5747335854341733</v>
      </c>
      <c r="Z31" s="51">
        <f t="shared" si="22"/>
        <v>6.4654388795518205</v>
      </c>
      <c r="AA31" s="51">
        <f t="shared" si="22"/>
        <v>6.3561441736694668</v>
      </c>
      <c r="AB31" s="51">
        <f t="shared" si="22"/>
        <v>6.2468494677871149</v>
      </c>
      <c r="AC31" s="51">
        <f t="shared" si="22"/>
        <v>6.2490799719887953</v>
      </c>
      <c r="AD31" s="51">
        <f t="shared" si="22"/>
        <v>6.1397852661064416</v>
      </c>
      <c r="AE31" s="51">
        <f t="shared" si="22"/>
        <v>6.0304905602240897</v>
      </c>
      <c r="AF31" s="51">
        <f t="shared" si="22"/>
        <v>5.921195854341736</v>
      </c>
      <c r="AG31" s="51">
        <f t="shared" si="22"/>
        <v>5.8119011484593832</v>
      </c>
      <c r="AH31" s="51">
        <f t="shared" si="22"/>
        <v>5.7026064425770295</v>
      </c>
    </row>
    <row r="32" spans="2:34" x14ac:dyDescent="0.3">
      <c r="B32" s="57" t="s">
        <v>220</v>
      </c>
      <c r="C32" s="48" t="s">
        <v>37</v>
      </c>
      <c r="D32" s="51">
        <f t="shared" ref="D32:AH32" si="23">D67*D110</f>
        <v>11.917571008403364</v>
      </c>
      <c r="E32" s="51">
        <f t="shared" si="23"/>
        <v>11.753628949579836</v>
      </c>
      <c r="F32" s="51">
        <f t="shared" si="23"/>
        <v>11.589686890756305</v>
      </c>
      <c r="G32" s="51">
        <f t="shared" si="23"/>
        <v>10.270282647058824</v>
      </c>
      <c r="H32" s="51">
        <f t="shared" si="23"/>
        <v>10.106340588235296</v>
      </c>
      <c r="I32" s="51">
        <f t="shared" si="23"/>
        <v>9.9423985294117649</v>
      </c>
      <c r="J32" s="51">
        <f t="shared" si="23"/>
        <v>9.7784564705882353</v>
      </c>
      <c r="K32" s="51">
        <f t="shared" si="23"/>
        <v>9.6145144117647074</v>
      </c>
      <c r="L32" s="51">
        <f t="shared" si="23"/>
        <v>9.450572352941176</v>
      </c>
      <c r="M32" s="51">
        <f t="shared" si="23"/>
        <v>9.2866302941176482</v>
      </c>
      <c r="N32" s="51">
        <f t="shared" si="23"/>
        <v>9.1226882352941168</v>
      </c>
      <c r="O32" s="51">
        <f t="shared" si="23"/>
        <v>8.9587461764705889</v>
      </c>
      <c r="P32" s="51">
        <f t="shared" si="23"/>
        <v>8.7948041176470575</v>
      </c>
      <c r="Q32" s="51">
        <f t="shared" si="23"/>
        <v>8.6308620588235296</v>
      </c>
      <c r="R32" s="51">
        <f t="shared" si="23"/>
        <v>8.46692</v>
      </c>
      <c r="S32" s="51">
        <f t="shared" si="23"/>
        <v>8.3029779411764704</v>
      </c>
      <c r="T32" s="51">
        <f t="shared" si="23"/>
        <v>8.1390358823529407</v>
      </c>
      <c r="U32" s="51">
        <f t="shared" si="23"/>
        <v>7.975093823529412</v>
      </c>
      <c r="V32" s="51">
        <f t="shared" si="23"/>
        <v>7.8111517647058823</v>
      </c>
      <c r="W32" s="51">
        <f t="shared" si="23"/>
        <v>7.6472097058823536</v>
      </c>
      <c r="X32" s="51">
        <f t="shared" si="23"/>
        <v>10.026042436974789</v>
      </c>
      <c r="Y32" s="51">
        <f t="shared" si="23"/>
        <v>9.8621003781512595</v>
      </c>
      <c r="Z32" s="51">
        <f t="shared" si="23"/>
        <v>9.6981583193277299</v>
      </c>
      <c r="AA32" s="51">
        <f t="shared" si="23"/>
        <v>9.5342162605042002</v>
      </c>
      <c r="AB32" s="51">
        <f t="shared" si="23"/>
        <v>9.3702742016806724</v>
      </c>
      <c r="AC32" s="51">
        <f t="shared" si="23"/>
        <v>9.3736199579831929</v>
      </c>
      <c r="AD32" s="51">
        <f t="shared" si="23"/>
        <v>9.2096778991596633</v>
      </c>
      <c r="AE32" s="51">
        <f t="shared" si="23"/>
        <v>9.0457358403361354</v>
      </c>
      <c r="AF32" s="51">
        <f t="shared" si="23"/>
        <v>8.881793781512604</v>
      </c>
      <c r="AG32" s="51">
        <f t="shared" si="23"/>
        <v>8.7178517226890762</v>
      </c>
      <c r="AH32" s="51">
        <f t="shared" si="23"/>
        <v>8.5539096638655447</v>
      </c>
    </row>
    <row r="33" spans="2:34" s="136" customFormat="1" x14ac:dyDescent="0.3">
      <c r="B33" s="247" t="str">
        <f>B10</f>
        <v>Customer related</v>
      </c>
      <c r="C33" s="48" t="s">
        <v>37</v>
      </c>
      <c r="D33" s="248">
        <f>SUM(D34:D37)</f>
        <v>31</v>
      </c>
      <c r="E33" s="248">
        <f t="shared" ref="E33" si="24">SUM(E34:E37)</f>
        <v>31</v>
      </c>
      <c r="F33" s="248">
        <f t="shared" ref="F33" si="25">SUM(F34:F37)</f>
        <v>31</v>
      </c>
      <c r="G33" s="248">
        <f t="shared" ref="G33" si="26">SUM(G34:G37)</f>
        <v>31</v>
      </c>
      <c r="H33" s="248">
        <f t="shared" ref="H33" si="27">SUM(H34:H37)</f>
        <v>31</v>
      </c>
      <c r="I33" s="248">
        <f t="shared" ref="I33" si="28">SUM(I34:I37)</f>
        <v>31</v>
      </c>
      <c r="J33" s="248">
        <f t="shared" ref="J33" si="29">SUM(J34:J37)</f>
        <v>31</v>
      </c>
      <c r="K33" s="248">
        <f t="shared" ref="K33" si="30">SUM(K34:K37)</f>
        <v>31</v>
      </c>
      <c r="L33" s="248">
        <f t="shared" ref="L33" si="31">SUM(L34:L37)</f>
        <v>31</v>
      </c>
      <c r="M33" s="248">
        <f t="shared" ref="M33" si="32">SUM(M34:M37)</f>
        <v>31</v>
      </c>
      <c r="N33" s="248">
        <f t="shared" ref="N33" si="33">SUM(N34:N37)</f>
        <v>31</v>
      </c>
      <c r="O33" s="248">
        <f t="shared" ref="O33" si="34">SUM(O34:O37)</f>
        <v>31</v>
      </c>
      <c r="P33" s="248">
        <f t="shared" ref="P33" si="35">SUM(P34:P37)</f>
        <v>31</v>
      </c>
      <c r="Q33" s="248">
        <f t="shared" ref="Q33" si="36">SUM(Q34:Q37)</f>
        <v>31</v>
      </c>
      <c r="R33" s="248">
        <f t="shared" ref="R33" si="37">SUM(R34:R37)</f>
        <v>31</v>
      </c>
      <c r="S33" s="248">
        <f t="shared" ref="S33" si="38">SUM(S34:S37)</f>
        <v>31</v>
      </c>
      <c r="T33" s="248">
        <f t="shared" ref="T33" si="39">SUM(T34:T37)</f>
        <v>31</v>
      </c>
      <c r="U33" s="248">
        <f t="shared" ref="U33" si="40">SUM(U34:U37)</f>
        <v>31</v>
      </c>
      <c r="V33" s="248">
        <f t="shared" ref="V33" si="41">SUM(V34:V37)</f>
        <v>31</v>
      </c>
      <c r="W33" s="248">
        <f t="shared" ref="W33" si="42">SUM(W34:W37)</f>
        <v>31</v>
      </c>
      <c r="X33" s="248">
        <f t="shared" ref="X33" si="43">SUM(X34:X37)</f>
        <v>31</v>
      </c>
      <c r="Y33" s="248">
        <f t="shared" ref="Y33" si="44">SUM(Y34:Y37)</f>
        <v>31</v>
      </c>
      <c r="Z33" s="248">
        <f t="shared" ref="Z33" si="45">SUM(Z34:Z37)</f>
        <v>31</v>
      </c>
      <c r="AA33" s="248">
        <f t="shared" ref="AA33" si="46">SUM(AA34:AA37)</f>
        <v>31</v>
      </c>
      <c r="AB33" s="248">
        <f t="shared" ref="AB33" si="47">SUM(AB34:AB37)</f>
        <v>31</v>
      </c>
      <c r="AC33" s="248">
        <f t="shared" ref="AC33" si="48">SUM(AC34:AC37)</f>
        <v>31</v>
      </c>
      <c r="AD33" s="248">
        <f t="shared" ref="AD33" si="49">SUM(AD34:AD37)</f>
        <v>31</v>
      </c>
      <c r="AE33" s="248">
        <f t="shared" ref="AE33" si="50">SUM(AE34:AE37)</f>
        <v>31</v>
      </c>
      <c r="AF33" s="248">
        <f t="shared" ref="AF33" si="51">SUM(AF34:AF37)</f>
        <v>31</v>
      </c>
      <c r="AG33" s="248">
        <f t="shared" ref="AG33" si="52">SUM(AG34:AG37)</f>
        <v>31</v>
      </c>
      <c r="AH33" s="248">
        <f t="shared" ref="AH33" si="53">SUM(AH34:AH37)</f>
        <v>31</v>
      </c>
    </row>
    <row r="34" spans="2:34" x14ac:dyDescent="0.3">
      <c r="B34" s="57" t="s">
        <v>217</v>
      </c>
      <c r="C34" s="48" t="s">
        <v>37</v>
      </c>
      <c r="D34" s="51">
        <f t="shared" ref="D34:AH34" si="54">D76*D91*12/1000</f>
        <v>7.75</v>
      </c>
      <c r="E34" s="51">
        <f t="shared" si="54"/>
        <v>7.75</v>
      </c>
      <c r="F34" s="51">
        <f t="shared" si="54"/>
        <v>7.75</v>
      </c>
      <c r="G34" s="51">
        <f t="shared" si="54"/>
        <v>7.75</v>
      </c>
      <c r="H34" s="51">
        <f t="shared" si="54"/>
        <v>7.75</v>
      </c>
      <c r="I34" s="51">
        <f t="shared" si="54"/>
        <v>7.75</v>
      </c>
      <c r="J34" s="51">
        <f t="shared" si="54"/>
        <v>7.75</v>
      </c>
      <c r="K34" s="51">
        <f t="shared" si="54"/>
        <v>7.75</v>
      </c>
      <c r="L34" s="51">
        <f t="shared" si="54"/>
        <v>7.75</v>
      </c>
      <c r="M34" s="51">
        <f t="shared" si="54"/>
        <v>7.75</v>
      </c>
      <c r="N34" s="51">
        <f t="shared" si="54"/>
        <v>7.75</v>
      </c>
      <c r="O34" s="51">
        <f t="shared" si="54"/>
        <v>7.75</v>
      </c>
      <c r="P34" s="51">
        <f t="shared" si="54"/>
        <v>7.75</v>
      </c>
      <c r="Q34" s="51">
        <f t="shared" si="54"/>
        <v>7.75</v>
      </c>
      <c r="R34" s="51">
        <f t="shared" si="54"/>
        <v>7.75</v>
      </c>
      <c r="S34" s="51">
        <f t="shared" si="54"/>
        <v>7.75</v>
      </c>
      <c r="T34" s="51">
        <f t="shared" si="54"/>
        <v>7.75</v>
      </c>
      <c r="U34" s="51">
        <f t="shared" si="54"/>
        <v>7.75</v>
      </c>
      <c r="V34" s="51">
        <f t="shared" si="54"/>
        <v>7.75</v>
      </c>
      <c r="W34" s="51">
        <f t="shared" si="54"/>
        <v>7.75</v>
      </c>
      <c r="X34" s="51">
        <f t="shared" si="54"/>
        <v>7.75</v>
      </c>
      <c r="Y34" s="51">
        <f t="shared" si="54"/>
        <v>7.75</v>
      </c>
      <c r="Z34" s="51">
        <f t="shared" si="54"/>
        <v>7.75</v>
      </c>
      <c r="AA34" s="51">
        <f t="shared" si="54"/>
        <v>7.75</v>
      </c>
      <c r="AB34" s="51">
        <f t="shared" si="54"/>
        <v>7.75</v>
      </c>
      <c r="AC34" s="51">
        <f t="shared" si="54"/>
        <v>7.75</v>
      </c>
      <c r="AD34" s="51">
        <f t="shared" si="54"/>
        <v>7.75</v>
      </c>
      <c r="AE34" s="51">
        <f t="shared" si="54"/>
        <v>7.75</v>
      </c>
      <c r="AF34" s="51">
        <f t="shared" si="54"/>
        <v>7.75</v>
      </c>
      <c r="AG34" s="51">
        <f t="shared" si="54"/>
        <v>7.75</v>
      </c>
      <c r="AH34" s="51">
        <f t="shared" si="54"/>
        <v>7.75</v>
      </c>
    </row>
    <row r="35" spans="2:34" x14ac:dyDescent="0.3">
      <c r="B35" s="57" t="s">
        <v>218</v>
      </c>
      <c r="C35" s="48" t="s">
        <v>37</v>
      </c>
      <c r="D35" s="51">
        <f t="shared" ref="D35:AH35" si="55">D77*D92*12/1000</f>
        <v>23.25</v>
      </c>
      <c r="E35" s="51">
        <f t="shared" si="55"/>
        <v>23.25</v>
      </c>
      <c r="F35" s="51">
        <f t="shared" si="55"/>
        <v>23.25</v>
      </c>
      <c r="G35" s="51">
        <f t="shared" si="55"/>
        <v>23.25</v>
      </c>
      <c r="H35" s="51">
        <f t="shared" si="55"/>
        <v>23.25</v>
      </c>
      <c r="I35" s="51">
        <f t="shared" si="55"/>
        <v>23.25</v>
      </c>
      <c r="J35" s="51">
        <f t="shared" si="55"/>
        <v>23.25</v>
      </c>
      <c r="K35" s="51">
        <f t="shared" si="55"/>
        <v>23.25</v>
      </c>
      <c r="L35" s="51">
        <f t="shared" si="55"/>
        <v>23.25</v>
      </c>
      <c r="M35" s="51">
        <f t="shared" si="55"/>
        <v>23.25</v>
      </c>
      <c r="N35" s="51">
        <f t="shared" si="55"/>
        <v>23.25</v>
      </c>
      <c r="O35" s="51">
        <f t="shared" si="55"/>
        <v>23.25</v>
      </c>
      <c r="P35" s="51">
        <f t="shared" si="55"/>
        <v>23.25</v>
      </c>
      <c r="Q35" s="51">
        <f t="shared" si="55"/>
        <v>23.25</v>
      </c>
      <c r="R35" s="51">
        <f t="shared" si="55"/>
        <v>23.25</v>
      </c>
      <c r="S35" s="51">
        <f t="shared" si="55"/>
        <v>23.25</v>
      </c>
      <c r="T35" s="51">
        <f t="shared" si="55"/>
        <v>23.25</v>
      </c>
      <c r="U35" s="51">
        <f t="shared" si="55"/>
        <v>23.25</v>
      </c>
      <c r="V35" s="51">
        <f t="shared" si="55"/>
        <v>23.25</v>
      </c>
      <c r="W35" s="51">
        <f t="shared" si="55"/>
        <v>23.25</v>
      </c>
      <c r="X35" s="51">
        <f t="shared" si="55"/>
        <v>23.25</v>
      </c>
      <c r="Y35" s="51">
        <f t="shared" si="55"/>
        <v>23.25</v>
      </c>
      <c r="Z35" s="51">
        <f t="shared" si="55"/>
        <v>23.25</v>
      </c>
      <c r="AA35" s="51">
        <f t="shared" si="55"/>
        <v>23.25</v>
      </c>
      <c r="AB35" s="51">
        <f t="shared" si="55"/>
        <v>23.25</v>
      </c>
      <c r="AC35" s="51">
        <f t="shared" si="55"/>
        <v>23.25</v>
      </c>
      <c r="AD35" s="51">
        <f t="shared" si="55"/>
        <v>23.25</v>
      </c>
      <c r="AE35" s="51">
        <f t="shared" si="55"/>
        <v>23.25</v>
      </c>
      <c r="AF35" s="51">
        <f t="shared" si="55"/>
        <v>23.25</v>
      </c>
      <c r="AG35" s="51">
        <f t="shared" si="55"/>
        <v>23.25</v>
      </c>
      <c r="AH35" s="51">
        <f t="shared" si="55"/>
        <v>23.25</v>
      </c>
    </row>
    <row r="36" spans="2:34" x14ac:dyDescent="0.3">
      <c r="B36" s="246" t="s">
        <v>219</v>
      </c>
      <c r="C36" s="48" t="s">
        <v>37</v>
      </c>
      <c r="D36" s="51">
        <v>0</v>
      </c>
      <c r="E36" s="51">
        <v>0</v>
      </c>
      <c r="F36" s="51">
        <v>0</v>
      </c>
      <c r="G36" s="51">
        <v>0</v>
      </c>
      <c r="H36" s="51">
        <v>0</v>
      </c>
      <c r="I36" s="51">
        <v>0</v>
      </c>
      <c r="J36" s="51">
        <v>0</v>
      </c>
      <c r="K36" s="51">
        <v>0</v>
      </c>
      <c r="L36" s="51">
        <v>0</v>
      </c>
      <c r="M36" s="51">
        <v>0</v>
      </c>
      <c r="N36" s="51">
        <v>0</v>
      </c>
      <c r="O36" s="51">
        <v>0</v>
      </c>
      <c r="P36" s="51">
        <v>0</v>
      </c>
      <c r="Q36" s="51">
        <v>0</v>
      </c>
      <c r="R36" s="51">
        <v>0</v>
      </c>
      <c r="S36" s="51">
        <v>0</v>
      </c>
      <c r="T36" s="51">
        <v>0</v>
      </c>
      <c r="U36" s="51">
        <v>0</v>
      </c>
      <c r="V36" s="51">
        <v>0</v>
      </c>
      <c r="W36" s="51">
        <v>0</v>
      </c>
      <c r="X36" s="51">
        <v>0</v>
      </c>
      <c r="Y36" s="51">
        <v>0</v>
      </c>
      <c r="Z36" s="51">
        <v>0</v>
      </c>
      <c r="AA36" s="51">
        <v>0</v>
      </c>
      <c r="AB36" s="51">
        <v>0</v>
      </c>
      <c r="AC36" s="51">
        <v>0</v>
      </c>
      <c r="AD36" s="51">
        <v>0</v>
      </c>
      <c r="AE36" s="51">
        <v>0</v>
      </c>
      <c r="AF36" s="51">
        <v>0</v>
      </c>
      <c r="AG36" s="51">
        <v>0</v>
      </c>
      <c r="AH36" s="51">
        <v>0</v>
      </c>
    </row>
    <row r="37" spans="2:34" x14ac:dyDescent="0.3">
      <c r="B37" s="57" t="s">
        <v>220</v>
      </c>
      <c r="C37" s="48" t="s">
        <v>37</v>
      </c>
      <c r="D37" s="51">
        <v>0</v>
      </c>
      <c r="E37" s="51">
        <v>0</v>
      </c>
      <c r="F37" s="51">
        <v>0</v>
      </c>
      <c r="G37" s="51">
        <v>0</v>
      </c>
      <c r="H37" s="51">
        <v>0</v>
      </c>
      <c r="I37" s="51">
        <v>0</v>
      </c>
      <c r="J37" s="51">
        <v>0</v>
      </c>
      <c r="K37" s="51">
        <v>0</v>
      </c>
      <c r="L37" s="51">
        <v>0</v>
      </c>
      <c r="M37" s="51">
        <v>0</v>
      </c>
      <c r="N37" s="51">
        <v>0</v>
      </c>
      <c r="O37" s="51">
        <v>0</v>
      </c>
      <c r="P37" s="51">
        <v>0</v>
      </c>
      <c r="Q37" s="51">
        <v>0</v>
      </c>
      <c r="R37" s="51">
        <v>0</v>
      </c>
      <c r="S37" s="51">
        <v>0</v>
      </c>
      <c r="T37" s="51">
        <v>0</v>
      </c>
      <c r="U37" s="51">
        <v>0</v>
      </c>
      <c r="V37" s="51">
        <v>0</v>
      </c>
      <c r="W37" s="51">
        <v>0</v>
      </c>
      <c r="X37" s="51">
        <v>0</v>
      </c>
      <c r="Y37" s="51">
        <v>0</v>
      </c>
      <c r="Z37" s="51">
        <v>0</v>
      </c>
      <c r="AA37" s="51">
        <v>0</v>
      </c>
      <c r="AB37" s="51">
        <v>0</v>
      </c>
      <c r="AC37" s="51">
        <v>0</v>
      </c>
      <c r="AD37" s="51">
        <v>0</v>
      </c>
      <c r="AE37" s="51">
        <v>0</v>
      </c>
      <c r="AF37" s="51">
        <v>0</v>
      </c>
      <c r="AG37" s="51">
        <v>0</v>
      </c>
      <c r="AH37" s="51">
        <v>0</v>
      </c>
    </row>
    <row r="38" spans="2:34" ht="16.5" customHeight="1" x14ac:dyDescent="0.3">
      <c r="D38" s="53"/>
    </row>
    <row r="39" spans="2:34" s="32" customFormat="1" ht="15" customHeight="1" x14ac:dyDescent="0.25">
      <c r="B39" s="47" t="s">
        <v>370</v>
      </c>
      <c r="C39" s="47"/>
      <c r="D39" s="47"/>
      <c r="E39" s="47"/>
      <c r="F39" s="47"/>
      <c r="G39" s="47"/>
      <c r="H39" s="47"/>
      <c r="I39" s="34"/>
      <c r="J39" s="34"/>
      <c r="K39" s="34"/>
      <c r="L39" s="34"/>
      <c r="M39" s="34"/>
      <c r="N39" s="34"/>
      <c r="O39" s="34"/>
      <c r="P39" s="34"/>
      <c r="Q39" s="34"/>
      <c r="R39" s="34"/>
      <c r="S39" s="34"/>
      <c r="T39" s="34"/>
    </row>
    <row r="40" spans="2:34" ht="15" customHeight="1" x14ac:dyDescent="0.3"/>
    <row r="41" spans="2:34" x14ac:dyDescent="0.3">
      <c r="B41" s="57" t="s">
        <v>359</v>
      </c>
      <c r="C41" s="51">
        <f>SUM(D5:AH5)-SUM(D12:AH12)</f>
        <v>0</v>
      </c>
      <c r="D41" s="53"/>
    </row>
    <row r="42" spans="2:34" ht="14.25" customHeight="1" x14ac:dyDescent="0.3">
      <c r="B42" s="57" t="s">
        <v>360</v>
      </c>
      <c r="C42" s="51">
        <f>SUM(D6:AH6)-SUM(D13:AH13)</f>
        <v>0</v>
      </c>
      <c r="D42" s="53"/>
    </row>
    <row r="43" spans="2:34" x14ac:dyDescent="0.3">
      <c r="B43" s="57" t="s">
        <v>361</v>
      </c>
      <c r="C43" s="51">
        <f>SUM(D7:AH7)-SUM(D18:AH18)</f>
        <v>0</v>
      </c>
      <c r="D43" s="53"/>
    </row>
    <row r="44" spans="2:34" ht="14.25" customHeight="1" x14ac:dyDescent="0.3">
      <c r="B44" s="57" t="s">
        <v>362</v>
      </c>
      <c r="C44" s="51">
        <f>SUM(D8:AH8)-SUM(D23:AH23)</f>
        <v>0</v>
      </c>
      <c r="D44" s="53"/>
    </row>
    <row r="45" spans="2:34" x14ac:dyDescent="0.3">
      <c r="B45" s="57" t="s">
        <v>363</v>
      </c>
      <c r="C45" s="51">
        <f>SUM(D9:AH9)-SUM(D28:AH28)</f>
        <v>0</v>
      </c>
      <c r="D45" s="53"/>
    </row>
    <row r="46" spans="2:34" x14ac:dyDescent="0.3">
      <c r="B46" s="57" t="s">
        <v>364</v>
      </c>
      <c r="C46" s="51">
        <f>SUM(D10:AH10)-SUM(D33:AH33)</f>
        <v>0</v>
      </c>
      <c r="D46" s="53"/>
    </row>
    <row r="47" spans="2:34" x14ac:dyDescent="0.3">
      <c r="D47" s="53"/>
      <c r="E47" s="53"/>
      <c r="F47" s="53"/>
    </row>
    <row r="48" spans="2:34" x14ac:dyDescent="0.3">
      <c r="B48" s="12" t="s">
        <v>232</v>
      </c>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row>
    <row r="50" spans="2:34" x14ac:dyDescent="0.3">
      <c r="B50" s="55" t="str">
        <f>'8.Generators Charge'!B43</f>
        <v>Total Electricity Demand</v>
      </c>
      <c r="C50" s="48" t="s">
        <v>17</v>
      </c>
      <c r="D50" s="51">
        <f t="shared" ref="D50:AG50" si="56">SUM(D51:D54)</f>
        <v>1430</v>
      </c>
      <c r="E50" s="51">
        <f t="shared" si="56"/>
        <v>1430</v>
      </c>
      <c r="F50" s="51">
        <f t="shared" si="56"/>
        <v>1430</v>
      </c>
      <c r="G50" s="51">
        <f t="shared" si="56"/>
        <v>1430</v>
      </c>
      <c r="H50" s="51">
        <f t="shared" si="56"/>
        <v>1430</v>
      </c>
      <c r="I50" s="51">
        <f t="shared" si="56"/>
        <v>1430</v>
      </c>
      <c r="J50" s="51">
        <f t="shared" si="56"/>
        <v>1430</v>
      </c>
      <c r="K50" s="51">
        <f t="shared" si="56"/>
        <v>1430</v>
      </c>
      <c r="L50" s="51">
        <f t="shared" si="56"/>
        <v>1430</v>
      </c>
      <c r="M50" s="51">
        <f t="shared" si="56"/>
        <v>1430</v>
      </c>
      <c r="N50" s="51">
        <f t="shared" si="56"/>
        <v>1430</v>
      </c>
      <c r="O50" s="51">
        <f t="shared" si="56"/>
        <v>1430</v>
      </c>
      <c r="P50" s="51">
        <f t="shared" si="56"/>
        <v>1430</v>
      </c>
      <c r="Q50" s="51">
        <f t="shared" si="56"/>
        <v>1430</v>
      </c>
      <c r="R50" s="51">
        <f t="shared" si="56"/>
        <v>1430</v>
      </c>
      <c r="S50" s="51">
        <f t="shared" si="56"/>
        <v>1430</v>
      </c>
      <c r="T50" s="51">
        <f t="shared" si="56"/>
        <v>1430</v>
      </c>
      <c r="U50" s="51">
        <f t="shared" si="56"/>
        <v>1430</v>
      </c>
      <c r="V50" s="51">
        <f t="shared" si="56"/>
        <v>1430</v>
      </c>
      <c r="W50" s="51">
        <f t="shared" si="56"/>
        <v>1430</v>
      </c>
      <c r="X50" s="51">
        <f t="shared" si="56"/>
        <v>1430</v>
      </c>
      <c r="Y50" s="51">
        <f t="shared" si="56"/>
        <v>1430</v>
      </c>
      <c r="Z50" s="51">
        <f t="shared" si="56"/>
        <v>1430</v>
      </c>
      <c r="AA50" s="51">
        <f t="shared" si="56"/>
        <v>1430</v>
      </c>
      <c r="AB50" s="51">
        <f t="shared" si="56"/>
        <v>1430</v>
      </c>
      <c r="AC50" s="51">
        <f t="shared" si="56"/>
        <v>1430</v>
      </c>
      <c r="AD50" s="51">
        <f t="shared" si="56"/>
        <v>1430</v>
      </c>
      <c r="AE50" s="51">
        <f t="shared" si="56"/>
        <v>1430</v>
      </c>
      <c r="AF50" s="51">
        <f t="shared" si="56"/>
        <v>1430</v>
      </c>
      <c r="AG50" s="51">
        <f t="shared" si="56"/>
        <v>1430</v>
      </c>
      <c r="AH50" s="51">
        <f t="shared" ref="AH50" si="57">SUM(AH51:AH54)</f>
        <v>1430</v>
      </c>
    </row>
    <row r="51" spans="2:34" x14ac:dyDescent="0.3">
      <c r="B51" s="55" t="str">
        <f>'8.Generators Charge'!B44</f>
        <v>Electricity demand by Industrial customers  at Medium Voltage</v>
      </c>
      <c r="C51" s="48" t="s">
        <v>17</v>
      </c>
      <c r="D51" s="51">
        <f>'2.Energy, Power and Consumers'!D26</f>
        <v>700</v>
      </c>
      <c r="E51" s="51">
        <f>'2.Energy, Power and Consumers'!E26</f>
        <v>700</v>
      </c>
      <c r="F51" s="51">
        <f>'2.Energy, Power and Consumers'!F26</f>
        <v>700</v>
      </c>
      <c r="G51" s="51">
        <f>'2.Energy, Power and Consumers'!G26</f>
        <v>700</v>
      </c>
      <c r="H51" s="51">
        <f>'2.Energy, Power and Consumers'!H26</f>
        <v>700</v>
      </c>
      <c r="I51" s="51">
        <f>'2.Energy, Power and Consumers'!I26</f>
        <v>700</v>
      </c>
      <c r="J51" s="51">
        <f>'2.Energy, Power and Consumers'!J26</f>
        <v>700</v>
      </c>
      <c r="K51" s="51">
        <f>'2.Energy, Power and Consumers'!K26</f>
        <v>700</v>
      </c>
      <c r="L51" s="51">
        <f>'2.Energy, Power and Consumers'!L26</f>
        <v>700</v>
      </c>
      <c r="M51" s="51">
        <f>'2.Energy, Power and Consumers'!M26</f>
        <v>700</v>
      </c>
      <c r="N51" s="51">
        <f>'2.Energy, Power and Consumers'!N26</f>
        <v>700</v>
      </c>
      <c r="O51" s="51">
        <f>'2.Energy, Power and Consumers'!O26</f>
        <v>700</v>
      </c>
      <c r="P51" s="51">
        <f>'2.Energy, Power and Consumers'!P26</f>
        <v>700</v>
      </c>
      <c r="Q51" s="51">
        <f>'2.Energy, Power and Consumers'!Q26</f>
        <v>700</v>
      </c>
      <c r="R51" s="51">
        <f>'2.Energy, Power and Consumers'!R26</f>
        <v>700</v>
      </c>
      <c r="S51" s="51">
        <f>'2.Energy, Power and Consumers'!S26</f>
        <v>700</v>
      </c>
      <c r="T51" s="51">
        <f>'2.Energy, Power and Consumers'!T26</f>
        <v>700</v>
      </c>
      <c r="U51" s="51">
        <f>'2.Energy, Power and Consumers'!U26</f>
        <v>700</v>
      </c>
      <c r="V51" s="51">
        <f>'2.Energy, Power and Consumers'!V26</f>
        <v>700</v>
      </c>
      <c r="W51" s="51">
        <f>'2.Energy, Power and Consumers'!W26</f>
        <v>700</v>
      </c>
      <c r="X51" s="51">
        <f>'2.Energy, Power and Consumers'!X26</f>
        <v>700</v>
      </c>
      <c r="Y51" s="51">
        <f>'2.Energy, Power and Consumers'!Y26</f>
        <v>700</v>
      </c>
      <c r="Z51" s="51">
        <f>'2.Energy, Power and Consumers'!Z26</f>
        <v>700</v>
      </c>
      <c r="AA51" s="51">
        <f>'2.Energy, Power and Consumers'!AA26</f>
        <v>700</v>
      </c>
      <c r="AB51" s="51">
        <f>'2.Energy, Power and Consumers'!AB26</f>
        <v>700</v>
      </c>
      <c r="AC51" s="51">
        <f>'2.Energy, Power and Consumers'!AC26</f>
        <v>700</v>
      </c>
      <c r="AD51" s="51">
        <f>'2.Energy, Power and Consumers'!AD26</f>
        <v>700</v>
      </c>
      <c r="AE51" s="51">
        <f>'2.Energy, Power and Consumers'!AE26</f>
        <v>700</v>
      </c>
      <c r="AF51" s="51">
        <f>'2.Energy, Power and Consumers'!AF26</f>
        <v>700</v>
      </c>
      <c r="AG51" s="51">
        <f>'2.Energy, Power and Consumers'!AG26</f>
        <v>700</v>
      </c>
      <c r="AH51" s="51">
        <f>'2.Energy, Power and Consumers'!AH26</f>
        <v>700</v>
      </c>
    </row>
    <row r="52" spans="2:34" ht="28.8" x14ac:dyDescent="0.3">
      <c r="B52" s="55" t="str">
        <f>'8.Generators Charge'!B45</f>
        <v>Electricity demand by semi-industrial/commercial customers at Medium Voltage</v>
      </c>
      <c r="C52" s="48" t="s">
        <v>17</v>
      </c>
      <c r="D52" s="51">
        <f>'2.Energy, Power and Consumers'!D27</f>
        <v>30</v>
      </c>
      <c r="E52" s="51">
        <f>'2.Energy, Power and Consumers'!E27</f>
        <v>30</v>
      </c>
      <c r="F52" s="51">
        <f>'2.Energy, Power and Consumers'!F27</f>
        <v>30</v>
      </c>
      <c r="G52" s="51">
        <f>'2.Energy, Power and Consumers'!G27</f>
        <v>30</v>
      </c>
      <c r="H52" s="51">
        <f>'2.Energy, Power and Consumers'!H27</f>
        <v>30</v>
      </c>
      <c r="I52" s="51">
        <f>'2.Energy, Power and Consumers'!I27</f>
        <v>30</v>
      </c>
      <c r="J52" s="51">
        <f>'2.Energy, Power and Consumers'!J27</f>
        <v>30</v>
      </c>
      <c r="K52" s="51">
        <f>'2.Energy, Power and Consumers'!K27</f>
        <v>30</v>
      </c>
      <c r="L52" s="51">
        <f>'2.Energy, Power and Consumers'!L27</f>
        <v>30</v>
      </c>
      <c r="M52" s="51">
        <f>'2.Energy, Power and Consumers'!M27</f>
        <v>30</v>
      </c>
      <c r="N52" s="51">
        <f>'2.Energy, Power and Consumers'!N27</f>
        <v>30</v>
      </c>
      <c r="O52" s="51">
        <f>'2.Energy, Power and Consumers'!O27</f>
        <v>30</v>
      </c>
      <c r="P52" s="51">
        <f>'2.Energy, Power and Consumers'!P27</f>
        <v>30</v>
      </c>
      <c r="Q52" s="51">
        <f>'2.Energy, Power and Consumers'!Q27</f>
        <v>30</v>
      </c>
      <c r="R52" s="51">
        <f>'2.Energy, Power and Consumers'!R27</f>
        <v>30</v>
      </c>
      <c r="S52" s="51">
        <f>'2.Energy, Power and Consumers'!S27</f>
        <v>30</v>
      </c>
      <c r="T52" s="51">
        <f>'2.Energy, Power and Consumers'!T27</f>
        <v>30</v>
      </c>
      <c r="U52" s="51">
        <f>'2.Energy, Power and Consumers'!U27</f>
        <v>30</v>
      </c>
      <c r="V52" s="51">
        <f>'2.Energy, Power and Consumers'!V27</f>
        <v>30</v>
      </c>
      <c r="W52" s="51">
        <f>'2.Energy, Power and Consumers'!W27</f>
        <v>30</v>
      </c>
      <c r="X52" s="51">
        <f>'2.Energy, Power and Consumers'!X27</f>
        <v>30</v>
      </c>
      <c r="Y52" s="51">
        <f>'2.Energy, Power and Consumers'!Y27</f>
        <v>30</v>
      </c>
      <c r="Z52" s="51">
        <f>'2.Energy, Power and Consumers'!Z27</f>
        <v>30</v>
      </c>
      <c r="AA52" s="51">
        <f>'2.Energy, Power and Consumers'!AA27</f>
        <v>30</v>
      </c>
      <c r="AB52" s="51">
        <f>'2.Energy, Power and Consumers'!AB27</f>
        <v>30</v>
      </c>
      <c r="AC52" s="51">
        <f>'2.Energy, Power and Consumers'!AC27</f>
        <v>30</v>
      </c>
      <c r="AD52" s="51">
        <f>'2.Energy, Power and Consumers'!AD27</f>
        <v>30</v>
      </c>
      <c r="AE52" s="51">
        <f>'2.Energy, Power and Consumers'!AE27</f>
        <v>30</v>
      </c>
      <c r="AF52" s="51">
        <f>'2.Energy, Power and Consumers'!AF27</f>
        <v>30</v>
      </c>
      <c r="AG52" s="51">
        <f>'2.Energy, Power and Consumers'!AG27</f>
        <v>30</v>
      </c>
      <c r="AH52" s="51">
        <f>'2.Energy, Power and Consumers'!AH27</f>
        <v>30</v>
      </c>
    </row>
    <row r="53" spans="2:34" ht="28.8" x14ac:dyDescent="0.3">
      <c r="B53" s="55" t="str">
        <f>'8.Generators Charge'!B46</f>
        <v>Electricity demand by semi-industrial/commercial customers at Low Voltage</v>
      </c>
      <c r="C53" s="48" t="s">
        <v>17</v>
      </c>
      <c r="D53" s="51">
        <f>'2.Energy, Power and Consumers'!D28</f>
        <v>280</v>
      </c>
      <c r="E53" s="51">
        <f>'2.Energy, Power and Consumers'!E28</f>
        <v>280</v>
      </c>
      <c r="F53" s="51">
        <f>'2.Energy, Power and Consumers'!F28</f>
        <v>280</v>
      </c>
      <c r="G53" s="51">
        <f>'2.Energy, Power and Consumers'!G28</f>
        <v>280</v>
      </c>
      <c r="H53" s="51">
        <f>'2.Energy, Power and Consumers'!H28</f>
        <v>280</v>
      </c>
      <c r="I53" s="51">
        <f>'2.Energy, Power and Consumers'!I28</f>
        <v>280</v>
      </c>
      <c r="J53" s="51">
        <f>'2.Energy, Power and Consumers'!J28</f>
        <v>280</v>
      </c>
      <c r="K53" s="51">
        <f>'2.Energy, Power and Consumers'!K28</f>
        <v>280</v>
      </c>
      <c r="L53" s="51">
        <f>'2.Energy, Power and Consumers'!L28</f>
        <v>280</v>
      </c>
      <c r="M53" s="51">
        <f>'2.Energy, Power and Consumers'!M28</f>
        <v>280</v>
      </c>
      <c r="N53" s="51">
        <f>'2.Energy, Power and Consumers'!N28</f>
        <v>280</v>
      </c>
      <c r="O53" s="51">
        <f>'2.Energy, Power and Consumers'!O28</f>
        <v>280</v>
      </c>
      <c r="P53" s="51">
        <f>'2.Energy, Power and Consumers'!P28</f>
        <v>280</v>
      </c>
      <c r="Q53" s="51">
        <f>'2.Energy, Power and Consumers'!Q28</f>
        <v>280</v>
      </c>
      <c r="R53" s="51">
        <f>'2.Energy, Power and Consumers'!R28</f>
        <v>280</v>
      </c>
      <c r="S53" s="51">
        <f>'2.Energy, Power and Consumers'!S28</f>
        <v>280</v>
      </c>
      <c r="T53" s="51">
        <f>'2.Energy, Power and Consumers'!T28</f>
        <v>280</v>
      </c>
      <c r="U53" s="51">
        <f>'2.Energy, Power and Consumers'!U28</f>
        <v>280</v>
      </c>
      <c r="V53" s="51">
        <f>'2.Energy, Power and Consumers'!V28</f>
        <v>280</v>
      </c>
      <c r="W53" s="51">
        <f>'2.Energy, Power and Consumers'!W28</f>
        <v>280</v>
      </c>
      <c r="X53" s="51">
        <f>'2.Energy, Power and Consumers'!X28</f>
        <v>280</v>
      </c>
      <c r="Y53" s="51">
        <f>'2.Energy, Power and Consumers'!Y28</f>
        <v>280</v>
      </c>
      <c r="Z53" s="51">
        <f>'2.Energy, Power and Consumers'!Z28</f>
        <v>280</v>
      </c>
      <c r="AA53" s="51">
        <f>'2.Energy, Power and Consumers'!AA28</f>
        <v>280</v>
      </c>
      <c r="AB53" s="51">
        <f>'2.Energy, Power and Consumers'!AB28</f>
        <v>280</v>
      </c>
      <c r="AC53" s="51">
        <f>'2.Energy, Power and Consumers'!AC28</f>
        <v>280</v>
      </c>
      <c r="AD53" s="51">
        <f>'2.Energy, Power and Consumers'!AD28</f>
        <v>280</v>
      </c>
      <c r="AE53" s="51">
        <f>'2.Energy, Power and Consumers'!AE28</f>
        <v>280</v>
      </c>
      <c r="AF53" s="51">
        <f>'2.Energy, Power and Consumers'!AF28</f>
        <v>280</v>
      </c>
      <c r="AG53" s="51">
        <f>'2.Energy, Power and Consumers'!AG28</f>
        <v>280</v>
      </c>
      <c r="AH53" s="51">
        <f>'2.Energy, Power and Consumers'!AH28</f>
        <v>280</v>
      </c>
    </row>
    <row r="54" spans="2:34" x14ac:dyDescent="0.3">
      <c r="B54" s="55" t="str">
        <f>'8.Generators Charge'!B47</f>
        <v>Electricity demand by residential customers at Low Voltage</v>
      </c>
      <c r="C54" s="48" t="s">
        <v>17</v>
      </c>
      <c r="D54" s="51">
        <f>'2.Energy, Power and Consumers'!D29</f>
        <v>420</v>
      </c>
      <c r="E54" s="51">
        <f>'2.Energy, Power and Consumers'!E29</f>
        <v>420</v>
      </c>
      <c r="F54" s="51">
        <f>'2.Energy, Power and Consumers'!F29</f>
        <v>420</v>
      </c>
      <c r="G54" s="51">
        <f>'2.Energy, Power and Consumers'!G29</f>
        <v>420</v>
      </c>
      <c r="H54" s="51">
        <f>'2.Energy, Power and Consumers'!H29</f>
        <v>420</v>
      </c>
      <c r="I54" s="51">
        <f>'2.Energy, Power and Consumers'!I29</f>
        <v>420</v>
      </c>
      <c r="J54" s="51">
        <f>'2.Energy, Power and Consumers'!J29</f>
        <v>420</v>
      </c>
      <c r="K54" s="51">
        <f>'2.Energy, Power and Consumers'!K29</f>
        <v>420</v>
      </c>
      <c r="L54" s="51">
        <f>'2.Energy, Power and Consumers'!L29</f>
        <v>420</v>
      </c>
      <c r="M54" s="51">
        <f>'2.Energy, Power and Consumers'!M29</f>
        <v>420</v>
      </c>
      <c r="N54" s="51">
        <f>'2.Energy, Power and Consumers'!N29</f>
        <v>420</v>
      </c>
      <c r="O54" s="51">
        <f>'2.Energy, Power and Consumers'!O29</f>
        <v>420</v>
      </c>
      <c r="P54" s="51">
        <f>'2.Energy, Power and Consumers'!P29</f>
        <v>420</v>
      </c>
      <c r="Q54" s="51">
        <f>'2.Energy, Power and Consumers'!Q29</f>
        <v>420</v>
      </c>
      <c r="R54" s="51">
        <f>'2.Energy, Power and Consumers'!R29</f>
        <v>420</v>
      </c>
      <c r="S54" s="51">
        <f>'2.Energy, Power and Consumers'!S29</f>
        <v>420</v>
      </c>
      <c r="T54" s="51">
        <f>'2.Energy, Power and Consumers'!T29</f>
        <v>420</v>
      </c>
      <c r="U54" s="51">
        <f>'2.Energy, Power and Consumers'!U29</f>
        <v>420</v>
      </c>
      <c r="V54" s="51">
        <f>'2.Energy, Power and Consumers'!V29</f>
        <v>420</v>
      </c>
      <c r="W54" s="51">
        <f>'2.Energy, Power and Consumers'!W29</f>
        <v>420</v>
      </c>
      <c r="X54" s="51">
        <f>'2.Energy, Power and Consumers'!X29</f>
        <v>420</v>
      </c>
      <c r="Y54" s="51">
        <f>'2.Energy, Power and Consumers'!Y29</f>
        <v>420</v>
      </c>
      <c r="Z54" s="51">
        <f>'2.Energy, Power and Consumers'!Z29</f>
        <v>420</v>
      </c>
      <c r="AA54" s="51">
        <f>'2.Energy, Power and Consumers'!AA29</f>
        <v>420</v>
      </c>
      <c r="AB54" s="51">
        <f>'2.Energy, Power and Consumers'!AB29</f>
        <v>420</v>
      </c>
      <c r="AC54" s="51">
        <f>'2.Energy, Power and Consumers'!AC29</f>
        <v>420</v>
      </c>
      <c r="AD54" s="51">
        <f>'2.Energy, Power and Consumers'!AD29</f>
        <v>420</v>
      </c>
      <c r="AE54" s="51">
        <f>'2.Energy, Power and Consumers'!AE29</f>
        <v>420</v>
      </c>
      <c r="AF54" s="51">
        <f>'2.Energy, Power and Consumers'!AF29</f>
        <v>420</v>
      </c>
      <c r="AG54" s="51">
        <f>'2.Energy, Power and Consumers'!AG29</f>
        <v>420</v>
      </c>
      <c r="AH54" s="51">
        <f>'2.Energy, Power and Consumers'!AH29</f>
        <v>420</v>
      </c>
    </row>
    <row r="56" spans="2:34" x14ac:dyDescent="0.3">
      <c r="B56" s="55" t="str">
        <f>'8.Generators Charge'!B49</f>
        <v>Contribution of total electricity demand</v>
      </c>
      <c r="C56" s="48" t="s">
        <v>3</v>
      </c>
      <c r="D56" s="56">
        <f>SUM(D57:D60)</f>
        <v>1</v>
      </c>
      <c r="E56" s="56">
        <f t="shared" ref="E56:AG56" si="58">SUM(E57:E60)</f>
        <v>1</v>
      </c>
      <c r="F56" s="56">
        <f t="shared" si="58"/>
        <v>1</v>
      </c>
      <c r="G56" s="56">
        <f t="shared" si="58"/>
        <v>1</v>
      </c>
      <c r="H56" s="56">
        <f t="shared" si="58"/>
        <v>1</v>
      </c>
      <c r="I56" s="56">
        <f t="shared" si="58"/>
        <v>1</v>
      </c>
      <c r="J56" s="56">
        <f t="shared" si="58"/>
        <v>1</v>
      </c>
      <c r="K56" s="56">
        <f t="shared" si="58"/>
        <v>1</v>
      </c>
      <c r="L56" s="56">
        <f t="shared" si="58"/>
        <v>1</v>
      </c>
      <c r="M56" s="56">
        <f t="shared" si="58"/>
        <v>1</v>
      </c>
      <c r="N56" s="56">
        <f t="shared" si="58"/>
        <v>1</v>
      </c>
      <c r="O56" s="56">
        <f t="shared" si="58"/>
        <v>1</v>
      </c>
      <c r="P56" s="56">
        <f t="shared" si="58"/>
        <v>1</v>
      </c>
      <c r="Q56" s="56">
        <f t="shared" si="58"/>
        <v>1</v>
      </c>
      <c r="R56" s="56">
        <f t="shared" si="58"/>
        <v>1</v>
      </c>
      <c r="S56" s="56">
        <f t="shared" si="58"/>
        <v>1</v>
      </c>
      <c r="T56" s="56">
        <f t="shared" si="58"/>
        <v>1</v>
      </c>
      <c r="U56" s="56">
        <f t="shared" si="58"/>
        <v>1</v>
      </c>
      <c r="V56" s="56">
        <f t="shared" si="58"/>
        <v>1</v>
      </c>
      <c r="W56" s="56">
        <f t="shared" si="58"/>
        <v>1</v>
      </c>
      <c r="X56" s="56">
        <f t="shared" si="58"/>
        <v>1</v>
      </c>
      <c r="Y56" s="56">
        <f t="shared" si="58"/>
        <v>1</v>
      </c>
      <c r="Z56" s="56">
        <f t="shared" si="58"/>
        <v>1</v>
      </c>
      <c r="AA56" s="56">
        <f t="shared" si="58"/>
        <v>1</v>
      </c>
      <c r="AB56" s="56">
        <f t="shared" si="58"/>
        <v>1</v>
      </c>
      <c r="AC56" s="56">
        <f t="shared" si="58"/>
        <v>1</v>
      </c>
      <c r="AD56" s="56">
        <f t="shared" si="58"/>
        <v>1</v>
      </c>
      <c r="AE56" s="56">
        <f t="shared" si="58"/>
        <v>1</v>
      </c>
      <c r="AF56" s="56">
        <f t="shared" si="58"/>
        <v>1</v>
      </c>
      <c r="AG56" s="56">
        <f t="shared" si="58"/>
        <v>1</v>
      </c>
      <c r="AH56" s="56">
        <f t="shared" ref="AH56" si="59">SUM(AH57:AH60)</f>
        <v>1</v>
      </c>
    </row>
    <row r="57" spans="2:34" x14ac:dyDescent="0.3">
      <c r="B57" s="55" t="str">
        <f>'8.Generators Charge'!B50</f>
        <v>Contribution of Industrial customers  at Medium Voltage</v>
      </c>
      <c r="C57" s="48" t="s">
        <v>3</v>
      </c>
      <c r="D57" s="56">
        <f>IFERROR(D51/D$50,0)</f>
        <v>0.48951048951048953</v>
      </c>
      <c r="E57" s="56">
        <f t="shared" ref="E57:AG60" si="60">IFERROR(E51/E$50,0)</f>
        <v>0.48951048951048953</v>
      </c>
      <c r="F57" s="56">
        <f t="shared" si="60"/>
        <v>0.48951048951048953</v>
      </c>
      <c r="G57" s="56">
        <f t="shared" si="60"/>
        <v>0.48951048951048953</v>
      </c>
      <c r="H57" s="56">
        <f t="shared" si="60"/>
        <v>0.48951048951048953</v>
      </c>
      <c r="I57" s="56">
        <f t="shared" si="60"/>
        <v>0.48951048951048953</v>
      </c>
      <c r="J57" s="56">
        <f t="shared" si="60"/>
        <v>0.48951048951048953</v>
      </c>
      <c r="K57" s="56">
        <f t="shared" si="60"/>
        <v>0.48951048951048953</v>
      </c>
      <c r="L57" s="56">
        <f t="shared" si="60"/>
        <v>0.48951048951048953</v>
      </c>
      <c r="M57" s="56">
        <f t="shared" si="60"/>
        <v>0.48951048951048953</v>
      </c>
      <c r="N57" s="56">
        <f t="shared" si="60"/>
        <v>0.48951048951048953</v>
      </c>
      <c r="O57" s="56">
        <f t="shared" si="60"/>
        <v>0.48951048951048953</v>
      </c>
      <c r="P57" s="56">
        <f t="shared" si="60"/>
        <v>0.48951048951048953</v>
      </c>
      <c r="Q57" s="56">
        <f t="shared" si="60"/>
        <v>0.48951048951048953</v>
      </c>
      <c r="R57" s="56">
        <f t="shared" si="60"/>
        <v>0.48951048951048953</v>
      </c>
      <c r="S57" s="56">
        <f t="shared" si="60"/>
        <v>0.48951048951048953</v>
      </c>
      <c r="T57" s="56">
        <f t="shared" si="60"/>
        <v>0.48951048951048953</v>
      </c>
      <c r="U57" s="56">
        <f t="shared" si="60"/>
        <v>0.48951048951048953</v>
      </c>
      <c r="V57" s="56">
        <f t="shared" si="60"/>
        <v>0.48951048951048953</v>
      </c>
      <c r="W57" s="56">
        <f t="shared" si="60"/>
        <v>0.48951048951048953</v>
      </c>
      <c r="X57" s="56">
        <f t="shared" si="60"/>
        <v>0.48951048951048953</v>
      </c>
      <c r="Y57" s="56">
        <f t="shared" si="60"/>
        <v>0.48951048951048953</v>
      </c>
      <c r="Z57" s="56">
        <f t="shared" si="60"/>
        <v>0.48951048951048953</v>
      </c>
      <c r="AA57" s="56">
        <f t="shared" si="60"/>
        <v>0.48951048951048953</v>
      </c>
      <c r="AB57" s="56">
        <f t="shared" si="60"/>
        <v>0.48951048951048953</v>
      </c>
      <c r="AC57" s="56">
        <f t="shared" si="60"/>
        <v>0.48951048951048953</v>
      </c>
      <c r="AD57" s="56">
        <f t="shared" si="60"/>
        <v>0.48951048951048953</v>
      </c>
      <c r="AE57" s="56">
        <f t="shared" si="60"/>
        <v>0.48951048951048953</v>
      </c>
      <c r="AF57" s="56">
        <f t="shared" si="60"/>
        <v>0.48951048951048953</v>
      </c>
      <c r="AG57" s="56">
        <f t="shared" si="60"/>
        <v>0.48951048951048953</v>
      </c>
      <c r="AH57" s="56">
        <f t="shared" ref="AH57" si="61">IFERROR(AH51/AH$50,0)</f>
        <v>0.48951048951048953</v>
      </c>
    </row>
    <row r="58" spans="2:34" ht="28.8" x14ac:dyDescent="0.3">
      <c r="B58" s="55" t="str">
        <f>'8.Generators Charge'!B51</f>
        <v>Contribution of semi-industrial/commercial customers at Medium Voltage</v>
      </c>
      <c r="C58" s="48" t="s">
        <v>3</v>
      </c>
      <c r="D58" s="56">
        <f t="shared" ref="D58:S60" si="62">IFERROR(D52/D$50,0)</f>
        <v>2.097902097902098E-2</v>
      </c>
      <c r="E58" s="56">
        <f t="shared" si="62"/>
        <v>2.097902097902098E-2</v>
      </c>
      <c r="F58" s="56">
        <f t="shared" si="62"/>
        <v>2.097902097902098E-2</v>
      </c>
      <c r="G58" s="56">
        <f t="shared" si="62"/>
        <v>2.097902097902098E-2</v>
      </c>
      <c r="H58" s="56">
        <f t="shared" si="62"/>
        <v>2.097902097902098E-2</v>
      </c>
      <c r="I58" s="56">
        <f t="shared" si="62"/>
        <v>2.097902097902098E-2</v>
      </c>
      <c r="J58" s="56">
        <f t="shared" si="62"/>
        <v>2.097902097902098E-2</v>
      </c>
      <c r="K58" s="56">
        <f t="shared" si="62"/>
        <v>2.097902097902098E-2</v>
      </c>
      <c r="L58" s="56">
        <f t="shared" si="62"/>
        <v>2.097902097902098E-2</v>
      </c>
      <c r="M58" s="56">
        <f t="shared" si="62"/>
        <v>2.097902097902098E-2</v>
      </c>
      <c r="N58" s="56">
        <f t="shared" si="62"/>
        <v>2.097902097902098E-2</v>
      </c>
      <c r="O58" s="56">
        <f t="shared" si="62"/>
        <v>2.097902097902098E-2</v>
      </c>
      <c r="P58" s="56">
        <f t="shared" si="62"/>
        <v>2.097902097902098E-2</v>
      </c>
      <c r="Q58" s="56">
        <f t="shared" si="62"/>
        <v>2.097902097902098E-2</v>
      </c>
      <c r="R58" s="56">
        <f t="shared" si="62"/>
        <v>2.097902097902098E-2</v>
      </c>
      <c r="S58" s="56">
        <f t="shared" si="62"/>
        <v>2.097902097902098E-2</v>
      </c>
      <c r="T58" s="56">
        <f t="shared" si="60"/>
        <v>2.097902097902098E-2</v>
      </c>
      <c r="U58" s="56">
        <f t="shared" si="60"/>
        <v>2.097902097902098E-2</v>
      </c>
      <c r="V58" s="56">
        <f t="shared" si="60"/>
        <v>2.097902097902098E-2</v>
      </c>
      <c r="W58" s="56">
        <f t="shared" si="60"/>
        <v>2.097902097902098E-2</v>
      </c>
      <c r="X58" s="56">
        <f t="shared" si="60"/>
        <v>2.097902097902098E-2</v>
      </c>
      <c r="Y58" s="56">
        <f t="shared" si="60"/>
        <v>2.097902097902098E-2</v>
      </c>
      <c r="Z58" s="56">
        <f t="shared" si="60"/>
        <v>2.097902097902098E-2</v>
      </c>
      <c r="AA58" s="56">
        <f t="shared" si="60"/>
        <v>2.097902097902098E-2</v>
      </c>
      <c r="AB58" s="56">
        <f t="shared" si="60"/>
        <v>2.097902097902098E-2</v>
      </c>
      <c r="AC58" s="56">
        <f t="shared" si="60"/>
        <v>2.097902097902098E-2</v>
      </c>
      <c r="AD58" s="56">
        <f t="shared" si="60"/>
        <v>2.097902097902098E-2</v>
      </c>
      <c r="AE58" s="56">
        <f t="shared" si="60"/>
        <v>2.097902097902098E-2</v>
      </c>
      <c r="AF58" s="56">
        <f t="shared" si="60"/>
        <v>2.097902097902098E-2</v>
      </c>
      <c r="AG58" s="56">
        <f t="shared" si="60"/>
        <v>2.097902097902098E-2</v>
      </c>
      <c r="AH58" s="56">
        <f t="shared" ref="AH58" si="63">IFERROR(AH52/AH$50,0)</f>
        <v>2.097902097902098E-2</v>
      </c>
    </row>
    <row r="59" spans="2:34" ht="28.8" x14ac:dyDescent="0.3">
      <c r="B59" s="55" t="str">
        <f>'8.Generators Charge'!B52</f>
        <v>Contribution of semi-industrial/commercial customers at Low Voltage</v>
      </c>
      <c r="C59" s="48" t="s">
        <v>3</v>
      </c>
      <c r="D59" s="56">
        <f t="shared" si="62"/>
        <v>0.19580419580419581</v>
      </c>
      <c r="E59" s="56">
        <f t="shared" si="60"/>
        <v>0.19580419580419581</v>
      </c>
      <c r="F59" s="56">
        <f t="shared" si="60"/>
        <v>0.19580419580419581</v>
      </c>
      <c r="G59" s="56">
        <f t="shared" si="60"/>
        <v>0.19580419580419581</v>
      </c>
      <c r="H59" s="56">
        <f t="shared" si="60"/>
        <v>0.19580419580419581</v>
      </c>
      <c r="I59" s="56">
        <f t="shared" si="60"/>
        <v>0.19580419580419581</v>
      </c>
      <c r="J59" s="56">
        <f t="shared" si="60"/>
        <v>0.19580419580419581</v>
      </c>
      <c r="K59" s="56">
        <f t="shared" si="60"/>
        <v>0.19580419580419581</v>
      </c>
      <c r="L59" s="56">
        <f t="shared" si="60"/>
        <v>0.19580419580419581</v>
      </c>
      <c r="M59" s="56">
        <f t="shared" si="60"/>
        <v>0.19580419580419581</v>
      </c>
      <c r="N59" s="56">
        <f t="shared" si="60"/>
        <v>0.19580419580419581</v>
      </c>
      <c r="O59" s="56">
        <f t="shared" si="60"/>
        <v>0.19580419580419581</v>
      </c>
      <c r="P59" s="56">
        <f t="shared" si="60"/>
        <v>0.19580419580419581</v>
      </c>
      <c r="Q59" s="56">
        <f t="shared" si="60"/>
        <v>0.19580419580419581</v>
      </c>
      <c r="R59" s="56">
        <f t="shared" si="60"/>
        <v>0.19580419580419581</v>
      </c>
      <c r="S59" s="56">
        <f t="shared" si="60"/>
        <v>0.19580419580419581</v>
      </c>
      <c r="T59" s="56">
        <f t="shared" si="60"/>
        <v>0.19580419580419581</v>
      </c>
      <c r="U59" s="56">
        <f t="shared" si="60"/>
        <v>0.19580419580419581</v>
      </c>
      <c r="V59" s="56">
        <f t="shared" si="60"/>
        <v>0.19580419580419581</v>
      </c>
      <c r="W59" s="56">
        <f t="shared" si="60"/>
        <v>0.19580419580419581</v>
      </c>
      <c r="X59" s="56">
        <f t="shared" si="60"/>
        <v>0.19580419580419581</v>
      </c>
      <c r="Y59" s="56">
        <f t="shared" si="60"/>
        <v>0.19580419580419581</v>
      </c>
      <c r="Z59" s="56">
        <f t="shared" si="60"/>
        <v>0.19580419580419581</v>
      </c>
      <c r="AA59" s="56">
        <f t="shared" si="60"/>
        <v>0.19580419580419581</v>
      </c>
      <c r="AB59" s="56">
        <f t="shared" si="60"/>
        <v>0.19580419580419581</v>
      </c>
      <c r="AC59" s="56">
        <f t="shared" si="60"/>
        <v>0.19580419580419581</v>
      </c>
      <c r="AD59" s="56">
        <f t="shared" si="60"/>
        <v>0.19580419580419581</v>
      </c>
      <c r="AE59" s="56">
        <f t="shared" si="60"/>
        <v>0.19580419580419581</v>
      </c>
      <c r="AF59" s="56">
        <f t="shared" si="60"/>
        <v>0.19580419580419581</v>
      </c>
      <c r="AG59" s="56">
        <f t="shared" si="60"/>
        <v>0.19580419580419581</v>
      </c>
      <c r="AH59" s="56">
        <f t="shared" ref="AH59" si="64">IFERROR(AH53/AH$50,0)</f>
        <v>0.19580419580419581</v>
      </c>
    </row>
    <row r="60" spans="2:34" x14ac:dyDescent="0.3">
      <c r="B60" s="55" t="str">
        <f>'8.Generators Charge'!B53</f>
        <v>Contribution of residential customers at Low Voltage</v>
      </c>
      <c r="C60" s="48" t="s">
        <v>3</v>
      </c>
      <c r="D60" s="56">
        <f t="shared" si="62"/>
        <v>0.2937062937062937</v>
      </c>
      <c r="E60" s="56">
        <f t="shared" si="60"/>
        <v>0.2937062937062937</v>
      </c>
      <c r="F60" s="56">
        <f t="shared" si="60"/>
        <v>0.2937062937062937</v>
      </c>
      <c r="G60" s="56">
        <f t="shared" si="60"/>
        <v>0.2937062937062937</v>
      </c>
      <c r="H60" s="56">
        <f t="shared" si="60"/>
        <v>0.2937062937062937</v>
      </c>
      <c r="I60" s="56">
        <f t="shared" si="60"/>
        <v>0.2937062937062937</v>
      </c>
      <c r="J60" s="56">
        <f t="shared" si="60"/>
        <v>0.2937062937062937</v>
      </c>
      <c r="K60" s="56">
        <f t="shared" si="60"/>
        <v>0.2937062937062937</v>
      </c>
      <c r="L60" s="56">
        <f t="shared" si="60"/>
        <v>0.2937062937062937</v>
      </c>
      <c r="M60" s="56">
        <f t="shared" si="60"/>
        <v>0.2937062937062937</v>
      </c>
      <c r="N60" s="56">
        <f t="shared" si="60"/>
        <v>0.2937062937062937</v>
      </c>
      <c r="O60" s="56">
        <f t="shared" si="60"/>
        <v>0.2937062937062937</v>
      </c>
      <c r="P60" s="56">
        <f t="shared" si="60"/>
        <v>0.2937062937062937</v>
      </c>
      <c r="Q60" s="56">
        <f t="shared" si="60"/>
        <v>0.2937062937062937</v>
      </c>
      <c r="R60" s="56">
        <f t="shared" si="60"/>
        <v>0.2937062937062937</v>
      </c>
      <c r="S60" s="56">
        <f t="shared" si="60"/>
        <v>0.2937062937062937</v>
      </c>
      <c r="T60" s="56">
        <f t="shared" si="60"/>
        <v>0.2937062937062937</v>
      </c>
      <c r="U60" s="56">
        <f t="shared" si="60"/>
        <v>0.2937062937062937</v>
      </c>
      <c r="V60" s="56">
        <f t="shared" si="60"/>
        <v>0.2937062937062937</v>
      </c>
      <c r="W60" s="56">
        <f t="shared" si="60"/>
        <v>0.2937062937062937</v>
      </c>
      <c r="X60" s="56">
        <f t="shared" si="60"/>
        <v>0.2937062937062937</v>
      </c>
      <c r="Y60" s="56">
        <f t="shared" si="60"/>
        <v>0.2937062937062937</v>
      </c>
      <c r="Z60" s="56">
        <f t="shared" si="60"/>
        <v>0.2937062937062937</v>
      </c>
      <c r="AA60" s="56">
        <f t="shared" si="60"/>
        <v>0.2937062937062937</v>
      </c>
      <c r="AB60" s="56">
        <f t="shared" si="60"/>
        <v>0.2937062937062937</v>
      </c>
      <c r="AC60" s="56">
        <f t="shared" si="60"/>
        <v>0.2937062937062937</v>
      </c>
      <c r="AD60" s="56">
        <f t="shared" si="60"/>
        <v>0.2937062937062937</v>
      </c>
      <c r="AE60" s="56">
        <f t="shared" si="60"/>
        <v>0.2937062937062937</v>
      </c>
      <c r="AF60" s="56">
        <f t="shared" si="60"/>
        <v>0.2937062937062937</v>
      </c>
      <c r="AG60" s="56">
        <f t="shared" si="60"/>
        <v>0.2937062937062937</v>
      </c>
      <c r="AH60" s="56">
        <f t="shared" ref="AH60" si="65">IFERROR(AH54/AH$50,0)</f>
        <v>0.2937062937062937</v>
      </c>
    </row>
    <row r="62" spans="2:34" x14ac:dyDescent="0.3">
      <c r="B62" s="12" t="s">
        <v>233</v>
      </c>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row>
    <row r="63" spans="2:34" x14ac:dyDescent="0.3">
      <c r="B63" s="55" t="str">
        <f>'8.Generators Charge'!B56</f>
        <v>Total System Peak demand</v>
      </c>
      <c r="C63" s="48" t="s">
        <v>20</v>
      </c>
      <c r="D63" s="233">
        <f>'2.Energy, Power and Consumers'!D32</f>
        <v>0.51</v>
      </c>
      <c r="E63" s="233">
        <f>'2.Energy, Power and Consumers'!E32</f>
        <v>0.51</v>
      </c>
      <c r="F63" s="233">
        <f>'2.Energy, Power and Consumers'!F32</f>
        <v>0.51</v>
      </c>
      <c r="G63" s="233">
        <f>'2.Energy, Power and Consumers'!G32</f>
        <v>0.51</v>
      </c>
      <c r="H63" s="233">
        <f>'2.Energy, Power and Consumers'!H32</f>
        <v>0.51</v>
      </c>
      <c r="I63" s="233">
        <f>'2.Energy, Power and Consumers'!I32</f>
        <v>0.51</v>
      </c>
      <c r="J63" s="233">
        <f>'2.Energy, Power and Consumers'!J32</f>
        <v>0.51</v>
      </c>
      <c r="K63" s="233">
        <f>'2.Energy, Power and Consumers'!K32</f>
        <v>0.51</v>
      </c>
      <c r="L63" s="233">
        <f>'2.Energy, Power and Consumers'!L32</f>
        <v>0.51</v>
      </c>
      <c r="M63" s="233">
        <f>'2.Energy, Power and Consumers'!M32</f>
        <v>0.51</v>
      </c>
      <c r="N63" s="233">
        <f>'2.Energy, Power and Consumers'!N32</f>
        <v>0.51</v>
      </c>
      <c r="O63" s="233">
        <f>'2.Energy, Power and Consumers'!O32</f>
        <v>0.51</v>
      </c>
      <c r="P63" s="233">
        <f>'2.Energy, Power and Consumers'!P32</f>
        <v>0.51</v>
      </c>
      <c r="Q63" s="233">
        <f>'2.Energy, Power and Consumers'!Q32</f>
        <v>0.51</v>
      </c>
      <c r="R63" s="233">
        <f>'2.Energy, Power and Consumers'!R32</f>
        <v>0.51</v>
      </c>
      <c r="S63" s="233">
        <f>'2.Energy, Power and Consumers'!S32</f>
        <v>0.51</v>
      </c>
      <c r="T63" s="233">
        <f>'2.Energy, Power and Consumers'!T32</f>
        <v>0.51</v>
      </c>
      <c r="U63" s="233">
        <f>'2.Energy, Power and Consumers'!U32</f>
        <v>0.51</v>
      </c>
      <c r="V63" s="233">
        <f>'2.Energy, Power and Consumers'!V32</f>
        <v>0.51</v>
      </c>
      <c r="W63" s="233">
        <f>'2.Energy, Power and Consumers'!W32</f>
        <v>0.51</v>
      </c>
      <c r="X63" s="233">
        <f>'2.Energy, Power and Consumers'!X32</f>
        <v>0.51</v>
      </c>
      <c r="Y63" s="233">
        <f>'2.Energy, Power and Consumers'!Y32</f>
        <v>0.51</v>
      </c>
      <c r="Z63" s="233">
        <f>'2.Energy, Power and Consumers'!Z32</f>
        <v>0.51</v>
      </c>
      <c r="AA63" s="233">
        <f>'2.Energy, Power and Consumers'!AA32</f>
        <v>0.51</v>
      </c>
      <c r="AB63" s="233">
        <f>'2.Energy, Power and Consumers'!AB32</f>
        <v>0.51</v>
      </c>
      <c r="AC63" s="233">
        <f>'2.Energy, Power and Consumers'!AC32</f>
        <v>0.51</v>
      </c>
      <c r="AD63" s="233">
        <f>'2.Energy, Power and Consumers'!AD32</f>
        <v>0.51</v>
      </c>
      <c r="AE63" s="233">
        <f>'2.Energy, Power and Consumers'!AE32</f>
        <v>0.51</v>
      </c>
      <c r="AF63" s="233">
        <f>'2.Energy, Power and Consumers'!AF32</f>
        <v>0.51</v>
      </c>
      <c r="AG63" s="233">
        <f>'2.Energy, Power and Consumers'!AG32</f>
        <v>0.51</v>
      </c>
      <c r="AH63" s="233">
        <f>'2.Energy, Power and Consumers'!AH32</f>
        <v>0.51</v>
      </c>
    </row>
    <row r="64" spans="2:34" x14ac:dyDescent="0.3">
      <c r="B64" s="55" t="str">
        <f>'8.Generators Charge'!B57</f>
        <v>Peak demand by Industrial customers  at Medium Voltage</v>
      </c>
      <c r="C64" s="48" t="s">
        <v>20</v>
      </c>
      <c r="D64" s="233">
        <f>'2.Energy, Power and Consumers'!D33</f>
        <v>0.25</v>
      </c>
      <c r="E64" s="233">
        <f>'2.Energy, Power and Consumers'!E33</f>
        <v>0.25</v>
      </c>
      <c r="F64" s="233">
        <f>'2.Energy, Power and Consumers'!F33</f>
        <v>0.25</v>
      </c>
      <c r="G64" s="233">
        <f>'2.Energy, Power and Consumers'!G33</f>
        <v>0.25</v>
      </c>
      <c r="H64" s="233">
        <f>'2.Energy, Power and Consumers'!H33</f>
        <v>0.25</v>
      </c>
      <c r="I64" s="233">
        <f>'2.Energy, Power and Consumers'!I33</f>
        <v>0.25</v>
      </c>
      <c r="J64" s="233">
        <f>'2.Energy, Power and Consumers'!J33</f>
        <v>0.25</v>
      </c>
      <c r="K64" s="233">
        <f>'2.Energy, Power and Consumers'!K33</f>
        <v>0.25</v>
      </c>
      <c r="L64" s="233">
        <f>'2.Energy, Power and Consumers'!L33</f>
        <v>0.25</v>
      </c>
      <c r="M64" s="233">
        <f>'2.Energy, Power and Consumers'!M33</f>
        <v>0.25</v>
      </c>
      <c r="N64" s="233">
        <f>'2.Energy, Power and Consumers'!N33</f>
        <v>0.25</v>
      </c>
      <c r="O64" s="233">
        <f>'2.Energy, Power and Consumers'!O33</f>
        <v>0.25</v>
      </c>
      <c r="P64" s="233">
        <f>'2.Energy, Power and Consumers'!P33</f>
        <v>0.25</v>
      </c>
      <c r="Q64" s="233">
        <f>'2.Energy, Power and Consumers'!Q33</f>
        <v>0.25</v>
      </c>
      <c r="R64" s="233">
        <f>'2.Energy, Power and Consumers'!R33</f>
        <v>0.25</v>
      </c>
      <c r="S64" s="233">
        <f>'2.Energy, Power and Consumers'!S33</f>
        <v>0.25</v>
      </c>
      <c r="T64" s="233">
        <f>'2.Energy, Power and Consumers'!T33</f>
        <v>0.25</v>
      </c>
      <c r="U64" s="233">
        <f>'2.Energy, Power and Consumers'!U33</f>
        <v>0.25</v>
      </c>
      <c r="V64" s="233">
        <f>'2.Energy, Power and Consumers'!V33</f>
        <v>0.25</v>
      </c>
      <c r="W64" s="233">
        <f>'2.Energy, Power and Consumers'!W33</f>
        <v>0.25</v>
      </c>
      <c r="X64" s="233">
        <f>'2.Energy, Power and Consumers'!X33</f>
        <v>0.25</v>
      </c>
      <c r="Y64" s="233">
        <f>'2.Energy, Power and Consumers'!Y33</f>
        <v>0.25</v>
      </c>
      <c r="Z64" s="233">
        <f>'2.Energy, Power and Consumers'!Z33</f>
        <v>0.25</v>
      </c>
      <c r="AA64" s="233">
        <f>'2.Energy, Power and Consumers'!AA33</f>
        <v>0.25</v>
      </c>
      <c r="AB64" s="233">
        <f>'2.Energy, Power and Consumers'!AB33</f>
        <v>0.25</v>
      </c>
      <c r="AC64" s="233">
        <f>'2.Energy, Power and Consumers'!AC33</f>
        <v>0.25</v>
      </c>
      <c r="AD64" s="233">
        <f>'2.Energy, Power and Consumers'!AD33</f>
        <v>0.25</v>
      </c>
      <c r="AE64" s="233">
        <f>'2.Energy, Power and Consumers'!AE33</f>
        <v>0.25</v>
      </c>
      <c r="AF64" s="233">
        <f>'2.Energy, Power and Consumers'!AF33</f>
        <v>0.25</v>
      </c>
      <c r="AG64" s="233">
        <f>'2.Energy, Power and Consumers'!AG33</f>
        <v>0.25</v>
      </c>
      <c r="AH64" s="233">
        <f>'2.Energy, Power and Consumers'!AH33</f>
        <v>0.25</v>
      </c>
    </row>
    <row r="65" spans="2:34" ht="28.8" x14ac:dyDescent="0.3">
      <c r="B65" s="55" t="str">
        <f>'8.Generators Charge'!B58</f>
        <v>Peak demand by semi-industrial/commercial customers at Medium Voltage</v>
      </c>
      <c r="C65" s="48" t="s">
        <v>20</v>
      </c>
      <c r="D65" s="233">
        <f>'2.Energy, Power and Consumers'!D34</f>
        <v>0.01</v>
      </c>
      <c r="E65" s="233">
        <f>'2.Energy, Power and Consumers'!E34</f>
        <v>0.01</v>
      </c>
      <c r="F65" s="233">
        <f>'2.Energy, Power and Consumers'!F34</f>
        <v>0.01</v>
      </c>
      <c r="G65" s="233">
        <f>'2.Energy, Power and Consumers'!G34</f>
        <v>0.01</v>
      </c>
      <c r="H65" s="233">
        <f>'2.Energy, Power and Consumers'!H34</f>
        <v>0.01</v>
      </c>
      <c r="I65" s="233">
        <f>'2.Energy, Power and Consumers'!I34</f>
        <v>0.01</v>
      </c>
      <c r="J65" s="233">
        <f>'2.Energy, Power and Consumers'!J34</f>
        <v>0.01</v>
      </c>
      <c r="K65" s="233">
        <f>'2.Energy, Power and Consumers'!K34</f>
        <v>0.01</v>
      </c>
      <c r="L65" s="233">
        <f>'2.Energy, Power and Consumers'!L34</f>
        <v>0.01</v>
      </c>
      <c r="M65" s="233">
        <f>'2.Energy, Power and Consumers'!M34</f>
        <v>0.01</v>
      </c>
      <c r="N65" s="233">
        <f>'2.Energy, Power and Consumers'!N34</f>
        <v>0.01</v>
      </c>
      <c r="O65" s="233">
        <f>'2.Energy, Power and Consumers'!O34</f>
        <v>0.01</v>
      </c>
      <c r="P65" s="233">
        <f>'2.Energy, Power and Consumers'!P34</f>
        <v>0.01</v>
      </c>
      <c r="Q65" s="233">
        <f>'2.Energy, Power and Consumers'!Q34</f>
        <v>0.01</v>
      </c>
      <c r="R65" s="233">
        <f>'2.Energy, Power and Consumers'!R34</f>
        <v>0.01</v>
      </c>
      <c r="S65" s="233">
        <f>'2.Energy, Power and Consumers'!S34</f>
        <v>0.01</v>
      </c>
      <c r="T65" s="233">
        <f>'2.Energy, Power and Consumers'!T34</f>
        <v>0.01</v>
      </c>
      <c r="U65" s="233">
        <f>'2.Energy, Power and Consumers'!U34</f>
        <v>0.01</v>
      </c>
      <c r="V65" s="233">
        <f>'2.Energy, Power and Consumers'!V34</f>
        <v>0.01</v>
      </c>
      <c r="W65" s="233">
        <f>'2.Energy, Power and Consumers'!W34</f>
        <v>0.01</v>
      </c>
      <c r="X65" s="233">
        <f>'2.Energy, Power and Consumers'!X34</f>
        <v>0.01</v>
      </c>
      <c r="Y65" s="233">
        <f>'2.Energy, Power and Consumers'!Y34</f>
        <v>0.01</v>
      </c>
      <c r="Z65" s="233">
        <f>'2.Energy, Power and Consumers'!Z34</f>
        <v>0.01</v>
      </c>
      <c r="AA65" s="233">
        <f>'2.Energy, Power and Consumers'!AA34</f>
        <v>0.01</v>
      </c>
      <c r="AB65" s="233">
        <f>'2.Energy, Power and Consumers'!AB34</f>
        <v>0.01</v>
      </c>
      <c r="AC65" s="233">
        <f>'2.Energy, Power and Consumers'!AC34</f>
        <v>0.01</v>
      </c>
      <c r="AD65" s="233">
        <f>'2.Energy, Power and Consumers'!AD34</f>
        <v>0.01</v>
      </c>
      <c r="AE65" s="233">
        <f>'2.Energy, Power and Consumers'!AE34</f>
        <v>0.01</v>
      </c>
      <c r="AF65" s="233">
        <f>'2.Energy, Power and Consumers'!AF34</f>
        <v>0.01</v>
      </c>
      <c r="AG65" s="233">
        <f>'2.Energy, Power and Consumers'!AG34</f>
        <v>0.01</v>
      </c>
      <c r="AH65" s="233">
        <f>'2.Energy, Power and Consumers'!AH34</f>
        <v>0.01</v>
      </c>
    </row>
    <row r="66" spans="2:34" ht="28.8" x14ac:dyDescent="0.3">
      <c r="B66" s="55" t="str">
        <f>'8.Generators Charge'!B59</f>
        <v>Peak demand by semi-industrial/commercial customers at Low Voltage</v>
      </c>
      <c r="C66" s="48" t="s">
        <v>20</v>
      </c>
      <c r="D66" s="233">
        <f>'2.Energy, Power and Consumers'!D35</f>
        <v>0.1</v>
      </c>
      <c r="E66" s="233">
        <f>'2.Energy, Power and Consumers'!E35</f>
        <v>0.1</v>
      </c>
      <c r="F66" s="233">
        <f>'2.Energy, Power and Consumers'!F35</f>
        <v>0.1</v>
      </c>
      <c r="G66" s="233">
        <f>'2.Energy, Power and Consumers'!G35</f>
        <v>0.1</v>
      </c>
      <c r="H66" s="233">
        <f>'2.Energy, Power and Consumers'!H35</f>
        <v>0.1</v>
      </c>
      <c r="I66" s="233">
        <f>'2.Energy, Power and Consumers'!I35</f>
        <v>0.1</v>
      </c>
      <c r="J66" s="233">
        <f>'2.Energy, Power and Consumers'!J35</f>
        <v>0.1</v>
      </c>
      <c r="K66" s="233">
        <f>'2.Energy, Power and Consumers'!K35</f>
        <v>0.1</v>
      </c>
      <c r="L66" s="233">
        <f>'2.Energy, Power and Consumers'!L35</f>
        <v>0.1</v>
      </c>
      <c r="M66" s="233">
        <f>'2.Energy, Power and Consumers'!M35</f>
        <v>0.1</v>
      </c>
      <c r="N66" s="233">
        <f>'2.Energy, Power and Consumers'!N35</f>
        <v>0.1</v>
      </c>
      <c r="O66" s="233">
        <f>'2.Energy, Power and Consumers'!O35</f>
        <v>0.1</v>
      </c>
      <c r="P66" s="233">
        <f>'2.Energy, Power and Consumers'!P35</f>
        <v>0.1</v>
      </c>
      <c r="Q66" s="233">
        <f>'2.Energy, Power and Consumers'!Q35</f>
        <v>0.1</v>
      </c>
      <c r="R66" s="233">
        <f>'2.Energy, Power and Consumers'!R35</f>
        <v>0.1</v>
      </c>
      <c r="S66" s="233">
        <f>'2.Energy, Power and Consumers'!S35</f>
        <v>0.1</v>
      </c>
      <c r="T66" s="233">
        <f>'2.Energy, Power and Consumers'!T35</f>
        <v>0.1</v>
      </c>
      <c r="U66" s="233">
        <f>'2.Energy, Power and Consumers'!U35</f>
        <v>0.1</v>
      </c>
      <c r="V66" s="233">
        <f>'2.Energy, Power and Consumers'!V35</f>
        <v>0.1</v>
      </c>
      <c r="W66" s="233">
        <f>'2.Energy, Power and Consumers'!W35</f>
        <v>0.1</v>
      </c>
      <c r="X66" s="233">
        <f>'2.Energy, Power and Consumers'!X35</f>
        <v>0.1</v>
      </c>
      <c r="Y66" s="233">
        <f>'2.Energy, Power and Consumers'!Y35</f>
        <v>0.1</v>
      </c>
      <c r="Z66" s="233">
        <f>'2.Energy, Power and Consumers'!Z35</f>
        <v>0.1</v>
      </c>
      <c r="AA66" s="233">
        <f>'2.Energy, Power and Consumers'!AA35</f>
        <v>0.1</v>
      </c>
      <c r="AB66" s="233">
        <f>'2.Energy, Power and Consumers'!AB35</f>
        <v>0.1</v>
      </c>
      <c r="AC66" s="233">
        <f>'2.Energy, Power and Consumers'!AC35</f>
        <v>0.1</v>
      </c>
      <c r="AD66" s="233">
        <f>'2.Energy, Power and Consumers'!AD35</f>
        <v>0.1</v>
      </c>
      <c r="AE66" s="233">
        <f>'2.Energy, Power and Consumers'!AE35</f>
        <v>0.1</v>
      </c>
      <c r="AF66" s="233">
        <f>'2.Energy, Power and Consumers'!AF35</f>
        <v>0.1</v>
      </c>
      <c r="AG66" s="233">
        <f>'2.Energy, Power and Consumers'!AG35</f>
        <v>0.1</v>
      </c>
      <c r="AH66" s="233">
        <f>'2.Energy, Power and Consumers'!AH35</f>
        <v>0.1</v>
      </c>
    </row>
    <row r="67" spans="2:34" x14ac:dyDescent="0.3">
      <c r="B67" s="55" t="str">
        <f>'8.Generators Charge'!B60</f>
        <v>Peak demand by residential customers at Low Voltage</v>
      </c>
      <c r="C67" s="48" t="s">
        <v>20</v>
      </c>
      <c r="D67" s="233">
        <f>'2.Energy, Power and Consumers'!D36</f>
        <v>0.15</v>
      </c>
      <c r="E67" s="233">
        <f>'2.Energy, Power and Consumers'!E36</f>
        <v>0.15</v>
      </c>
      <c r="F67" s="233">
        <f>'2.Energy, Power and Consumers'!F36</f>
        <v>0.15</v>
      </c>
      <c r="G67" s="233">
        <f>'2.Energy, Power and Consumers'!G36</f>
        <v>0.15</v>
      </c>
      <c r="H67" s="233">
        <f>'2.Energy, Power and Consumers'!H36</f>
        <v>0.15</v>
      </c>
      <c r="I67" s="233">
        <f>'2.Energy, Power and Consumers'!I36</f>
        <v>0.15</v>
      </c>
      <c r="J67" s="233">
        <f>'2.Energy, Power and Consumers'!J36</f>
        <v>0.15</v>
      </c>
      <c r="K67" s="233">
        <f>'2.Energy, Power and Consumers'!K36</f>
        <v>0.15</v>
      </c>
      <c r="L67" s="233">
        <f>'2.Energy, Power and Consumers'!L36</f>
        <v>0.15</v>
      </c>
      <c r="M67" s="233">
        <f>'2.Energy, Power and Consumers'!M36</f>
        <v>0.15</v>
      </c>
      <c r="N67" s="233">
        <f>'2.Energy, Power and Consumers'!N36</f>
        <v>0.15</v>
      </c>
      <c r="O67" s="233">
        <f>'2.Energy, Power and Consumers'!O36</f>
        <v>0.15</v>
      </c>
      <c r="P67" s="233">
        <f>'2.Energy, Power and Consumers'!P36</f>
        <v>0.15</v>
      </c>
      <c r="Q67" s="233">
        <f>'2.Energy, Power and Consumers'!Q36</f>
        <v>0.15</v>
      </c>
      <c r="R67" s="233">
        <f>'2.Energy, Power and Consumers'!R36</f>
        <v>0.15</v>
      </c>
      <c r="S67" s="233">
        <f>'2.Energy, Power and Consumers'!S36</f>
        <v>0.15</v>
      </c>
      <c r="T67" s="233">
        <f>'2.Energy, Power and Consumers'!T36</f>
        <v>0.15</v>
      </c>
      <c r="U67" s="233">
        <f>'2.Energy, Power and Consumers'!U36</f>
        <v>0.15</v>
      </c>
      <c r="V67" s="233">
        <f>'2.Energy, Power and Consumers'!V36</f>
        <v>0.15</v>
      </c>
      <c r="W67" s="233">
        <f>'2.Energy, Power and Consumers'!W36</f>
        <v>0.15</v>
      </c>
      <c r="X67" s="233">
        <f>'2.Energy, Power and Consumers'!X36</f>
        <v>0.15</v>
      </c>
      <c r="Y67" s="233">
        <f>'2.Energy, Power and Consumers'!Y36</f>
        <v>0.15</v>
      </c>
      <c r="Z67" s="233">
        <f>'2.Energy, Power and Consumers'!Z36</f>
        <v>0.15</v>
      </c>
      <c r="AA67" s="233">
        <f>'2.Energy, Power and Consumers'!AA36</f>
        <v>0.15</v>
      </c>
      <c r="AB67" s="233">
        <f>'2.Energy, Power and Consumers'!AB36</f>
        <v>0.15</v>
      </c>
      <c r="AC67" s="233">
        <f>'2.Energy, Power and Consumers'!AC36</f>
        <v>0.15</v>
      </c>
      <c r="AD67" s="233">
        <f>'2.Energy, Power and Consumers'!AD36</f>
        <v>0.15</v>
      </c>
      <c r="AE67" s="233">
        <f>'2.Energy, Power and Consumers'!AE36</f>
        <v>0.15</v>
      </c>
      <c r="AF67" s="233">
        <f>'2.Energy, Power and Consumers'!AF36</f>
        <v>0.15</v>
      </c>
      <c r="AG67" s="233">
        <f>'2.Energy, Power and Consumers'!AG36</f>
        <v>0.15</v>
      </c>
      <c r="AH67" s="233">
        <f>'2.Energy, Power and Consumers'!AH36</f>
        <v>0.15</v>
      </c>
    </row>
    <row r="69" spans="2:34" ht="28.8" x14ac:dyDescent="0.3">
      <c r="B69" s="55" t="str">
        <f>'8.Generators Charge'!B62</f>
        <v>Contribution of peak demand by Industrial customers  at Medium Voltage</v>
      </c>
      <c r="C69" s="48" t="s">
        <v>3</v>
      </c>
      <c r="D69" s="149">
        <f t="shared" ref="D69:AG69" si="66">IFERROR(D64/D$63,0)</f>
        <v>0.49019607843137253</v>
      </c>
      <c r="E69" s="149">
        <f t="shared" si="66"/>
        <v>0.49019607843137253</v>
      </c>
      <c r="F69" s="149">
        <f t="shared" si="66"/>
        <v>0.49019607843137253</v>
      </c>
      <c r="G69" s="149">
        <f t="shared" si="66"/>
        <v>0.49019607843137253</v>
      </c>
      <c r="H69" s="149">
        <f t="shared" si="66"/>
        <v>0.49019607843137253</v>
      </c>
      <c r="I69" s="149">
        <f t="shared" si="66"/>
        <v>0.49019607843137253</v>
      </c>
      <c r="J69" s="149">
        <f t="shared" si="66"/>
        <v>0.49019607843137253</v>
      </c>
      <c r="K69" s="149">
        <f t="shared" si="66"/>
        <v>0.49019607843137253</v>
      </c>
      <c r="L69" s="149">
        <f t="shared" si="66"/>
        <v>0.49019607843137253</v>
      </c>
      <c r="M69" s="149">
        <f t="shared" si="66"/>
        <v>0.49019607843137253</v>
      </c>
      <c r="N69" s="149">
        <f t="shared" si="66"/>
        <v>0.49019607843137253</v>
      </c>
      <c r="O69" s="149">
        <f t="shared" si="66"/>
        <v>0.49019607843137253</v>
      </c>
      <c r="P69" s="149">
        <f t="shared" si="66"/>
        <v>0.49019607843137253</v>
      </c>
      <c r="Q69" s="149">
        <f t="shared" si="66"/>
        <v>0.49019607843137253</v>
      </c>
      <c r="R69" s="149">
        <f t="shared" si="66"/>
        <v>0.49019607843137253</v>
      </c>
      <c r="S69" s="149">
        <f t="shared" si="66"/>
        <v>0.49019607843137253</v>
      </c>
      <c r="T69" s="149">
        <f t="shared" si="66"/>
        <v>0.49019607843137253</v>
      </c>
      <c r="U69" s="149">
        <f t="shared" si="66"/>
        <v>0.49019607843137253</v>
      </c>
      <c r="V69" s="149">
        <f t="shared" si="66"/>
        <v>0.49019607843137253</v>
      </c>
      <c r="W69" s="149">
        <f t="shared" si="66"/>
        <v>0.49019607843137253</v>
      </c>
      <c r="X69" s="149">
        <f t="shared" si="66"/>
        <v>0.49019607843137253</v>
      </c>
      <c r="Y69" s="149">
        <f t="shared" si="66"/>
        <v>0.49019607843137253</v>
      </c>
      <c r="Z69" s="149">
        <f t="shared" si="66"/>
        <v>0.49019607843137253</v>
      </c>
      <c r="AA69" s="149">
        <f t="shared" si="66"/>
        <v>0.49019607843137253</v>
      </c>
      <c r="AB69" s="149">
        <f t="shared" si="66"/>
        <v>0.49019607843137253</v>
      </c>
      <c r="AC69" s="149">
        <f t="shared" si="66"/>
        <v>0.49019607843137253</v>
      </c>
      <c r="AD69" s="149">
        <f t="shared" si="66"/>
        <v>0.49019607843137253</v>
      </c>
      <c r="AE69" s="149">
        <f t="shared" si="66"/>
        <v>0.49019607843137253</v>
      </c>
      <c r="AF69" s="149">
        <f t="shared" si="66"/>
        <v>0.49019607843137253</v>
      </c>
      <c r="AG69" s="149">
        <f t="shared" si="66"/>
        <v>0.49019607843137253</v>
      </c>
      <c r="AH69" s="149">
        <f t="shared" ref="AH69" si="67">IFERROR(AH64/AH$63,0)</f>
        <v>0.49019607843137253</v>
      </c>
    </row>
    <row r="70" spans="2:34" ht="28.8" x14ac:dyDescent="0.3">
      <c r="B70" s="55" t="str">
        <f>'8.Generators Charge'!B63</f>
        <v>Contribution of peak demand by semi-industrial/commercial customers at Medium Voltage</v>
      </c>
      <c r="C70" s="48" t="s">
        <v>3</v>
      </c>
      <c r="D70" s="149">
        <f t="shared" ref="D70:AG70" si="68">IFERROR(D65/D$63,0)</f>
        <v>1.9607843137254902E-2</v>
      </c>
      <c r="E70" s="149">
        <f t="shared" si="68"/>
        <v>1.9607843137254902E-2</v>
      </c>
      <c r="F70" s="149">
        <f t="shared" si="68"/>
        <v>1.9607843137254902E-2</v>
      </c>
      <c r="G70" s="149">
        <f t="shared" si="68"/>
        <v>1.9607843137254902E-2</v>
      </c>
      <c r="H70" s="149">
        <f t="shared" si="68"/>
        <v>1.9607843137254902E-2</v>
      </c>
      <c r="I70" s="149">
        <f t="shared" si="68"/>
        <v>1.9607843137254902E-2</v>
      </c>
      <c r="J70" s="149">
        <f t="shared" si="68"/>
        <v>1.9607843137254902E-2</v>
      </c>
      <c r="K70" s="149">
        <f t="shared" si="68"/>
        <v>1.9607843137254902E-2</v>
      </c>
      <c r="L70" s="149">
        <f t="shared" si="68"/>
        <v>1.9607843137254902E-2</v>
      </c>
      <c r="M70" s="149">
        <f t="shared" si="68"/>
        <v>1.9607843137254902E-2</v>
      </c>
      <c r="N70" s="149">
        <f t="shared" si="68"/>
        <v>1.9607843137254902E-2</v>
      </c>
      <c r="O70" s="149">
        <f t="shared" si="68"/>
        <v>1.9607843137254902E-2</v>
      </c>
      <c r="P70" s="149">
        <f t="shared" si="68"/>
        <v>1.9607843137254902E-2</v>
      </c>
      <c r="Q70" s="149">
        <f t="shared" si="68"/>
        <v>1.9607843137254902E-2</v>
      </c>
      <c r="R70" s="149">
        <f t="shared" si="68"/>
        <v>1.9607843137254902E-2</v>
      </c>
      <c r="S70" s="149">
        <f t="shared" si="68"/>
        <v>1.9607843137254902E-2</v>
      </c>
      <c r="T70" s="149">
        <f t="shared" si="68"/>
        <v>1.9607843137254902E-2</v>
      </c>
      <c r="U70" s="149">
        <f t="shared" si="68"/>
        <v>1.9607843137254902E-2</v>
      </c>
      <c r="V70" s="149">
        <f t="shared" si="68"/>
        <v>1.9607843137254902E-2</v>
      </c>
      <c r="W70" s="149">
        <f t="shared" si="68"/>
        <v>1.9607843137254902E-2</v>
      </c>
      <c r="X70" s="149">
        <f t="shared" si="68"/>
        <v>1.9607843137254902E-2</v>
      </c>
      <c r="Y70" s="149">
        <f t="shared" si="68"/>
        <v>1.9607843137254902E-2</v>
      </c>
      <c r="Z70" s="149">
        <f t="shared" si="68"/>
        <v>1.9607843137254902E-2</v>
      </c>
      <c r="AA70" s="149">
        <f t="shared" si="68"/>
        <v>1.9607843137254902E-2</v>
      </c>
      <c r="AB70" s="149">
        <f t="shared" si="68"/>
        <v>1.9607843137254902E-2</v>
      </c>
      <c r="AC70" s="149">
        <f t="shared" si="68"/>
        <v>1.9607843137254902E-2</v>
      </c>
      <c r="AD70" s="149">
        <f t="shared" si="68"/>
        <v>1.9607843137254902E-2</v>
      </c>
      <c r="AE70" s="149">
        <f t="shared" si="68"/>
        <v>1.9607843137254902E-2</v>
      </c>
      <c r="AF70" s="149">
        <f t="shared" si="68"/>
        <v>1.9607843137254902E-2</v>
      </c>
      <c r="AG70" s="149">
        <f t="shared" si="68"/>
        <v>1.9607843137254902E-2</v>
      </c>
      <c r="AH70" s="149">
        <f t="shared" ref="AH70" si="69">IFERROR(AH65/AH$63,0)</f>
        <v>1.9607843137254902E-2</v>
      </c>
    </row>
    <row r="71" spans="2:34" ht="28.8" x14ac:dyDescent="0.3">
      <c r="B71" s="55" t="str">
        <f>'8.Generators Charge'!B64</f>
        <v>Contribution of peak demand by semi-industrial/commercial customers at Low Voltage</v>
      </c>
      <c r="C71" s="48" t="s">
        <v>3</v>
      </c>
      <c r="D71" s="149">
        <f t="shared" ref="D71:AG71" si="70">IFERROR(D66/D$63,0)</f>
        <v>0.19607843137254902</v>
      </c>
      <c r="E71" s="149">
        <f t="shared" si="70"/>
        <v>0.19607843137254902</v>
      </c>
      <c r="F71" s="149">
        <f t="shared" si="70"/>
        <v>0.19607843137254902</v>
      </c>
      <c r="G71" s="149">
        <f t="shared" si="70"/>
        <v>0.19607843137254902</v>
      </c>
      <c r="H71" s="149">
        <f t="shared" si="70"/>
        <v>0.19607843137254902</v>
      </c>
      <c r="I71" s="149">
        <f t="shared" si="70"/>
        <v>0.19607843137254902</v>
      </c>
      <c r="J71" s="149">
        <f t="shared" si="70"/>
        <v>0.19607843137254902</v>
      </c>
      <c r="K71" s="149">
        <f t="shared" si="70"/>
        <v>0.19607843137254902</v>
      </c>
      <c r="L71" s="149">
        <f t="shared" si="70"/>
        <v>0.19607843137254902</v>
      </c>
      <c r="M71" s="149">
        <f t="shared" si="70"/>
        <v>0.19607843137254902</v>
      </c>
      <c r="N71" s="149">
        <f t="shared" si="70"/>
        <v>0.19607843137254902</v>
      </c>
      <c r="O71" s="149">
        <f t="shared" si="70"/>
        <v>0.19607843137254902</v>
      </c>
      <c r="P71" s="149">
        <f t="shared" si="70"/>
        <v>0.19607843137254902</v>
      </c>
      <c r="Q71" s="149">
        <f t="shared" si="70"/>
        <v>0.19607843137254902</v>
      </c>
      <c r="R71" s="149">
        <f t="shared" si="70"/>
        <v>0.19607843137254902</v>
      </c>
      <c r="S71" s="149">
        <f t="shared" si="70"/>
        <v>0.19607843137254902</v>
      </c>
      <c r="T71" s="149">
        <f t="shared" si="70"/>
        <v>0.19607843137254902</v>
      </c>
      <c r="U71" s="149">
        <f t="shared" si="70"/>
        <v>0.19607843137254902</v>
      </c>
      <c r="V71" s="149">
        <f t="shared" si="70"/>
        <v>0.19607843137254902</v>
      </c>
      <c r="W71" s="149">
        <f t="shared" si="70"/>
        <v>0.19607843137254902</v>
      </c>
      <c r="X71" s="149">
        <f t="shared" si="70"/>
        <v>0.19607843137254902</v>
      </c>
      <c r="Y71" s="149">
        <f t="shared" si="70"/>
        <v>0.19607843137254902</v>
      </c>
      <c r="Z71" s="149">
        <f t="shared" si="70"/>
        <v>0.19607843137254902</v>
      </c>
      <c r="AA71" s="149">
        <f t="shared" si="70"/>
        <v>0.19607843137254902</v>
      </c>
      <c r="AB71" s="149">
        <f t="shared" si="70"/>
        <v>0.19607843137254902</v>
      </c>
      <c r="AC71" s="149">
        <f t="shared" si="70"/>
        <v>0.19607843137254902</v>
      </c>
      <c r="AD71" s="149">
        <f t="shared" si="70"/>
        <v>0.19607843137254902</v>
      </c>
      <c r="AE71" s="149">
        <f t="shared" si="70"/>
        <v>0.19607843137254902</v>
      </c>
      <c r="AF71" s="149">
        <f t="shared" si="70"/>
        <v>0.19607843137254902</v>
      </c>
      <c r="AG71" s="149">
        <f t="shared" si="70"/>
        <v>0.19607843137254902</v>
      </c>
      <c r="AH71" s="149">
        <f t="shared" ref="AH71" si="71">IFERROR(AH66/AH$63,0)</f>
        <v>0.19607843137254902</v>
      </c>
    </row>
    <row r="72" spans="2:34" ht="28.8" x14ac:dyDescent="0.3">
      <c r="B72" s="55" t="str">
        <f>'8.Generators Charge'!B65</f>
        <v>Contribution of peak demand by residential customers at Low Voltage</v>
      </c>
      <c r="C72" s="48" t="s">
        <v>3</v>
      </c>
      <c r="D72" s="149">
        <f t="shared" ref="D72:AG72" si="72">IFERROR(D67/D$63,0)</f>
        <v>0.29411764705882354</v>
      </c>
      <c r="E72" s="149">
        <f t="shared" si="72"/>
        <v>0.29411764705882354</v>
      </c>
      <c r="F72" s="149">
        <f t="shared" si="72"/>
        <v>0.29411764705882354</v>
      </c>
      <c r="G72" s="149">
        <f t="shared" si="72"/>
        <v>0.29411764705882354</v>
      </c>
      <c r="H72" s="149">
        <f t="shared" si="72"/>
        <v>0.29411764705882354</v>
      </c>
      <c r="I72" s="149">
        <f t="shared" si="72"/>
        <v>0.29411764705882354</v>
      </c>
      <c r="J72" s="149">
        <f t="shared" si="72"/>
        <v>0.29411764705882354</v>
      </c>
      <c r="K72" s="149">
        <f t="shared" si="72"/>
        <v>0.29411764705882354</v>
      </c>
      <c r="L72" s="149">
        <f t="shared" si="72"/>
        <v>0.29411764705882354</v>
      </c>
      <c r="M72" s="149">
        <f t="shared" si="72"/>
        <v>0.29411764705882354</v>
      </c>
      <c r="N72" s="149">
        <f t="shared" si="72"/>
        <v>0.29411764705882354</v>
      </c>
      <c r="O72" s="149">
        <f t="shared" si="72"/>
        <v>0.29411764705882354</v>
      </c>
      <c r="P72" s="149">
        <f t="shared" si="72"/>
        <v>0.29411764705882354</v>
      </c>
      <c r="Q72" s="149">
        <f t="shared" si="72"/>
        <v>0.29411764705882354</v>
      </c>
      <c r="R72" s="149">
        <f t="shared" si="72"/>
        <v>0.29411764705882354</v>
      </c>
      <c r="S72" s="149">
        <f t="shared" si="72"/>
        <v>0.29411764705882354</v>
      </c>
      <c r="T72" s="149">
        <f t="shared" si="72"/>
        <v>0.29411764705882354</v>
      </c>
      <c r="U72" s="149">
        <f t="shared" si="72"/>
        <v>0.29411764705882354</v>
      </c>
      <c r="V72" s="149">
        <f t="shared" si="72"/>
        <v>0.29411764705882354</v>
      </c>
      <c r="W72" s="149">
        <f t="shared" si="72"/>
        <v>0.29411764705882354</v>
      </c>
      <c r="X72" s="149">
        <f t="shared" si="72"/>
        <v>0.29411764705882354</v>
      </c>
      <c r="Y72" s="149">
        <f t="shared" si="72"/>
        <v>0.29411764705882354</v>
      </c>
      <c r="Z72" s="149">
        <f t="shared" si="72"/>
        <v>0.29411764705882354</v>
      </c>
      <c r="AA72" s="149">
        <f t="shared" si="72"/>
        <v>0.29411764705882354</v>
      </c>
      <c r="AB72" s="149">
        <f t="shared" si="72"/>
        <v>0.29411764705882354</v>
      </c>
      <c r="AC72" s="149">
        <f t="shared" si="72"/>
        <v>0.29411764705882354</v>
      </c>
      <c r="AD72" s="149">
        <f t="shared" si="72"/>
        <v>0.29411764705882354</v>
      </c>
      <c r="AE72" s="149">
        <f t="shared" si="72"/>
        <v>0.29411764705882354</v>
      </c>
      <c r="AF72" s="149">
        <f t="shared" si="72"/>
        <v>0.29411764705882354</v>
      </c>
      <c r="AG72" s="149">
        <f t="shared" si="72"/>
        <v>0.29411764705882354</v>
      </c>
      <c r="AH72" s="149">
        <f t="shared" ref="AH72" si="73">IFERROR(AH67/AH$63,0)</f>
        <v>0.29411764705882354</v>
      </c>
    </row>
    <row r="74" spans="2:34" x14ac:dyDescent="0.3">
      <c r="B74" s="12" t="s">
        <v>21</v>
      </c>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row>
    <row r="75" spans="2:34" x14ac:dyDescent="0.3">
      <c r="B75" s="55" t="str">
        <f>'8.Generators Charge'!B68</f>
        <v>Total Number of customers</v>
      </c>
      <c r="C75" s="48" t="s">
        <v>154</v>
      </c>
      <c r="D75" s="148">
        <f>'2.Energy, Power and Consumers'!D52</f>
        <v>474</v>
      </c>
      <c r="E75" s="148">
        <f>'2.Energy, Power and Consumers'!E52</f>
        <v>474</v>
      </c>
      <c r="F75" s="148">
        <f>'2.Energy, Power and Consumers'!F52</f>
        <v>474</v>
      </c>
      <c r="G75" s="148">
        <f>'2.Energy, Power and Consumers'!G52</f>
        <v>474</v>
      </c>
      <c r="H75" s="148">
        <f>'2.Energy, Power and Consumers'!H52</f>
        <v>474</v>
      </c>
      <c r="I75" s="148">
        <f>'2.Energy, Power and Consumers'!I52</f>
        <v>474</v>
      </c>
      <c r="J75" s="148">
        <f>'2.Energy, Power and Consumers'!J52</f>
        <v>474</v>
      </c>
      <c r="K75" s="148">
        <f>'2.Energy, Power and Consumers'!K52</f>
        <v>474</v>
      </c>
      <c r="L75" s="148">
        <f>'2.Energy, Power and Consumers'!L52</f>
        <v>474</v>
      </c>
      <c r="M75" s="148">
        <f>'2.Energy, Power and Consumers'!M52</f>
        <v>474</v>
      </c>
      <c r="N75" s="148">
        <f>'2.Energy, Power and Consumers'!N52</f>
        <v>474</v>
      </c>
      <c r="O75" s="148">
        <f>'2.Energy, Power and Consumers'!O52</f>
        <v>474</v>
      </c>
      <c r="P75" s="148">
        <f>'2.Energy, Power and Consumers'!P52</f>
        <v>474</v>
      </c>
      <c r="Q75" s="148">
        <f>'2.Energy, Power and Consumers'!Q52</f>
        <v>474</v>
      </c>
      <c r="R75" s="148">
        <f>'2.Energy, Power and Consumers'!R52</f>
        <v>474</v>
      </c>
      <c r="S75" s="148">
        <f>'2.Energy, Power and Consumers'!S52</f>
        <v>474</v>
      </c>
      <c r="T75" s="148">
        <f>'2.Energy, Power and Consumers'!T52</f>
        <v>474</v>
      </c>
      <c r="U75" s="148">
        <f>'2.Energy, Power and Consumers'!U52</f>
        <v>474</v>
      </c>
      <c r="V75" s="148">
        <f>'2.Energy, Power and Consumers'!V52</f>
        <v>474</v>
      </c>
      <c r="W75" s="148">
        <f>'2.Energy, Power and Consumers'!W52</f>
        <v>474</v>
      </c>
      <c r="X75" s="148">
        <f>'2.Energy, Power and Consumers'!X52</f>
        <v>474</v>
      </c>
      <c r="Y75" s="148">
        <f>'2.Energy, Power and Consumers'!Y52</f>
        <v>474</v>
      </c>
      <c r="Z75" s="148">
        <f>'2.Energy, Power and Consumers'!Z52</f>
        <v>474</v>
      </c>
      <c r="AA75" s="148">
        <f>'2.Energy, Power and Consumers'!AA52</f>
        <v>474</v>
      </c>
      <c r="AB75" s="148">
        <f>'2.Energy, Power and Consumers'!AB52</f>
        <v>474</v>
      </c>
      <c r="AC75" s="148">
        <f>'2.Energy, Power and Consumers'!AC52</f>
        <v>474</v>
      </c>
      <c r="AD75" s="148">
        <f>'2.Energy, Power and Consumers'!AD52</f>
        <v>474</v>
      </c>
      <c r="AE75" s="148">
        <f>'2.Energy, Power and Consumers'!AE52</f>
        <v>474</v>
      </c>
      <c r="AF75" s="148">
        <f>'2.Energy, Power and Consumers'!AF52</f>
        <v>474</v>
      </c>
      <c r="AG75" s="148">
        <f>'2.Energy, Power and Consumers'!AG52</f>
        <v>474</v>
      </c>
      <c r="AH75" s="148">
        <f>'2.Energy, Power and Consumers'!AH52</f>
        <v>474</v>
      </c>
    </row>
    <row r="76" spans="2:34" x14ac:dyDescent="0.3">
      <c r="B76" s="55" t="str">
        <f>'8.Generators Charge'!B69</f>
        <v>Number of Industrial customers  at Medium Voltage</v>
      </c>
      <c r="C76" s="48" t="s">
        <v>154</v>
      </c>
      <c r="D76" s="148">
        <f>'2.Energy, Power and Consumers'!D53</f>
        <v>1</v>
      </c>
      <c r="E76" s="148">
        <f>'2.Energy, Power and Consumers'!E53</f>
        <v>1</v>
      </c>
      <c r="F76" s="148">
        <f>'2.Energy, Power and Consumers'!F53</f>
        <v>1</v>
      </c>
      <c r="G76" s="148">
        <f>'2.Energy, Power and Consumers'!G53</f>
        <v>1</v>
      </c>
      <c r="H76" s="148">
        <f>'2.Energy, Power and Consumers'!H53</f>
        <v>1</v>
      </c>
      <c r="I76" s="148">
        <f>'2.Energy, Power and Consumers'!I53</f>
        <v>1</v>
      </c>
      <c r="J76" s="148">
        <f>'2.Energy, Power and Consumers'!J53</f>
        <v>1</v>
      </c>
      <c r="K76" s="148">
        <f>'2.Energy, Power and Consumers'!K53</f>
        <v>1</v>
      </c>
      <c r="L76" s="148">
        <f>'2.Energy, Power and Consumers'!L53</f>
        <v>1</v>
      </c>
      <c r="M76" s="148">
        <f>'2.Energy, Power and Consumers'!M53</f>
        <v>1</v>
      </c>
      <c r="N76" s="148">
        <f>'2.Energy, Power and Consumers'!N53</f>
        <v>1</v>
      </c>
      <c r="O76" s="148">
        <f>'2.Energy, Power and Consumers'!O53</f>
        <v>1</v>
      </c>
      <c r="P76" s="148">
        <f>'2.Energy, Power and Consumers'!P53</f>
        <v>1</v>
      </c>
      <c r="Q76" s="148">
        <f>'2.Energy, Power and Consumers'!Q53</f>
        <v>1</v>
      </c>
      <c r="R76" s="148">
        <f>'2.Energy, Power and Consumers'!R53</f>
        <v>1</v>
      </c>
      <c r="S76" s="148">
        <f>'2.Energy, Power and Consumers'!S53</f>
        <v>1</v>
      </c>
      <c r="T76" s="148">
        <f>'2.Energy, Power and Consumers'!T53</f>
        <v>1</v>
      </c>
      <c r="U76" s="148">
        <f>'2.Energy, Power and Consumers'!U53</f>
        <v>1</v>
      </c>
      <c r="V76" s="148">
        <f>'2.Energy, Power and Consumers'!V53</f>
        <v>1</v>
      </c>
      <c r="W76" s="148">
        <f>'2.Energy, Power and Consumers'!W53</f>
        <v>1</v>
      </c>
      <c r="X76" s="148">
        <f>'2.Energy, Power and Consumers'!X53</f>
        <v>1</v>
      </c>
      <c r="Y76" s="148">
        <f>'2.Energy, Power and Consumers'!Y53</f>
        <v>1</v>
      </c>
      <c r="Z76" s="148">
        <f>'2.Energy, Power and Consumers'!Z53</f>
        <v>1</v>
      </c>
      <c r="AA76" s="148">
        <f>'2.Energy, Power and Consumers'!AA53</f>
        <v>1</v>
      </c>
      <c r="AB76" s="148">
        <f>'2.Energy, Power and Consumers'!AB53</f>
        <v>1</v>
      </c>
      <c r="AC76" s="148">
        <f>'2.Energy, Power and Consumers'!AC53</f>
        <v>1</v>
      </c>
      <c r="AD76" s="148">
        <f>'2.Energy, Power and Consumers'!AD53</f>
        <v>1</v>
      </c>
      <c r="AE76" s="148">
        <f>'2.Energy, Power and Consumers'!AE53</f>
        <v>1</v>
      </c>
      <c r="AF76" s="148">
        <f>'2.Energy, Power and Consumers'!AF53</f>
        <v>1</v>
      </c>
      <c r="AG76" s="148">
        <f>'2.Energy, Power and Consumers'!AG53</f>
        <v>1</v>
      </c>
      <c r="AH76" s="148">
        <f>'2.Energy, Power and Consumers'!AH53</f>
        <v>1</v>
      </c>
    </row>
    <row r="77" spans="2:34" ht="28.8" x14ac:dyDescent="0.3">
      <c r="B77" s="55" t="str">
        <f>'8.Generators Charge'!B70</f>
        <v>Number of semi-industrial/commercial customers at Medium Voltage</v>
      </c>
      <c r="C77" s="48" t="s">
        <v>154</v>
      </c>
      <c r="D77" s="148">
        <f>'2.Energy, Power and Consumers'!D54</f>
        <v>11</v>
      </c>
      <c r="E77" s="148">
        <f>'2.Energy, Power and Consumers'!E54</f>
        <v>11</v>
      </c>
      <c r="F77" s="148">
        <f>'2.Energy, Power and Consumers'!F54</f>
        <v>11</v>
      </c>
      <c r="G77" s="148">
        <f>'2.Energy, Power and Consumers'!G54</f>
        <v>11</v>
      </c>
      <c r="H77" s="148">
        <f>'2.Energy, Power and Consumers'!H54</f>
        <v>11</v>
      </c>
      <c r="I77" s="148">
        <f>'2.Energy, Power and Consumers'!I54</f>
        <v>11</v>
      </c>
      <c r="J77" s="148">
        <f>'2.Energy, Power and Consumers'!J54</f>
        <v>11</v>
      </c>
      <c r="K77" s="148">
        <f>'2.Energy, Power and Consumers'!K54</f>
        <v>11</v>
      </c>
      <c r="L77" s="148">
        <f>'2.Energy, Power and Consumers'!L54</f>
        <v>11</v>
      </c>
      <c r="M77" s="148">
        <f>'2.Energy, Power and Consumers'!M54</f>
        <v>11</v>
      </c>
      <c r="N77" s="148">
        <f>'2.Energy, Power and Consumers'!N54</f>
        <v>11</v>
      </c>
      <c r="O77" s="148">
        <f>'2.Energy, Power and Consumers'!O54</f>
        <v>11</v>
      </c>
      <c r="P77" s="148">
        <f>'2.Energy, Power and Consumers'!P54</f>
        <v>11</v>
      </c>
      <c r="Q77" s="148">
        <f>'2.Energy, Power and Consumers'!Q54</f>
        <v>11</v>
      </c>
      <c r="R77" s="148">
        <f>'2.Energy, Power and Consumers'!R54</f>
        <v>11</v>
      </c>
      <c r="S77" s="148">
        <f>'2.Energy, Power and Consumers'!S54</f>
        <v>11</v>
      </c>
      <c r="T77" s="148">
        <f>'2.Energy, Power and Consumers'!T54</f>
        <v>11</v>
      </c>
      <c r="U77" s="148">
        <f>'2.Energy, Power and Consumers'!U54</f>
        <v>11</v>
      </c>
      <c r="V77" s="148">
        <f>'2.Energy, Power and Consumers'!V54</f>
        <v>11</v>
      </c>
      <c r="W77" s="148">
        <f>'2.Energy, Power and Consumers'!W54</f>
        <v>11</v>
      </c>
      <c r="X77" s="148">
        <f>'2.Energy, Power and Consumers'!X54</f>
        <v>11</v>
      </c>
      <c r="Y77" s="148">
        <f>'2.Energy, Power and Consumers'!Y54</f>
        <v>11</v>
      </c>
      <c r="Z77" s="148">
        <f>'2.Energy, Power and Consumers'!Z54</f>
        <v>11</v>
      </c>
      <c r="AA77" s="148">
        <f>'2.Energy, Power and Consumers'!AA54</f>
        <v>11</v>
      </c>
      <c r="AB77" s="148">
        <f>'2.Energy, Power and Consumers'!AB54</f>
        <v>11</v>
      </c>
      <c r="AC77" s="148">
        <f>'2.Energy, Power and Consumers'!AC54</f>
        <v>11</v>
      </c>
      <c r="AD77" s="148">
        <f>'2.Energy, Power and Consumers'!AD54</f>
        <v>11</v>
      </c>
      <c r="AE77" s="148">
        <f>'2.Energy, Power and Consumers'!AE54</f>
        <v>11</v>
      </c>
      <c r="AF77" s="148">
        <f>'2.Energy, Power and Consumers'!AF54</f>
        <v>11</v>
      </c>
      <c r="AG77" s="148">
        <f>'2.Energy, Power and Consumers'!AG54</f>
        <v>11</v>
      </c>
      <c r="AH77" s="148">
        <f>'2.Energy, Power and Consumers'!AH54</f>
        <v>11</v>
      </c>
    </row>
    <row r="78" spans="2:34" x14ac:dyDescent="0.3">
      <c r="B78" s="55" t="str">
        <f>'8.Generators Charge'!B71</f>
        <v>Number of semi-industrial/commercial customers at Low Voltage</v>
      </c>
      <c r="C78" s="48" t="s">
        <v>154</v>
      </c>
      <c r="D78" s="148">
        <f>'2.Energy, Power and Consumers'!D55</f>
        <v>11</v>
      </c>
      <c r="E78" s="148">
        <f>'2.Energy, Power and Consumers'!E55</f>
        <v>11</v>
      </c>
      <c r="F78" s="148">
        <f>'2.Energy, Power and Consumers'!F55</f>
        <v>11</v>
      </c>
      <c r="G78" s="148">
        <f>'2.Energy, Power and Consumers'!G55</f>
        <v>11</v>
      </c>
      <c r="H78" s="148">
        <f>'2.Energy, Power and Consumers'!H55</f>
        <v>11</v>
      </c>
      <c r="I78" s="148">
        <f>'2.Energy, Power and Consumers'!I55</f>
        <v>11</v>
      </c>
      <c r="J78" s="148">
        <f>'2.Energy, Power and Consumers'!J55</f>
        <v>11</v>
      </c>
      <c r="K78" s="148">
        <f>'2.Energy, Power and Consumers'!K55</f>
        <v>11</v>
      </c>
      <c r="L78" s="148">
        <f>'2.Energy, Power and Consumers'!L55</f>
        <v>11</v>
      </c>
      <c r="M78" s="148">
        <f>'2.Energy, Power and Consumers'!M55</f>
        <v>11</v>
      </c>
      <c r="N78" s="148">
        <f>'2.Energy, Power and Consumers'!N55</f>
        <v>11</v>
      </c>
      <c r="O78" s="148">
        <f>'2.Energy, Power and Consumers'!O55</f>
        <v>11</v>
      </c>
      <c r="P78" s="148">
        <f>'2.Energy, Power and Consumers'!P55</f>
        <v>11</v>
      </c>
      <c r="Q78" s="148">
        <f>'2.Energy, Power and Consumers'!Q55</f>
        <v>11</v>
      </c>
      <c r="R78" s="148">
        <f>'2.Energy, Power and Consumers'!R55</f>
        <v>11</v>
      </c>
      <c r="S78" s="148">
        <f>'2.Energy, Power and Consumers'!S55</f>
        <v>11</v>
      </c>
      <c r="T78" s="148">
        <f>'2.Energy, Power and Consumers'!T55</f>
        <v>11</v>
      </c>
      <c r="U78" s="148">
        <f>'2.Energy, Power and Consumers'!U55</f>
        <v>11</v>
      </c>
      <c r="V78" s="148">
        <f>'2.Energy, Power and Consumers'!V55</f>
        <v>11</v>
      </c>
      <c r="W78" s="148">
        <f>'2.Energy, Power and Consumers'!W55</f>
        <v>11</v>
      </c>
      <c r="X78" s="148">
        <f>'2.Energy, Power and Consumers'!X55</f>
        <v>11</v>
      </c>
      <c r="Y78" s="148">
        <f>'2.Energy, Power and Consumers'!Y55</f>
        <v>11</v>
      </c>
      <c r="Z78" s="148">
        <f>'2.Energy, Power and Consumers'!Z55</f>
        <v>11</v>
      </c>
      <c r="AA78" s="148">
        <f>'2.Energy, Power and Consumers'!AA55</f>
        <v>11</v>
      </c>
      <c r="AB78" s="148">
        <f>'2.Energy, Power and Consumers'!AB55</f>
        <v>11</v>
      </c>
      <c r="AC78" s="148">
        <f>'2.Energy, Power and Consumers'!AC55</f>
        <v>11</v>
      </c>
      <c r="AD78" s="148">
        <f>'2.Energy, Power and Consumers'!AD55</f>
        <v>11</v>
      </c>
      <c r="AE78" s="148">
        <f>'2.Energy, Power and Consumers'!AE55</f>
        <v>11</v>
      </c>
      <c r="AF78" s="148">
        <f>'2.Energy, Power and Consumers'!AF55</f>
        <v>11</v>
      </c>
      <c r="AG78" s="148">
        <f>'2.Energy, Power and Consumers'!AG55</f>
        <v>11</v>
      </c>
      <c r="AH78" s="148">
        <f>'2.Energy, Power and Consumers'!AH55</f>
        <v>11</v>
      </c>
    </row>
    <row r="79" spans="2:34" x14ac:dyDescent="0.3">
      <c r="B79" s="55" t="str">
        <f>'8.Generators Charge'!B72</f>
        <v>Number of residential customers at Low Voltage</v>
      </c>
      <c r="C79" s="48" t="s">
        <v>154</v>
      </c>
      <c r="D79" s="148">
        <f>'2.Energy, Power and Consumers'!D56</f>
        <v>451</v>
      </c>
      <c r="E79" s="148">
        <f>'2.Energy, Power and Consumers'!E56</f>
        <v>451</v>
      </c>
      <c r="F79" s="148">
        <f>'2.Energy, Power and Consumers'!F56</f>
        <v>451</v>
      </c>
      <c r="G79" s="148">
        <f>'2.Energy, Power and Consumers'!G56</f>
        <v>451</v>
      </c>
      <c r="H79" s="148">
        <f>'2.Energy, Power and Consumers'!H56</f>
        <v>451</v>
      </c>
      <c r="I79" s="148">
        <f>'2.Energy, Power and Consumers'!I56</f>
        <v>451</v>
      </c>
      <c r="J79" s="148">
        <f>'2.Energy, Power and Consumers'!J56</f>
        <v>451</v>
      </c>
      <c r="K79" s="148">
        <f>'2.Energy, Power and Consumers'!K56</f>
        <v>451</v>
      </c>
      <c r="L79" s="148">
        <f>'2.Energy, Power and Consumers'!L56</f>
        <v>451</v>
      </c>
      <c r="M79" s="148">
        <f>'2.Energy, Power and Consumers'!M56</f>
        <v>451</v>
      </c>
      <c r="N79" s="148">
        <f>'2.Energy, Power and Consumers'!N56</f>
        <v>451</v>
      </c>
      <c r="O79" s="148">
        <f>'2.Energy, Power and Consumers'!O56</f>
        <v>451</v>
      </c>
      <c r="P79" s="148">
        <f>'2.Energy, Power and Consumers'!P56</f>
        <v>451</v>
      </c>
      <c r="Q79" s="148">
        <f>'2.Energy, Power and Consumers'!Q56</f>
        <v>451</v>
      </c>
      <c r="R79" s="148">
        <f>'2.Energy, Power and Consumers'!R56</f>
        <v>451</v>
      </c>
      <c r="S79" s="148">
        <f>'2.Energy, Power and Consumers'!S56</f>
        <v>451</v>
      </c>
      <c r="T79" s="148">
        <f>'2.Energy, Power and Consumers'!T56</f>
        <v>451</v>
      </c>
      <c r="U79" s="148">
        <f>'2.Energy, Power and Consumers'!U56</f>
        <v>451</v>
      </c>
      <c r="V79" s="148">
        <f>'2.Energy, Power and Consumers'!V56</f>
        <v>451</v>
      </c>
      <c r="W79" s="148">
        <f>'2.Energy, Power and Consumers'!W56</f>
        <v>451</v>
      </c>
      <c r="X79" s="148">
        <f>'2.Energy, Power and Consumers'!X56</f>
        <v>451</v>
      </c>
      <c r="Y79" s="148">
        <f>'2.Energy, Power and Consumers'!Y56</f>
        <v>451</v>
      </c>
      <c r="Z79" s="148">
        <f>'2.Energy, Power and Consumers'!Z56</f>
        <v>451</v>
      </c>
      <c r="AA79" s="148">
        <f>'2.Energy, Power and Consumers'!AA56</f>
        <v>451</v>
      </c>
      <c r="AB79" s="148">
        <f>'2.Energy, Power and Consumers'!AB56</f>
        <v>451</v>
      </c>
      <c r="AC79" s="148">
        <f>'2.Energy, Power and Consumers'!AC56</f>
        <v>451</v>
      </c>
      <c r="AD79" s="148">
        <f>'2.Energy, Power and Consumers'!AD56</f>
        <v>451</v>
      </c>
      <c r="AE79" s="148">
        <f>'2.Energy, Power and Consumers'!AE56</f>
        <v>451</v>
      </c>
      <c r="AF79" s="148">
        <f>'2.Energy, Power and Consumers'!AF56</f>
        <v>451</v>
      </c>
      <c r="AG79" s="148">
        <f>'2.Energy, Power and Consumers'!AG56</f>
        <v>451</v>
      </c>
      <c r="AH79" s="148">
        <f>'2.Energy, Power and Consumers'!AH56</f>
        <v>451</v>
      </c>
    </row>
    <row r="80" spans="2:34" x14ac:dyDescent="0.3">
      <c r="C80" s="236"/>
      <c r="D80" s="53"/>
    </row>
    <row r="81" spans="2:34" ht="28.8" x14ac:dyDescent="0.3">
      <c r="B81" s="55" t="s">
        <v>367</v>
      </c>
      <c r="C81" s="235" t="str">
        <f>'8.Generators Charge'!C74</f>
        <v>%</v>
      </c>
      <c r="D81" s="230">
        <f>'2.Energy, Power and Consumers'!D58*1/('2.Energy, Power and Consumers'!D58+'2.Energy, Power and Consumers'!D59)</f>
        <v>0.25</v>
      </c>
      <c r="E81" s="230">
        <f>'2.Energy, Power and Consumers'!E58*1/('2.Energy, Power and Consumers'!E58+'2.Energy, Power and Consumers'!E59)</f>
        <v>0.25</v>
      </c>
      <c r="F81" s="230">
        <f>'2.Energy, Power and Consumers'!F58*1/('2.Energy, Power and Consumers'!F58+'2.Energy, Power and Consumers'!F59)</f>
        <v>0.25</v>
      </c>
      <c r="G81" s="230">
        <f>'2.Energy, Power and Consumers'!G58*1/('2.Energy, Power and Consumers'!G58+'2.Energy, Power and Consumers'!G59)</f>
        <v>0.25</v>
      </c>
      <c r="H81" s="230">
        <f>'2.Energy, Power and Consumers'!H58*1/('2.Energy, Power and Consumers'!H58+'2.Energy, Power and Consumers'!H59)</f>
        <v>0.25</v>
      </c>
      <c r="I81" s="230">
        <f>'2.Energy, Power and Consumers'!I58*1/('2.Energy, Power and Consumers'!I58+'2.Energy, Power and Consumers'!I59)</f>
        <v>0.25</v>
      </c>
      <c r="J81" s="230">
        <f>'2.Energy, Power and Consumers'!J58*1/('2.Energy, Power and Consumers'!J58+'2.Energy, Power and Consumers'!J59)</f>
        <v>0.25</v>
      </c>
      <c r="K81" s="230">
        <f>'2.Energy, Power and Consumers'!K58*1/('2.Energy, Power and Consumers'!K58+'2.Energy, Power and Consumers'!K59)</f>
        <v>0.25</v>
      </c>
      <c r="L81" s="230">
        <f>'2.Energy, Power and Consumers'!L58*1/('2.Energy, Power and Consumers'!L58+'2.Energy, Power and Consumers'!L59)</f>
        <v>0.25</v>
      </c>
      <c r="M81" s="230">
        <f>'2.Energy, Power and Consumers'!M58*1/('2.Energy, Power and Consumers'!M58+'2.Energy, Power and Consumers'!M59)</f>
        <v>0.25</v>
      </c>
      <c r="N81" s="230">
        <f>'2.Energy, Power and Consumers'!N58*1/('2.Energy, Power and Consumers'!N58+'2.Energy, Power and Consumers'!N59)</f>
        <v>0.25</v>
      </c>
      <c r="O81" s="230">
        <f>'2.Energy, Power and Consumers'!O58*1/('2.Energy, Power and Consumers'!O58+'2.Energy, Power and Consumers'!O59)</f>
        <v>0.25</v>
      </c>
      <c r="P81" s="230">
        <f>'2.Energy, Power and Consumers'!P58*1/('2.Energy, Power and Consumers'!P58+'2.Energy, Power and Consumers'!P59)</f>
        <v>0.25</v>
      </c>
      <c r="Q81" s="230">
        <f>'2.Energy, Power and Consumers'!Q58*1/('2.Energy, Power and Consumers'!Q58+'2.Energy, Power and Consumers'!Q59)</f>
        <v>0.25</v>
      </c>
      <c r="R81" s="230">
        <f>'2.Energy, Power and Consumers'!R58*1/('2.Energy, Power and Consumers'!R58+'2.Energy, Power and Consumers'!R59)</f>
        <v>0.25</v>
      </c>
      <c r="S81" s="230">
        <f>'2.Energy, Power and Consumers'!S58*1/('2.Energy, Power and Consumers'!S58+'2.Energy, Power and Consumers'!S59)</f>
        <v>0.25</v>
      </c>
      <c r="T81" s="230">
        <f>'2.Energy, Power and Consumers'!T58*1/('2.Energy, Power and Consumers'!T58+'2.Energy, Power and Consumers'!T59)</f>
        <v>0.25</v>
      </c>
      <c r="U81" s="230">
        <f>'2.Energy, Power and Consumers'!U58*1/('2.Energy, Power and Consumers'!U58+'2.Energy, Power and Consumers'!U59)</f>
        <v>0.25</v>
      </c>
      <c r="V81" s="230">
        <f>'2.Energy, Power and Consumers'!V58*1/('2.Energy, Power and Consumers'!V58+'2.Energy, Power and Consumers'!V59)</f>
        <v>0.25</v>
      </c>
      <c r="W81" s="230">
        <f>'2.Energy, Power and Consumers'!W58*1/('2.Energy, Power and Consumers'!W58+'2.Energy, Power and Consumers'!W59)</f>
        <v>0.25</v>
      </c>
      <c r="X81" s="230">
        <f>'2.Energy, Power and Consumers'!X58*1/('2.Energy, Power and Consumers'!X58+'2.Energy, Power and Consumers'!X59)</f>
        <v>0.25</v>
      </c>
      <c r="Y81" s="230">
        <f>'2.Energy, Power and Consumers'!Y58*1/('2.Energy, Power and Consumers'!Y58+'2.Energy, Power and Consumers'!Y59)</f>
        <v>0.25</v>
      </c>
      <c r="Z81" s="230">
        <f>'2.Energy, Power and Consumers'!Z58*1/('2.Energy, Power and Consumers'!Z58+'2.Energy, Power and Consumers'!Z59)</f>
        <v>0.25</v>
      </c>
      <c r="AA81" s="230">
        <f>'2.Energy, Power and Consumers'!AA58*1/('2.Energy, Power and Consumers'!AA58+'2.Energy, Power and Consumers'!AA59)</f>
        <v>0.25</v>
      </c>
      <c r="AB81" s="230">
        <f>'2.Energy, Power and Consumers'!AB58*1/('2.Energy, Power and Consumers'!AB58+'2.Energy, Power and Consumers'!AB59)</f>
        <v>0.25</v>
      </c>
      <c r="AC81" s="230">
        <f>'2.Energy, Power and Consumers'!AC58*1/('2.Energy, Power and Consumers'!AC58+'2.Energy, Power and Consumers'!AC59)</f>
        <v>0.25</v>
      </c>
      <c r="AD81" s="230">
        <f>'2.Energy, Power and Consumers'!AD58*1/('2.Energy, Power and Consumers'!AD58+'2.Energy, Power and Consumers'!AD59)</f>
        <v>0.25</v>
      </c>
      <c r="AE81" s="230">
        <f>'2.Energy, Power and Consumers'!AE58*1/('2.Energy, Power and Consumers'!AE58+'2.Energy, Power and Consumers'!AE59)</f>
        <v>0.25</v>
      </c>
      <c r="AF81" s="230">
        <f>'2.Energy, Power and Consumers'!AF58*1/('2.Energy, Power and Consumers'!AF58+'2.Energy, Power and Consumers'!AF59)</f>
        <v>0.25</v>
      </c>
      <c r="AG81" s="230">
        <f>'2.Energy, Power and Consumers'!AG58*1/('2.Energy, Power and Consumers'!AG58+'2.Energy, Power and Consumers'!AG59)</f>
        <v>0.25</v>
      </c>
      <c r="AH81" s="230">
        <f>'2.Energy, Power and Consumers'!AH58*1/('2.Energy, Power and Consumers'!AH58+'2.Energy, Power and Consumers'!AH59)</f>
        <v>0.25</v>
      </c>
    </row>
    <row r="82" spans="2:34" ht="28.8" x14ac:dyDescent="0.3">
      <c r="B82" s="55" t="s">
        <v>409</v>
      </c>
      <c r="C82" s="235" t="str">
        <f>'8.Generators Charge'!C75</f>
        <v>%</v>
      </c>
      <c r="D82" s="230">
        <f>'2.Energy, Power and Consumers'!D59*1/('2.Energy, Power and Consumers'!$D$58+'2.Energy, Power and Consumers'!$D$59)</f>
        <v>0.74999999999999989</v>
      </c>
      <c r="E82" s="230">
        <f>'2.Energy, Power and Consumers'!E59*1/('2.Energy, Power and Consumers'!$D$58+'2.Energy, Power and Consumers'!$D$59)</f>
        <v>0.74999999999999989</v>
      </c>
      <c r="F82" s="230">
        <f>'2.Energy, Power and Consumers'!F59*1/('2.Energy, Power and Consumers'!$D$58+'2.Energy, Power and Consumers'!$D$59)</f>
        <v>0.74999999999999989</v>
      </c>
      <c r="G82" s="230">
        <f>'2.Energy, Power and Consumers'!G59*1/('2.Energy, Power and Consumers'!$D$58+'2.Energy, Power and Consumers'!$D$59)</f>
        <v>0.74999999999999989</v>
      </c>
      <c r="H82" s="230">
        <f>'2.Energy, Power and Consumers'!H59*1/('2.Energy, Power and Consumers'!$D$58+'2.Energy, Power and Consumers'!$D$59)</f>
        <v>0.74999999999999989</v>
      </c>
      <c r="I82" s="230">
        <f>'2.Energy, Power and Consumers'!I59*1/('2.Energy, Power and Consumers'!$D$58+'2.Energy, Power and Consumers'!$D$59)</f>
        <v>0.74999999999999989</v>
      </c>
      <c r="J82" s="230">
        <f>'2.Energy, Power and Consumers'!J59*1/('2.Energy, Power and Consumers'!$D$58+'2.Energy, Power and Consumers'!$D$59)</f>
        <v>0.74999999999999989</v>
      </c>
      <c r="K82" s="230">
        <f>'2.Energy, Power and Consumers'!K59*1/('2.Energy, Power and Consumers'!$D$58+'2.Energy, Power and Consumers'!$D$59)</f>
        <v>0.74999999999999989</v>
      </c>
      <c r="L82" s="230">
        <f>'2.Energy, Power and Consumers'!L59*1/('2.Energy, Power and Consumers'!$D$58+'2.Energy, Power and Consumers'!$D$59)</f>
        <v>0.74999999999999989</v>
      </c>
      <c r="M82" s="230">
        <f>'2.Energy, Power and Consumers'!M59*1/('2.Energy, Power and Consumers'!$D$58+'2.Energy, Power and Consumers'!$D$59)</f>
        <v>0.74999999999999989</v>
      </c>
      <c r="N82" s="230">
        <f>'2.Energy, Power and Consumers'!N59*1/('2.Energy, Power and Consumers'!$D$58+'2.Energy, Power and Consumers'!$D$59)</f>
        <v>0.74999999999999989</v>
      </c>
      <c r="O82" s="230">
        <f>'2.Energy, Power and Consumers'!O59*1/('2.Energy, Power and Consumers'!$D$58+'2.Energy, Power and Consumers'!$D$59)</f>
        <v>0.74999999999999989</v>
      </c>
      <c r="P82" s="230">
        <f>'2.Energy, Power and Consumers'!P59*1/('2.Energy, Power and Consumers'!$D$58+'2.Energy, Power and Consumers'!$D$59)</f>
        <v>0.74999999999999989</v>
      </c>
      <c r="Q82" s="230">
        <f>'2.Energy, Power and Consumers'!Q59*1/('2.Energy, Power and Consumers'!$D$58+'2.Energy, Power and Consumers'!$D$59)</f>
        <v>0.74999999999999989</v>
      </c>
      <c r="R82" s="230">
        <f>'2.Energy, Power and Consumers'!R59*1/('2.Energy, Power and Consumers'!$D$58+'2.Energy, Power and Consumers'!$D$59)</f>
        <v>0.74999999999999989</v>
      </c>
      <c r="S82" s="230">
        <f>'2.Energy, Power and Consumers'!S59*1/('2.Energy, Power and Consumers'!$D$58+'2.Energy, Power and Consumers'!$D$59)</f>
        <v>0.74999999999999989</v>
      </c>
      <c r="T82" s="230">
        <f>'2.Energy, Power and Consumers'!T59*1/('2.Energy, Power and Consumers'!$D$58+'2.Energy, Power and Consumers'!$D$59)</f>
        <v>0.74999999999999989</v>
      </c>
      <c r="U82" s="230">
        <f>'2.Energy, Power and Consumers'!U59*1/('2.Energy, Power and Consumers'!$D$58+'2.Energy, Power and Consumers'!$D$59)</f>
        <v>0.74999999999999989</v>
      </c>
      <c r="V82" s="230">
        <f>'2.Energy, Power and Consumers'!V59*1/('2.Energy, Power and Consumers'!$D$58+'2.Energy, Power and Consumers'!$D$59)</f>
        <v>0.74999999999999989</v>
      </c>
      <c r="W82" s="230">
        <f>'2.Energy, Power and Consumers'!W59*1/('2.Energy, Power and Consumers'!$D$58+'2.Energy, Power and Consumers'!$D$59)</f>
        <v>0.74999999999999989</v>
      </c>
      <c r="X82" s="230">
        <f>'2.Energy, Power and Consumers'!X59*1/('2.Energy, Power and Consumers'!$D$58+'2.Energy, Power and Consumers'!$D$59)</f>
        <v>0.74999999999999989</v>
      </c>
      <c r="Y82" s="230">
        <f>'2.Energy, Power and Consumers'!Y59*1/('2.Energy, Power and Consumers'!$D$58+'2.Energy, Power and Consumers'!$D$59)</f>
        <v>0.74999999999999989</v>
      </c>
      <c r="Z82" s="230">
        <f>'2.Energy, Power and Consumers'!Z59*1/('2.Energy, Power and Consumers'!$D$58+'2.Energy, Power and Consumers'!$D$59)</f>
        <v>0.74999999999999989</v>
      </c>
      <c r="AA82" s="230">
        <f>'2.Energy, Power and Consumers'!AA59*1/('2.Energy, Power and Consumers'!$D$58+'2.Energy, Power and Consumers'!$D$59)</f>
        <v>0.74999999999999989</v>
      </c>
      <c r="AB82" s="230">
        <f>'2.Energy, Power and Consumers'!AB59*1/('2.Energy, Power and Consumers'!$D$58+'2.Energy, Power and Consumers'!$D$59)</f>
        <v>0.74999999999999989</v>
      </c>
      <c r="AC82" s="230">
        <f>'2.Energy, Power and Consumers'!AC59*1/('2.Energy, Power and Consumers'!$D$58+'2.Energy, Power and Consumers'!$D$59)</f>
        <v>0.74999999999999989</v>
      </c>
      <c r="AD82" s="230">
        <f>'2.Energy, Power and Consumers'!AD59*1/('2.Energy, Power and Consumers'!$D$58+'2.Energy, Power and Consumers'!$D$59)</f>
        <v>0.74999999999999989</v>
      </c>
      <c r="AE82" s="230">
        <f>'2.Energy, Power and Consumers'!AE59*1/('2.Energy, Power and Consumers'!$D$58+'2.Energy, Power and Consumers'!$D$59)</f>
        <v>0.74999999999999989</v>
      </c>
      <c r="AF82" s="230">
        <f>'2.Energy, Power and Consumers'!AF59*1/('2.Energy, Power and Consumers'!$D$58+'2.Energy, Power and Consumers'!$D$59)</f>
        <v>0.74999999999999989</v>
      </c>
      <c r="AG82" s="230">
        <f>'2.Energy, Power and Consumers'!AG59*1/('2.Energy, Power and Consumers'!$D$58+'2.Energy, Power and Consumers'!$D$59)</f>
        <v>0.74999999999999989</v>
      </c>
      <c r="AH82" s="230">
        <f>'2.Energy, Power and Consumers'!AH59*1/('2.Energy, Power and Consumers'!$D$58+'2.Energy, Power and Consumers'!$D$59)</f>
        <v>0.74999999999999989</v>
      </c>
    </row>
    <row r="84" spans="2:34" x14ac:dyDescent="0.3">
      <c r="B84" s="12" t="s">
        <v>330</v>
      </c>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row>
    <row r="85" spans="2:34" x14ac:dyDescent="0.3">
      <c r="B85" s="55" t="str">
        <f>'8.Generators Charge'!B80</f>
        <v>Industrial customers  at Medium Voltage</v>
      </c>
      <c r="C85" s="48" t="s">
        <v>190</v>
      </c>
      <c r="D85" s="234">
        <f t="shared" ref="D85:AH85" si="74">IFERROR(D$6*D57/D51,0)</f>
        <v>6.993006993006993E-3</v>
      </c>
      <c r="E85" s="148">
        <f t="shared" si="74"/>
        <v>6.993006993006993E-3</v>
      </c>
      <c r="F85" s="148">
        <f t="shared" si="74"/>
        <v>6.993006993006993E-3</v>
      </c>
      <c r="G85" s="148">
        <f t="shared" si="74"/>
        <v>6.993006993006993E-3</v>
      </c>
      <c r="H85" s="148">
        <f t="shared" si="74"/>
        <v>6.993006993006993E-3</v>
      </c>
      <c r="I85" s="148">
        <f t="shared" si="74"/>
        <v>6.993006993006993E-3</v>
      </c>
      <c r="J85" s="148">
        <f t="shared" si="74"/>
        <v>6.993006993006993E-3</v>
      </c>
      <c r="K85" s="148">
        <f t="shared" si="74"/>
        <v>6.993006993006993E-3</v>
      </c>
      <c r="L85" s="148">
        <f t="shared" si="74"/>
        <v>6.993006993006993E-3</v>
      </c>
      <c r="M85" s="148">
        <f t="shared" si="74"/>
        <v>6.993006993006993E-3</v>
      </c>
      <c r="N85" s="148">
        <f t="shared" si="74"/>
        <v>6.993006993006993E-3</v>
      </c>
      <c r="O85" s="148">
        <f t="shared" si="74"/>
        <v>6.993006993006993E-3</v>
      </c>
      <c r="P85" s="148">
        <f t="shared" si="74"/>
        <v>6.993006993006993E-3</v>
      </c>
      <c r="Q85" s="148">
        <f t="shared" si="74"/>
        <v>6.993006993006993E-3</v>
      </c>
      <c r="R85" s="148">
        <f t="shared" si="74"/>
        <v>6.993006993006993E-3</v>
      </c>
      <c r="S85" s="148">
        <f t="shared" si="74"/>
        <v>6.993006993006993E-3</v>
      </c>
      <c r="T85" s="148">
        <f t="shared" si="74"/>
        <v>6.993006993006993E-3</v>
      </c>
      <c r="U85" s="148">
        <f t="shared" si="74"/>
        <v>6.993006993006993E-3</v>
      </c>
      <c r="V85" s="148">
        <f t="shared" si="74"/>
        <v>6.993006993006993E-3</v>
      </c>
      <c r="W85" s="148">
        <f t="shared" si="74"/>
        <v>6.993006993006993E-3</v>
      </c>
      <c r="X85" s="148">
        <f t="shared" si="74"/>
        <v>6.993006993006993E-3</v>
      </c>
      <c r="Y85" s="148">
        <f t="shared" si="74"/>
        <v>6.993006993006993E-3</v>
      </c>
      <c r="Z85" s="148">
        <f t="shared" si="74"/>
        <v>6.993006993006993E-3</v>
      </c>
      <c r="AA85" s="148">
        <f t="shared" si="74"/>
        <v>6.993006993006993E-3</v>
      </c>
      <c r="AB85" s="148">
        <f t="shared" si="74"/>
        <v>6.993006993006993E-3</v>
      </c>
      <c r="AC85" s="148">
        <f t="shared" si="74"/>
        <v>6.993006993006993E-3</v>
      </c>
      <c r="AD85" s="148">
        <f t="shared" si="74"/>
        <v>6.993006993006993E-3</v>
      </c>
      <c r="AE85" s="148">
        <f t="shared" si="74"/>
        <v>6.993006993006993E-3</v>
      </c>
      <c r="AF85" s="148">
        <f t="shared" si="74"/>
        <v>6.993006993006993E-3</v>
      </c>
      <c r="AG85" s="148">
        <f t="shared" si="74"/>
        <v>6.993006993006993E-3</v>
      </c>
      <c r="AH85" s="148">
        <f t="shared" si="74"/>
        <v>6.993006993006993E-3</v>
      </c>
    </row>
    <row r="86" spans="2:34" x14ac:dyDescent="0.3">
      <c r="B86" s="55" t="str">
        <f>'8.Generators Charge'!B81</f>
        <v>Semi-industrial/commercial customers at Medium Voltage</v>
      </c>
      <c r="C86" s="48" t="s">
        <v>190</v>
      </c>
      <c r="D86" s="234">
        <f t="shared" ref="D86:AH86" si="75">IFERROR(D$6*D58/D52,0)</f>
        <v>6.993006993006993E-3</v>
      </c>
      <c r="E86" s="148">
        <f t="shared" si="75"/>
        <v>6.993006993006993E-3</v>
      </c>
      <c r="F86" s="148">
        <f t="shared" si="75"/>
        <v>6.993006993006993E-3</v>
      </c>
      <c r="G86" s="148">
        <f t="shared" si="75"/>
        <v>6.993006993006993E-3</v>
      </c>
      <c r="H86" s="148">
        <f t="shared" si="75"/>
        <v>6.993006993006993E-3</v>
      </c>
      <c r="I86" s="148">
        <f t="shared" si="75"/>
        <v>6.993006993006993E-3</v>
      </c>
      <c r="J86" s="148">
        <f t="shared" si="75"/>
        <v>6.993006993006993E-3</v>
      </c>
      <c r="K86" s="148">
        <f t="shared" si="75"/>
        <v>6.993006993006993E-3</v>
      </c>
      <c r="L86" s="148">
        <f t="shared" si="75"/>
        <v>6.993006993006993E-3</v>
      </c>
      <c r="M86" s="148">
        <f t="shared" si="75"/>
        <v>6.993006993006993E-3</v>
      </c>
      <c r="N86" s="148">
        <f t="shared" si="75"/>
        <v>6.993006993006993E-3</v>
      </c>
      <c r="O86" s="148">
        <f t="shared" si="75"/>
        <v>6.993006993006993E-3</v>
      </c>
      <c r="P86" s="148">
        <f t="shared" si="75"/>
        <v>6.993006993006993E-3</v>
      </c>
      <c r="Q86" s="148">
        <f t="shared" si="75"/>
        <v>6.993006993006993E-3</v>
      </c>
      <c r="R86" s="148">
        <f t="shared" si="75"/>
        <v>6.993006993006993E-3</v>
      </c>
      <c r="S86" s="148">
        <f t="shared" si="75"/>
        <v>6.993006993006993E-3</v>
      </c>
      <c r="T86" s="148">
        <f t="shared" si="75"/>
        <v>6.993006993006993E-3</v>
      </c>
      <c r="U86" s="148">
        <f t="shared" si="75"/>
        <v>6.993006993006993E-3</v>
      </c>
      <c r="V86" s="148">
        <f t="shared" si="75"/>
        <v>6.993006993006993E-3</v>
      </c>
      <c r="W86" s="148">
        <f t="shared" si="75"/>
        <v>6.993006993006993E-3</v>
      </c>
      <c r="X86" s="148">
        <f t="shared" si="75"/>
        <v>6.993006993006993E-3</v>
      </c>
      <c r="Y86" s="148">
        <f t="shared" si="75"/>
        <v>6.993006993006993E-3</v>
      </c>
      <c r="Z86" s="148">
        <f t="shared" si="75"/>
        <v>6.993006993006993E-3</v>
      </c>
      <c r="AA86" s="148">
        <f t="shared" si="75"/>
        <v>6.993006993006993E-3</v>
      </c>
      <c r="AB86" s="148">
        <f t="shared" si="75"/>
        <v>6.993006993006993E-3</v>
      </c>
      <c r="AC86" s="148">
        <f t="shared" si="75"/>
        <v>6.993006993006993E-3</v>
      </c>
      <c r="AD86" s="148">
        <f t="shared" si="75"/>
        <v>6.993006993006993E-3</v>
      </c>
      <c r="AE86" s="148">
        <f t="shared" si="75"/>
        <v>6.993006993006993E-3</v>
      </c>
      <c r="AF86" s="148">
        <f t="shared" si="75"/>
        <v>6.993006993006993E-3</v>
      </c>
      <c r="AG86" s="148">
        <f t="shared" si="75"/>
        <v>6.993006993006993E-3</v>
      </c>
      <c r="AH86" s="148">
        <f t="shared" si="75"/>
        <v>6.993006993006993E-3</v>
      </c>
    </row>
    <row r="87" spans="2:34" x14ac:dyDescent="0.3">
      <c r="B87" s="55" t="str">
        <f>'8.Generators Charge'!B82</f>
        <v>Semi-industrial/commercial customers at Low Voltage</v>
      </c>
      <c r="C87" s="48" t="s">
        <v>190</v>
      </c>
      <c r="D87" s="234">
        <f t="shared" ref="D87:AH87" si="76">IFERROR(D$6*D59/D53,0)</f>
        <v>6.993006993006993E-3</v>
      </c>
      <c r="E87" s="148">
        <f t="shared" si="76"/>
        <v>6.993006993006993E-3</v>
      </c>
      <c r="F87" s="148">
        <f t="shared" si="76"/>
        <v>6.993006993006993E-3</v>
      </c>
      <c r="G87" s="148">
        <f t="shared" si="76"/>
        <v>6.993006993006993E-3</v>
      </c>
      <c r="H87" s="148">
        <f t="shared" si="76"/>
        <v>6.993006993006993E-3</v>
      </c>
      <c r="I87" s="148">
        <f t="shared" si="76"/>
        <v>6.993006993006993E-3</v>
      </c>
      <c r="J87" s="148">
        <f t="shared" si="76"/>
        <v>6.993006993006993E-3</v>
      </c>
      <c r="K87" s="148">
        <f t="shared" si="76"/>
        <v>6.993006993006993E-3</v>
      </c>
      <c r="L87" s="148">
        <f t="shared" si="76"/>
        <v>6.993006993006993E-3</v>
      </c>
      <c r="M87" s="148">
        <f t="shared" si="76"/>
        <v>6.993006993006993E-3</v>
      </c>
      <c r="N87" s="148">
        <f t="shared" si="76"/>
        <v>6.993006993006993E-3</v>
      </c>
      <c r="O87" s="148">
        <f t="shared" si="76"/>
        <v>6.993006993006993E-3</v>
      </c>
      <c r="P87" s="148">
        <f t="shared" si="76"/>
        <v>6.993006993006993E-3</v>
      </c>
      <c r="Q87" s="148">
        <f t="shared" si="76"/>
        <v>6.993006993006993E-3</v>
      </c>
      <c r="R87" s="148">
        <f t="shared" si="76"/>
        <v>6.993006993006993E-3</v>
      </c>
      <c r="S87" s="148">
        <f t="shared" si="76"/>
        <v>6.993006993006993E-3</v>
      </c>
      <c r="T87" s="148">
        <f t="shared" si="76"/>
        <v>6.993006993006993E-3</v>
      </c>
      <c r="U87" s="148">
        <f t="shared" si="76"/>
        <v>6.993006993006993E-3</v>
      </c>
      <c r="V87" s="148">
        <f t="shared" si="76"/>
        <v>6.993006993006993E-3</v>
      </c>
      <c r="W87" s="148">
        <f t="shared" si="76"/>
        <v>6.993006993006993E-3</v>
      </c>
      <c r="X87" s="148">
        <f t="shared" si="76"/>
        <v>6.993006993006993E-3</v>
      </c>
      <c r="Y87" s="148">
        <f t="shared" si="76"/>
        <v>6.993006993006993E-3</v>
      </c>
      <c r="Z87" s="148">
        <f t="shared" si="76"/>
        <v>6.993006993006993E-3</v>
      </c>
      <c r="AA87" s="148">
        <f t="shared" si="76"/>
        <v>6.993006993006993E-3</v>
      </c>
      <c r="AB87" s="148">
        <f t="shared" si="76"/>
        <v>6.993006993006993E-3</v>
      </c>
      <c r="AC87" s="148">
        <f t="shared" si="76"/>
        <v>6.993006993006993E-3</v>
      </c>
      <c r="AD87" s="148">
        <f t="shared" si="76"/>
        <v>6.993006993006993E-3</v>
      </c>
      <c r="AE87" s="148">
        <f t="shared" si="76"/>
        <v>6.993006993006993E-3</v>
      </c>
      <c r="AF87" s="148">
        <f t="shared" si="76"/>
        <v>6.993006993006993E-3</v>
      </c>
      <c r="AG87" s="148">
        <f t="shared" si="76"/>
        <v>6.993006993006993E-3</v>
      </c>
      <c r="AH87" s="148">
        <f t="shared" si="76"/>
        <v>6.993006993006993E-3</v>
      </c>
    </row>
    <row r="88" spans="2:34" x14ac:dyDescent="0.3">
      <c r="B88" s="55" t="str">
        <f>'8.Generators Charge'!B83</f>
        <v>Residential customers at Low Voltage</v>
      </c>
      <c r="C88" s="48" t="s">
        <v>190</v>
      </c>
      <c r="D88" s="234">
        <f t="shared" ref="D88:AH88" si="77">IFERROR(D$6*D60/D54,0)</f>
        <v>6.993006993006993E-3</v>
      </c>
      <c r="E88" s="148">
        <f t="shared" si="77"/>
        <v>6.993006993006993E-3</v>
      </c>
      <c r="F88" s="148">
        <f t="shared" si="77"/>
        <v>6.993006993006993E-3</v>
      </c>
      <c r="G88" s="148">
        <f t="shared" si="77"/>
        <v>6.993006993006993E-3</v>
      </c>
      <c r="H88" s="148">
        <f t="shared" si="77"/>
        <v>6.993006993006993E-3</v>
      </c>
      <c r="I88" s="148">
        <f t="shared" si="77"/>
        <v>6.993006993006993E-3</v>
      </c>
      <c r="J88" s="148">
        <f t="shared" si="77"/>
        <v>6.993006993006993E-3</v>
      </c>
      <c r="K88" s="148">
        <f t="shared" si="77"/>
        <v>6.993006993006993E-3</v>
      </c>
      <c r="L88" s="148">
        <f t="shared" si="77"/>
        <v>6.993006993006993E-3</v>
      </c>
      <c r="M88" s="148">
        <f t="shared" si="77"/>
        <v>6.993006993006993E-3</v>
      </c>
      <c r="N88" s="148">
        <f t="shared" si="77"/>
        <v>6.993006993006993E-3</v>
      </c>
      <c r="O88" s="148">
        <f t="shared" si="77"/>
        <v>6.993006993006993E-3</v>
      </c>
      <c r="P88" s="148">
        <f t="shared" si="77"/>
        <v>6.993006993006993E-3</v>
      </c>
      <c r="Q88" s="148">
        <f t="shared" si="77"/>
        <v>6.993006993006993E-3</v>
      </c>
      <c r="R88" s="148">
        <f t="shared" si="77"/>
        <v>6.993006993006993E-3</v>
      </c>
      <c r="S88" s="148">
        <f t="shared" si="77"/>
        <v>6.993006993006993E-3</v>
      </c>
      <c r="T88" s="148">
        <f t="shared" si="77"/>
        <v>6.993006993006993E-3</v>
      </c>
      <c r="U88" s="148">
        <f t="shared" si="77"/>
        <v>6.993006993006993E-3</v>
      </c>
      <c r="V88" s="148">
        <f t="shared" si="77"/>
        <v>6.993006993006993E-3</v>
      </c>
      <c r="W88" s="148">
        <f t="shared" si="77"/>
        <v>6.993006993006993E-3</v>
      </c>
      <c r="X88" s="148">
        <f t="shared" si="77"/>
        <v>6.993006993006993E-3</v>
      </c>
      <c r="Y88" s="148">
        <f t="shared" si="77"/>
        <v>6.993006993006993E-3</v>
      </c>
      <c r="Z88" s="148">
        <f t="shared" si="77"/>
        <v>6.993006993006993E-3</v>
      </c>
      <c r="AA88" s="148">
        <f t="shared" si="77"/>
        <v>6.993006993006993E-3</v>
      </c>
      <c r="AB88" s="148">
        <f t="shared" si="77"/>
        <v>6.993006993006993E-3</v>
      </c>
      <c r="AC88" s="148">
        <f t="shared" si="77"/>
        <v>6.993006993006993E-3</v>
      </c>
      <c r="AD88" s="148">
        <f t="shared" si="77"/>
        <v>6.993006993006993E-3</v>
      </c>
      <c r="AE88" s="148">
        <f t="shared" si="77"/>
        <v>6.993006993006993E-3</v>
      </c>
      <c r="AF88" s="148">
        <f t="shared" si="77"/>
        <v>6.993006993006993E-3</v>
      </c>
      <c r="AG88" s="148">
        <f t="shared" si="77"/>
        <v>6.993006993006993E-3</v>
      </c>
      <c r="AH88" s="148">
        <f t="shared" si="77"/>
        <v>6.993006993006993E-3</v>
      </c>
    </row>
    <row r="90" spans="2:34" x14ac:dyDescent="0.3">
      <c r="B90" s="12" t="s">
        <v>326</v>
      </c>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row>
    <row r="91" spans="2:34" x14ac:dyDescent="0.3">
      <c r="B91" s="55" t="str">
        <f>B85</f>
        <v>Industrial customers  at Medium Voltage</v>
      </c>
      <c r="C91" s="48" t="s">
        <v>308</v>
      </c>
      <c r="D91" s="148">
        <f>IFERROR(D$10*D81/D76,0)/12*1000</f>
        <v>645.83333333333337</v>
      </c>
      <c r="E91" s="148">
        <f t="shared" ref="E91:AH91" si="78">IFERROR(E$10*E81/E76,0)/12*1000</f>
        <v>645.83333333333337</v>
      </c>
      <c r="F91" s="148">
        <f t="shared" si="78"/>
        <v>645.83333333333337</v>
      </c>
      <c r="G91" s="148">
        <f t="shared" si="78"/>
        <v>645.83333333333337</v>
      </c>
      <c r="H91" s="148">
        <f t="shared" si="78"/>
        <v>645.83333333333337</v>
      </c>
      <c r="I91" s="148">
        <f t="shared" si="78"/>
        <v>645.83333333333337</v>
      </c>
      <c r="J91" s="148">
        <f t="shared" si="78"/>
        <v>645.83333333333337</v>
      </c>
      <c r="K91" s="148">
        <f t="shared" si="78"/>
        <v>645.83333333333337</v>
      </c>
      <c r="L91" s="148">
        <f t="shared" si="78"/>
        <v>645.83333333333337</v>
      </c>
      <c r="M91" s="148">
        <f t="shared" si="78"/>
        <v>645.83333333333337</v>
      </c>
      <c r="N91" s="148">
        <f t="shared" si="78"/>
        <v>645.83333333333337</v>
      </c>
      <c r="O91" s="148">
        <f t="shared" si="78"/>
        <v>645.83333333333337</v>
      </c>
      <c r="P91" s="148">
        <f t="shared" si="78"/>
        <v>645.83333333333337</v>
      </c>
      <c r="Q91" s="148">
        <f t="shared" si="78"/>
        <v>645.83333333333337</v>
      </c>
      <c r="R91" s="148">
        <f t="shared" si="78"/>
        <v>645.83333333333337</v>
      </c>
      <c r="S91" s="148">
        <f t="shared" si="78"/>
        <v>645.83333333333337</v>
      </c>
      <c r="T91" s="148">
        <f t="shared" si="78"/>
        <v>645.83333333333337</v>
      </c>
      <c r="U91" s="148">
        <f t="shared" si="78"/>
        <v>645.83333333333337</v>
      </c>
      <c r="V91" s="148">
        <f t="shared" si="78"/>
        <v>645.83333333333337</v>
      </c>
      <c r="W91" s="148">
        <f t="shared" si="78"/>
        <v>645.83333333333337</v>
      </c>
      <c r="X91" s="148">
        <f t="shared" si="78"/>
        <v>645.83333333333337</v>
      </c>
      <c r="Y91" s="148">
        <f t="shared" si="78"/>
        <v>645.83333333333337</v>
      </c>
      <c r="Z91" s="148">
        <f t="shared" si="78"/>
        <v>645.83333333333337</v>
      </c>
      <c r="AA91" s="148">
        <f t="shared" si="78"/>
        <v>645.83333333333337</v>
      </c>
      <c r="AB91" s="148">
        <f t="shared" si="78"/>
        <v>645.83333333333337</v>
      </c>
      <c r="AC91" s="148">
        <f t="shared" si="78"/>
        <v>645.83333333333337</v>
      </c>
      <c r="AD91" s="148">
        <f t="shared" si="78"/>
        <v>645.83333333333337</v>
      </c>
      <c r="AE91" s="148">
        <f t="shared" si="78"/>
        <v>645.83333333333337</v>
      </c>
      <c r="AF91" s="148">
        <f t="shared" si="78"/>
        <v>645.83333333333337</v>
      </c>
      <c r="AG91" s="148">
        <f t="shared" si="78"/>
        <v>645.83333333333337</v>
      </c>
      <c r="AH91" s="148">
        <f t="shared" si="78"/>
        <v>645.83333333333337</v>
      </c>
    </row>
    <row r="92" spans="2:34" x14ac:dyDescent="0.3">
      <c r="B92" s="55" t="str">
        <f>B86</f>
        <v>Semi-industrial/commercial customers at Medium Voltage</v>
      </c>
      <c r="C92" s="48" t="s">
        <v>308</v>
      </c>
      <c r="D92" s="148">
        <f>IFERROR(D$10*D82/D77,0)/12*1000</f>
        <v>176.13636363636363</v>
      </c>
      <c r="E92" s="148">
        <f t="shared" ref="E92:AH92" si="79">IFERROR(E$10*E82/E77,0)/12*1000</f>
        <v>176.13636363636363</v>
      </c>
      <c r="F92" s="148">
        <f t="shared" si="79"/>
        <v>176.13636363636363</v>
      </c>
      <c r="G92" s="148">
        <f t="shared" si="79"/>
        <v>176.13636363636363</v>
      </c>
      <c r="H92" s="148">
        <f t="shared" si="79"/>
        <v>176.13636363636363</v>
      </c>
      <c r="I92" s="148">
        <f t="shared" si="79"/>
        <v>176.13636363636363</v>
      </c>
      <c r="J92" s="148">
        <f t="shared" si="79"/>
        <v>176.13636363636363</v>
      </c>
      <c r="K92" s="148">
        <f t="shared" si="79"/>
        <v>176.13636363636363</v>
      </c>
      <c r="L92" s="148">
        <f t="shared" si="79"/>
        <v>176.13636363636363</v>
      </c>
      <c r="M92" s="148">
        <f t="shared" si="79"/>
        <v>176.13636363636363</v>
      </c>
      <c r="N92" s="148">
        <f t="shared" si="79"/>
        <v>176.13636363636363</v>
      </c>
      <c r="O92" s="148">
        <f t="shared" si="79"/>
        <v>176.13636363636363</v>
      </c>
      <c r="P92" s="148">
        <f t="shared" si="79"/>
        <v>176.13636363636363</v>
      </c>
      <c r="Q92" s="148">
        <f t="shared" si="79"/>
        <v>176.13636363636363</v>
      </c>
      <c r="R92" s="148">
        <f t="shared" si="79"/>
        <v>176.13636363636363</v>
      </c>
      <c r="S92" s="148">
        <f t="shared" si="79"/>
        <v>176.13636363636363</v>
      </c>
      <c r="T92" s="148">
        <f t="shared" si="79"/>
        <v>176.13636363636363</v>
      </c>
      <c r="U92" s="148">
        <f t="shared" si="79"/>
        <v>176.13636363636363</v>
      </c>
      <c r="V92" s="148">
        <f t="shared" si="79"/>
        <v>176.13636363636363</v>
      </c>
      <c r="W92" s="148">
        <f t="shared" si="79"/>
        <v>176.13636363636363</v>
      </c>
      <c r="X92" s="148">
        <f t="shared" si="79"/>
        <v>176.13636363636363</v>
      </c>
      <c r="Y92" s="148">
        <f t="shared" si="79"/>
        <v>176.13636363636363</v>
      </c>
      <c r="Z92" s="148">
        <f t="shared" si="79"/>
        <v>176.13636363636363</v>
      </c>
      <c r="AA92" s="148">
        <f t="shared" si="79"/>
        <v>176.13636363636363</v>
      </c>
      <c r="AB92" s="148">
        <f t="shared" si="79"/>
        <v>176.13636363636363</v>
      </c>
      <c r="AC92" s="148">
        <f t="shared" si="79"/>
        <v>176.13636363636363</v>
      </c>
      <c r="AD92" s="148">
        <f t="shared" si="79"/>
        <v>176.13636363636363</v>
      </c>
      <c r="AE92" s="148">
        <f t="shared" si="79"/>
        <v>176.13636363636363</v>
      </c>
      <c r="AF92" s="148">
        <f t="shared" si="79"/>
        <v>176.13636363636363</v>
      </c>
      <c r="AG92" s="148">
        <f t="shared" si="79"/>
        <v>176.13636363636363</v>
      </c>
      <c r="AH92" s="148">
        <f t="shared" si="79"/>
        <v>176.13636363636363</v>
      </c>
    </row>
    <row r="94" spans="2:34" x14ac:dyDescent="0.3">
      <c r="B94" s="12" t="s">
        <v>327</v>
      </c>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row>
    <row r="95" spans="2:34" x14ac:dyDescent="0.3">
      <c r="B95" s="55" t="str">
        <f>B91</f>
        <v>Industrial customers  at Medium Voltage</v>
      </c>
      <c r="C95" s="48" t="s">
        <v>191</v>
      </c>
      <c r="D95" s="148">
        <f t="shared" ref="D95:AH95" si="80">IFERROR(D$7*D69/D64,0)</f>
        <v>202.237568627451</v>
      </c>
      <c r="E95" s="148">
        <f t="shared" si="80"/>
        <v>199.45552156862746</v>
      </c>
      <c r="F95" s="148">
        <f t="shared" si="80"/>
        <v>196.67347450980392</v>
      </c>
      <c r="G95" s="148">
        <f t="shared" si="80"/>
        <v>174.28358431372547</v>
      </c>
      <c r="H95" s="148">
        <f t="shared" si="80"/>
        <v>171.50153725490196</v>
      </c>
      <c r="I95" s="148">
        <f t="shared" si="80"/>
        <v>168.7194901960784</v>
      </c>
      <c r="J95" s="148">
        <f t="shared" si="80"/>
        <v>165.93744313725489</v>
      </c>
      <c r="K95" s="148">
        <f t="shared" si="80"/>
        <v>163.15539607843135</v>
      </c>
      <c r="L95" s="148">
        <f t="shared" si="80"/>
        <v>160.37334901960782</v>
      </c>
      <c r="M95" s="148">
        <f t="shared" si="80"/>
        <v>157.59130196078428</v>
      </c>
      <c r="N95" s="148">
        <f t="shared" si="80"/>
        <v>154.80925490196074</v>
      </c>
      <c r="O95" s="148">
        <f t="shared" si="80"/>
        <v>152.02720784313723</v>
      </c>
      <c r="P95" s="148">
        <f t="shared" si="80"/>
        <v>149.2451607843137</v>
      </c>
      <c r="Q95" s="148">
        <f t="shared" si="80"/>
        <v>146.46311372549019</v>
      </c>
      <c r="R95" s="148">
        <f t="shared" si="80"/>
        <v>143.68106666666662</v>
      </c>
      <c r="S95" s="148">
        <f t="shared" si="80"/>
        <v>140.89901960784312</v>
      </c>
      <c r="T95" s="148">
        <f t="shared" si="80"/>
        <v>138.11697254901958</v>
      </c>
      <c r="U95" s="148">
        <f t="shared" si="80"/>
        <v>135.33492549019607</v>
      </c>
      <c r="V95" s="148">
        <f t="shared" si="80"/>
        <v>132.55287843137251</v>
      </c>
      <c r="W95" s="148">
        <f t="shared" si="80"/>
        <v>129.770831372549</v>
      </c>
      <c r="X95" s="148">
        <f t="shared" si="80"/>
        <v>170.1389019607843</v>
      </c>
      <c r="Y95" s="148">
        <f t="shared" si="80"/>
        <v>167.35685490196076</v>
      </c>
      <c r="Z95" s="148">
        <f t="shared" si="80"/>
        <v>164.57480784313722</v>
      </c>
      <c r="AA95" s="148">
        <f t="shared" si="80"/>
        <v>161.79276078431369</v>
      </c>
      <c r="AB95" s="148">
        <f t="shared" si="80"/>
        <v>159.01071372549018</v>
      </c>
      <c r="AC95" s="148">
        <f t="shared" si="80"/>
        <v>159.06749019607841</v>
      </c>
      <c r="AD95" s="148">
        <f t="shared" si="80"/>
        <v>156.28544313725484</v>
      </c>
      <c r="AE95" s="148">
        <f t="shared" si="80"/>
        <v>153.50339607843134</v>
      </c>
      <c r="AF95" s="148">
        <f t="shared" si="80"/>
        <v>150.7213490196078</v>
      </c>
      <c r="AG95" s="148">
        <f t="shared" si="80"/>
        <v>147.93930196078429</v>
      </c>
      <c r="AH95" s="148">
        <f t="shared" si="80"/>
        <v>145.15725490196073</v>
      </c>
    </row>
    <row r="96" spans="2:34" x14ac:dyDescent="0.3">
      <c r="B96" s="55" t="str">
        <f>B92</f>
        <v>Semi-industrial/commercial customers at Medium Voltage</v>
      </c>
      <c r="C96" s="48" t="s">
        <v>191</v>
      </c>
      <c r="D96" s="148">
        <f t="shared" ref="D96:AH96" si="81">IFERROR(D$7*D70/D65,0)</f>
        <v>202.237568627451</v>
      </c>
      <c r="E96" s="148">
        <f t="shared" si="81"/>
        <v>199.45552156862746</v>
      </c>
      <c r="F96" s="148">
        <f t="shared" si="81"/>
        <v>196.67347450980392</v>
      </c>
      <c r="G96" s="148">
        <f t="shared" si="81"/>
        <v>174.28358431372547</v>
      </c>
      <c r="H96" s="148">
        <f t="shared" si="81"/>
        <v>171.50153725490196</v>
      </c>
      <c r="I96" s="148">
        <f t="shared" si="81"/>
        <v>168.71949019607843</v>
      </c>
      <c r="J96" s="148">
        <f t="shared" si="81"/>
        <v>165.93744313725489</v>
      </c>
      <c r="K96" s="148">
        <f t="shared" si="81"/>
        <v>163.15539607843135</v>
      </c>
      <c r="L96" s="148">
        <f t="shared" si="81"/>
        <v>160.37334901960779</v>
      </c>
      <c r="M96" s="148">
        <f t="shared" si="81"/>
        <v>157.59130196078431</v>
      </c>
      <c r="N96" s="148">
        <f t="shared" si="81"/>
        <v>154.80925490196074</v>
      </c>
      <c r="O96" s="148">
        <f t="shared" si="81"/>
        <v>152.02720784313723</v>
      </c>
      <c r="P96" s="148">
        <f t="shared" si="81"/>
        <v>149.2451607843137</v>
      </c>
      <c r="Q96" s="148">
        <f t="shared" si="81"/>
        <v>146.46311372549016</v>
      </c>
      <c r="R96" s="148">
        <f t="shared" si="81"/>
        <v>143.68106666666665</v>
      </c>
      <c r="S96" s="148">
        <f t="shared" si="81"/>
        <v>140.89901960784312</v>
      </c>
      <c r="T96" s="148">
        <f t="shared" si="81"/>
        <v>138.11697254901958</v>
      </c>
      <c r="U96" s="148">
        <f t="shared" si="81"/>
        <v>135.33492549019604</v>
      </c>
      <c r="V96" s="148">
        <f t="shared" si="81"/>
        <v>132.55287843137251</v>
      </c>
      <c r="W96" s="148">
        <f t="shared" si="81"/>
        <v>129.770831372549</v>
      </c>
      <c r="X96" s="148">
        <f t="shared" si="81"/>
        <v>170.1389019607843</v>
      </c>
      <c r="Y96" s="148">
        <f t="shared" si="81"/>
        <v>167.35685490196076</v>
      </c>
      <c r="Z96" s="148">
        <f t="shared" si="81"/>
        <v>164.57480784313722</v>
      </c>
      <c r="AA96" s="148">
        <f t="shared" si="81"/>
        <v>161.79276078431371</v>
      </c>
      <c r="AB96" s="148">
        <f t="shared" si="81"/>
        <v>159.01071372549018</v>
      </c>
      <c r="AC96" s="148">
        <f t="shared" si="81"/>
        <v>159.06749019607838</v>
      </c>
      <c r="AD96" s="148">
        <f t="shared" si="81"/>
        <v>156.28544313725484</v>
      </c>
      <c r="AE96" s="148">
        <f t="shared" si="81"/>
        <v>153.50339607843134</v>
      </c>
      <c r="AF96" s="148">
        <f t="shared" si="81"/>
        <v>150.7213490196078</v>
      </c>
      <c r="AG96" s="148">
        <f t="shared" si="81"/>
        <v>147.93930196078429</v>
      </c>
      <c r="AH96" s="148">
        <f t="shared" si="81"/>
        <v>145.15725490196073</v>
      </c>
    </row>
    <row r="97" spans="2:34" x14ac:dyDescent="0.3">
      <c r="B97" s="55" t="str">
        <f>'8.Generators Charge'!B88</f>
        <v>Semi-industrial/commercial customers at Low Voltage</v>
      </c>
      <c r="C97" s="48" t="s">
        <v>191</v>
      </c>
      <c r="D97" s="148">
        <f t="shared" ref="D97:AH97" si="82">IFERROR(D$7*D71/D66,0)</f>
        <v>202.237568627451</v>
      </c>
      <c r="E97" s="148">
        <f t="shared" si="82"/>
        <v>199.45552156862746</v>
      </c>
      <c r="F97" s="148">
        <f t="shared" si="82"/>
        <v>196.6734745098039</v>
      </c>
      <c r="G97" s="148">
        <f t="shared" si="82"/>
        <v>174.28358431372547</v>
      </c>
      <c r="H97" s="148">
        <f t="shared" si="82"/>
        <v>171.50153725490193</v>
      </c>
      <c r="I97" s="148">
        <f t="shared" si="82"/>
        <v>168.7194901960784</v>
      </c>
      <c r="J97" s="148">
        <f t="shared" si="82"/>
        <v>165.93744313725489</v>
      </c>
      <c r="K97" s="148">
        <f t="shared" si="82"/>
        <v>163.15539607843135</v>
      </c>
      <c r="L97" s="148">
        <f t="shared" si="82"/>
        <v>160.37334901960782</v>
      </c>
      <c r="M97" s="148">
        <f t="shared" si="82"/>
        <v>157.59130196078428</v>
      </c>
      <c r="N97" s="148">
        <f t="shared" si="82"/>
        <v>154.80925490196074</v>
      </c>
      <c r="O97" s="148">
        <f t="shared" si="82"/>
        <v>152.02720784313723</v>
      </c>
      <c r="P97" s="148">
        <f t="shared" si="82"/>
        <v>149.24516078431367</v>
      </c>
      <c r="Q97" s="148">
        <f t="shared" si="82"/>
        <v>146.46311372549016</v>
      </c>
      <c r="R97" s="148">
        <f t="shared" si="82"/>
        <v>143.68106666666662</v>
      </c>
      <c r="S97" s="148">
        <f t="shared" si="82"/>
        <v>140.89901960784312</v>
      </c>
      <c r="T97" s="148">
        <f t="shared" si="82"/>
        <v>138.11697254901958</v>
      </c>
      <c r="U97" s="148">
        <f t="shared" si="82"/>
        <v>135.33492549019604</v>
      </c>
      <c r="V97" s="148">
        <f t="shared" si="82"/>
        <v>132.55287843137251</v>
      </c>
      <c r="W97" s="148">
        <f t="shared" si="82"/>
        <v>129.770831372549</v>
      </c>
      <c r="X97" s="148">
        <f t="shared" si="82"/>
        <v>170.13890196078427</v>
      </c>
      <c r="Y97" s="148">
        <f t="shared" si="82"/>
        <v>167.35685490196076</v>
      </c>
      <c r="Z97" s="148">
        <f t="shared" si="82"/>
        <v>164.57480784313722</v>
      </c>
      <c r="AA97" s="148">
        <f t="shared" si="82"/>
        <v>161.79276078431366</v>
      </c>
      <c r="AB97" s="148">
        <f t="shared" si="82"/>
        <v>159.01071372549018</v>
      </c>
      <c r="AC97" s="148">
        <f t="shared" si="82"/>
        <v>159.06749019607838</v>
      </c>
      <c r="AD97" s="148">
        <f t="shared" si="82"/>
        <v>156.28544313725484</v>
      </c>
      <c r="AE97" s="148">
        <f t="shared" si="82"/>
        <v>153.50339607843134</v>
      </c>
      <c r="AF97" s="148">
        <f t="shared" si="82"/>
        <v>150.7213490196078</v>
      </c>
      <c r="AG97" s="148">
        <f t="shared" si="82"/>
        <v>147.93930196078426</v>
      </c>
      <c r="AH97" s="148">
        <f t="shared" si="82"/>
        <v>145.15725490196073</v>
      </c>
    </row>
    <row r="98" spans="2:34" x14ac:dyDescent="0.3">
      <c r="B98" s="55" t="str">
        <f>'8.Generators Charge'!B89</f>
        <v>Residential customers at Low Voltage</v>
      </c>
      <c r="C98" s="48" t="s">
        <v>191</v>
      </c>
      <c r="D98" s="148">
        <f t="shared" ref="D98:AH98" si="83">IFERROR(D$7*D72/D67,0)</f>
        <v>202.23756862745103</v>
      </c>
      <c r="E98" s="148">
        <f t="shared" si="83"/>
        <v>199.45552156862746</v>
      </c>
      <c r="F98" s="148">
        <f t="shared" si="83"/>
        <v>196.67347450980395</v>
      </c>
      <c r="G98" s="148">
        <f t="shared" si="83"/>
        <v>174.2835843137255</v>
      </c>
      <c r="H98" s="148">
        <f t="shared" si="83"/>
        <v>171.50153725490196</v>
      </c>
      <c r="I98" s="148">
        <f t="shared" si="83"/>
        <v>168.71949019607843</v>
      </c>
      <c r="J98" s="148">
        <f t="shared" si="83"/>
        <v>165.93744313725492</v>
      </c>
      <c r="K98" s="148">
        <f t="shared" si="83"/>
        <v>163.15539607843135</v>
      </c>
      <c r="L98" s="148">
        <f t="shared" si="83"/>
        <v>160.37334901960784</v>
      </c>
      <c r="M98" s="148">
        <f t="shared" si="83"/>
        <v>157.59130196078431</v>
      </c>
      <c r="N98" s="148">
        <f t="shared" si="83"/>
        <v>154.80925490196077</v>
      </c>
      <c r="O98" s="148">
        <f t="shared" si="83"/>
        <v>152.02720784313723</v>
      </c>
      <c r="P98" s="148">
        <f t="shared" si="83"/>
        <v>149.2451607843137</v>
      </c>
      <c r="Q98" s="148">
        <f t="shared" si="83"/>
        <v>146.46311372549019</v>
      </c>
      <c r="R98" s="148">
        <f t="shared" si="83"/>
        <v>143.68106666666665</v>
      </c>
      <c r="S98" s="148">
        <f t="shared" si="83"/>
        <v>140.89901960784314</v>
      </c>
      <c r="T98" s="148">
        <f t="shared" si="83"/>
        <v>138.11697254901958</v>
      </c>
      <c r="U98" s="148">
        <f t="shared" si="83"/>
        <v>135.33492549019607</v>
      </c>
      <c r="V98" s="148">
        <f t="shared" si="83"/>
        <v>132.55287843137253</v>
      </c>
      <c r="W98" s="148">
        <f t="shared" si="83"/>
        <v>129.77083137254903</v>
      </c>
      <c r="X98" s="148">
        <f t="shared" si="83"/>
        <v>170.13890196078432</v>
      </c>
      <c r="Y98" s="148">
        <f t="shared" si="83"/>
        <v>167.35685490196076</v>
      </c>
      <c r="Z98" s="148">
        <f t="shared" si="83"/>
        <v>164.57480784313725</v>
      </c>
      <c r="AA98" s="148">
        <f t="shared" si="83"/>
        <v>161.79276078431371</v>
      </c>
      <c r="AB98" s="148">
        <f t="shared" si="83"/>
        <v>159.01071372549021</v>
      </c>
      <c r="AC98" s="148">
        <f t="shared" si="83"/>
        <v>159.06749019607841</v>
      </c>
      <c r="AD98" s="148">
        <f t="shared" si="83"/>
        <v>156.28544313725487</v>
      </c>
      <c r="AE98" s="148">
        <f t="shared" si="83"/>
        <v>153.50339607843136</v>
      </c>
      <c r="AF98" s="148">
        <f t="shared" si="83"/>
        <v>150.7213490196078</v>
      </c>
      <c r="AG98" s="148">
        <f t="shared" si="83"/>
        <v>147.93930196078432</v>
      </c>
      <c r="AH98" s="148">
        <f t="shared" si="83"/>
        <v>145.15725490196075</v>
      </c>
    </row>
    <row r="100" spans="2:34" x14ac:dyDescent="0.3">
      <c r="B100" s="12" t="s">
        <v>328</v>
      </c>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row>
    <row r="101" spans="2:34" x14ac:dyDescent="0.3">
      <c r="B101" s="55" t="str">
        <f>B95</f>
        <v>Industrial customers  at Medium Voltage</v>
      </c>
      <c r="C101" s="48" t="s">
        <v>191</v>
      </c>
      <c r="D101" s="148">
        <f t="shared" ref="D101:AH101" si="84">IFERROR(D$8*D69/D64,0)</f>
        <v>122.78709523809526</v>
      </c>
      <c r="E101" s="148">
        <f t="shared" si="84"/>
        <v>121.09799523809525</v>
      </c>
      <c r="F101" s="148">
        <f t="shared" si="84"/>
        <v>119.40889523809525</v>
      </c>
      <c r="G101" s="148">
        <f t="shared" si="84"/>
        <v>105.81503333333333</v>
      </c>
      <c r="H101" s="148">
        <f t="shared" si="84"/>
        <v>104.12593333333334</v>
      </c>
      <c r="I101" s="148">
        <f t="shared" si="84"/>
        <v>102.43683333333333</v>
      </c>
      <c r="J101" s="148">
        <f t="shared" si="84"/>
        <v>100.74773333333334</v>
      </c>
      <c r="K101" s="148">
        <f t="shared" si="84"/>
        <v>99.058633333333333</v>
      </c>
      <c r="L101" s="148">
        <f t="shared" si="84"/>
        <v>97.369533333333322</v>
      </c>
      <c r="M101" s="148">
        <f t="shared" si="84"/>
        <v>95.680433333333326</v>
      </c>
      <c r="N101" s="148">
        <f t="shared" si="84"/>
        <v>93.991333333333316</v>
      </c>
      <c r="O101" s="148">
        <f t="shared" si="84"/>
        <v>92.302233333333334</v>
      </c>
      <c r="P101" s="148">
        <f t="shared" si="84"/>
        <v>90.613133333333323</v>
      </c>
      <c r="Q101" s="148">
        <f t="shared" si="84"/>
        <v>88.924033333333327</v>
      </c>
      <c r="R101" s="148">
        <f t="shared" si="84"/>
        <v>87.234933333333331</v>
      </c>
      <c r="S101" s="148">
        <f t="shared" si="84"/>
        <v>85.54583333333332</v>
      </c>
      <c r="T101" s="148">
        <f t="shared" si="84"/>
        <v>83.85673333333331</v>
      </c>
      <c r="U101" s="148">
        <f t="shared" si="84"/>
        <v>82.167633333333328</v>
      </c>
      <c r="V101" s="148">
        <f t="shared" si="84"/>
        <v>80.478533333333317</v>
      </c>
      <c r="W101" s="148">
        <f t="shared" si="84"/>
        <v>78.789433333333335</v>
      </c>
      <c r="X101" s="148">
        <f t="shared" si="84"/>
        <v>103.29861904761904</v>
      </c>
      <c r="Y101" s="148">
        <f t="shared" si="84"/>
        <v>101.60951904761903</v>
      </c>
      <c r="Z101" s="148">
        <f t="shared" si="84"/>
        <v>99.920419047619049</v>
      </c>
      <c r="AA101" s="148">
        <f t="shared" si="84"/>
        <v>98.231319047619039</v>
      </c>
      <c r="AB101" s="148">
        <f t="shared" si="84"/>
        <v>96.542219047619056</v>
      </c>
      <c r="AC101" s="148">
        <f t="shared" si="84"/>
        <v>96.576690476190464</v>
      </c>
      <c r="AD101" s="148">
        <f t="shared" si="84"/>
        <v>94.887590476190454</v>
      </c>
      <c r="AE101" s="148">
        <f t="shared" si="84"/>
        <v>93.198490476190472</v>
      </c>
      <c r="AF101" s="148">
        <f t="shared" si="84"/>
        <v>91.509390476190461</v>
      </c>
      <c r="AG101" s="148">
        <f t="shared" si="84"/>
        <v>89.820290476190465</v>
      </c>
      <c r="AH101" s="148">
        <f t="shared" si="84"/>
        <v>88.131190476190454</v>
      </c>
    </row>
    <row r="102" spans="2:34" x14ac:dyDescent="0.3">
      <c r="B102" s="55" t="str">
        <f>B96</f>
        <v>Semi-industrial/commercial customers at Medium Voltage</v>
      </c>
      <c r="C102" s="48" t="s">
        <v>191</v>
      </c>
      <c r="D102" s="148">
        <f t="shared" ref="D102:AH102" si="85">IFERROR(D$8*D70/D65,0)</f>
        <v>122.78709523809525</v>
      </c>
      <c r="E102" s="148">
        <f t="shared" si="85"/>
        <v>121.09799523809525</v>
      </c>
      <c r="F102" s="148">
        <f t="shared" si="85"/>
        <v>119.40889523809525</v>
      </c>
      <c r="G102" s="148">
        <f t="shared" si="85"/>
        <v>105.81503333333333</v>
      </c>
      <c r="H102" s="148">
        <f t="shared" si="85"/>
        <v>104.12593333333334</v>
      </c>
      <c r="I102" s="148">
        <f t="shared" si="85"/>
        <v>102.43683333333333</v>
      </c>
      <c r="J102" s="148">
        <f t="shared" si="85"/>
        <v>100.74773333333333</v>
      </c>
      <c r="K102" s="148">
        <f t="shared" si="85"/>
        <v>99.058633333333333</v>
      </c>
      <c r="L102" s="148">
        <f t="shared" si="85"/>
        <v>97.369533333333308</v>
      </c>
      <c r="M102" s="148">
        <f t="shared" si="85"/>
        <v>95.68043333333334</v>
      </c>
      <c r="N102" s="148">
        <f t="shared" si="85"/>
        <v>93.99133333333333</v>
      </c>
      <c r="O102" s="148">
        <f t="shared" si="85"/>
        <v>92.302233333333334</v>
      </c>
      <c r="P102" s="148">
        <f t="shared" si="85"/>
        <v>90.613133333333323</v>
      </c>
      <c r="Q102" s="148">
        <f t="shared" si="85"/>
        <v>88.924033333333327</v>
      </c>
      <c r="R102" s="148">
        <f t="shared" si="85"/>
        <v>87.234933333333331</v>
      </c>
      <c r="S102" s="148">
        <f t="shared" si="85"/>
        <v>85.545833333333334</v>
      </c>
      <c r="T102" s="148">
        <f t="shared" si="85"/>
        <v>83.856733333333324</v>
      </c>
      <c r="U102" s="148">
        <f t="shared" si="85"/>
        <v>82.167633333333328</v>
      </c>
      <c r="V102" s="148">
        <f t="shared" si="85"/>
        <v>80.478533333333317</v>
      </c>
      <c r="W102" s="148">
        <f t="shared" si="85"/>
        <v>78.789433333333335</v>
      </c>
      <c r="X102" s="148">
        <f t="shared" si="85"/>
        <v>103.29861904761906</v>
      </c>
      <c r="Y102" s="148">
        <f t="shared" si="85"/>
        <v>101.60951904761903</v>
      </c>
      <c r="Z102" s="148">
        <f t="shared" si="85"/>
        <v>99.920419047619049</v>
      </c>
      <c r="AA102" s="148">
        <f t="shared" si="85"/>
        <v>98.231319047619039</v>
      </c>
      <c r="AB102" s="148">
        <f t="shared" si="85"/>
        <v>96.542219047619042</v>
      </c>
      <c r="AC102" s="148">
        <f t="shared" si="85"/>
        <v>96.576690476190464</v>
      </c>
      <c r="AD102" s="148">
        <f t="shared" si="85"/>
        <v>94.887590476190454</v>
      </c>
      <c r="AE102" s="148">
        <f t="shared" si="85"/>
        <v>93.198490476190457</v>
      </c>
      <c r="AF102" s="148">
        <f t="shared" si="85"/>
        <v>91.509390476190447</v>
      </c>
      <c r="AG102" s="148">
        <f t="shared" si="85"/>
        <v>89.820290476190465</v>
      </c>
      <c r="AH102" s="148">
        <f t="shared" si="85"/>
        <v>88.131190476190454</v>
      </c>
    </row>
    <row r="103" spans="2:34" x14ac:dyDescent="0.3">
      <c r="B103" s="55" t="str">
        <f>'8.Generators Charge'!B94</f>
        <v>Semi-industrial/commercial customers at Low Voltage</v>
      </c>
      <c r="C103" s="48" t="s">
        <v>191</v>
      </c>
      <c r="D103" s="148">
        <f t="shared" ref="D103:AH103" si="86">IFERROR(D$8*D71/D66,0)</f>
        <v>122.78709523809526</v>
      </c>
      <c r="E103" s="148">
        <f t="shared" si="86"/>
        <v>121.09799523809524</v>
      </c>
      <c r="F103" s="148">
        <f t="shared" si="86"/>
        <v>119.40889523809525</v>
      </c>
      <c r="G103" s="148">
        <f t="shared" si="86"/>
        <v>105.81503333333333</v>
      </c>
      <c r="H103" s="148">
        <f t="shared" si="86"/>
        <v>104.12593333333334</v>
      </c>
      <c r="I103" s="148">
        <f t="shared" si="86"/>
        <v>102.43683333333333</v>
      </c>
      <c r="J103" s="148">
        <f t="shared" si="86"/>
        <v>100.74773333333334</v>
      </c>
      <c r="K103" s="148">
        <f t="shared" si="86"/>
        <v>99.058633333333319</v>
      </c>
      <c r="L103" s="148">
        <f t="shared" si="86"/>
        <v>97.369533333333322</v>
      </c>
      <c r="M103" s="148">
        <f t="shared" si="86"/>
        <v>95.680433333333326</v>
      </c>
      <c r="N103" s="148">
        <f t="shared" si="86"/>
        <v>93.991333333333316</v>
      </c>
      <c r="O103" s="148">
        <f t="shared" si="86"/>
        <v>92.302233333333319</v>
      </c>
      <c r="P103" s="148">
        <f t="shared" si="86"/>
        <v>90.613133333333323</v>
      </c>
      <c r="Q103" s="148">
        <f t="shared" si="86"/>
        <v>88.924033333333313</v>
      </c>
      <c r="R103" s="148">
        <f t="shared" si="86"/>
        <v>87.234933333333316</v>
      </c>
      <c r="S103" s="148">
        <f t="shared" si="86"/>
        <v>85.545833333333334</v>
      </c>
      <c r="T103" s="148">
        <f t="shared" si="86"/>
        <v>83.85673333333331</v>
      </c>
      <c r="U103" s="148">
        <f t="shared" si="86"/>
        <v>82.167633333333328</v>
      </c>
      <c r="V103" s="148">
        <f t="shared" si="86"/>
        <v>80.478533333333317</v>
      </c>
      <c r="W103" s="148">
        <f t="shared" si="86"/>
        <v>78.789433333333335</v>
      </c>
      <c r="X103" s="148">
        <f t="shared" si="86"/>
        <v>103.29861904761906</v>
      </c>
      <c r="Y103" s="148">
        <f t="shared" si="86"/>
        <v>101.60951904761903</v>
      </c>
      <c r="Z103" s="148">
        <f t="shared" si="86"/>
        <v>99.920419047619049</v>
      </c>
      <c r="AA103" s="148">
        <f t="shared" si="86"/>
        <v>98.231319047619039</v>
      </c>
      <c r="AB103" s="148">
        <f t="shared" si="86"/>
        <v>96.542219047619056</v>
      </c>
      <c r="AC103" s="148">
        <f t="shared" si="86"/>
        <v>96.576690476190464</v>
      </c>
      <c r="AD103" s="148">
        <f t="shared" si="86"/>
        <v>94.887590476190439</v>
      </c>
      <c r="AE103" s="148">
        <f t="shared" si="86"/>
        <v>93.198490476190457</v>
      </c>
      <c r="AF103" s="148">
        <f t="shared" si="86"/>
        <v>91.509390476190447</v>
      </c>
      <c r="AG103" s="148">
        <f t="shared" si="86"/>
        <v>89.820290476190465</v>
      </c>
      <c r="AH103" s="148">
        <f t="shared" si="86"/>
        <v>88.131190476190469</v>
      </c>
    </row>
    <row r="104" spans="2:34" x14ac:dyDescent="0.3">
      <c r="B104" s="55" t="str">
        <f>'8.Generators Charge'!B95</f>
        <v>Residential customers at Low Voltage</v>
      </c>
      <c r="C104" s="48" t="s">
        <v>191</v>
      </c>
      <c r="D104" s="148">
        <f t="shared" ref="D104:AH104" si="87">IFERROR(D$8*D72/D67,0)</f>
        <v>122.78709523809528</v>
      </c>
      <c r="E104" s="148">
        <f t="shared" si="87"/>
        <v>121.09799523809527</v>
      </c>
      <c r="F104" s="148">
        <f t="shared" si="87"/>
        <v>119.40889523809527</v>
      </c>
      <c r="G104" s="148">
        <f t="shared" si="87"/>
        <v>105.81503333333335</v>
      </c>
      <c r="H104" s="148">
        <f t="shared" si="87"/>
        <v>104.12593333333335</v>
      </c>
      <c r="I104" s="148">
        <f t="shared" si="87"/>
        <v>102.43683333333334</v>
      </c>
      <c r="J104" s="148">
        <f t="shared" si="87"/>
        <v>100.74773333333336</v>
      </c>
      <c r="K104" s="148">
        <f t="shared" si="87"/>
        <v>99.058633333333347</v>
      </c>
      <c r="L104" s="148">
        <f t="shared" si="87"/>
        <v>97.369533333333322</v>
      </c>
      <c r="M104" s="148">
        <f t="shared" si="87"/>
        <v>95.68043333333334</v>
      </c>
      <c r="N104" s="148">
        <f t="shared" si="87"/>
        <v>93.99133333333333</v>
      </c>
      <c r="O104" s="148">
        <f t="shared" si="87"/>
        <v>92.302233333333334</v>
      </c>
      <c r="P104" s="148">
        <f t="shared" si="87"/>
        <v>90.613133333333337</v>
      </c>
      <c r="Q104" s="148">
        <f t="shared" si="87"/>
        <v>88.924033333333327</v>
      </c>
      <c r="R104" s="148">
        <f t="shared" si="87"/>
        <v>87.234933333333331</v>
      </c>
      <c r="S104" s="148">
        <f t="shared" si="87"/>
        <v>85.545833333333334</v>
      </c>
      <c r="T104" s="148">
        <f t="shared" si="87"/>
        <v>83.856733333333324</v>
      </c>
      <c r="U104" s="148">
        <f t="shared" si="87"/>
        <v>82.167633333333342</v>
      </c>
      <c r="V104" s="148">
        <f t="shared" si="87"/>
        <v>80.478533333333331</v>
      </c>
      <c r="W104" s="148">
        <f t="shared" si="87"/>
        <v>78.789433333333349</v>
      </c>
      <c r="X104" s="148">
        <f t="shared" si="87"/>
        <v>103.29861904761906</v>
      </c>
      <c r="Y104" s="148">
        <f t="shared" si="87"/>
        <v>101.60951904761905</v>
      </c>
      <c r="Z104" s="148">
        <f t="shared" si="87"/>
        <v>99.920419047619063</v>
      </c>
      <c r="AA104" s="148">
        <f t="shared" si="87"/>
        <v>98.231319047619053</v>
      </c>
      <c r="AB104" s="148">
        <f t="shared" si="87"/>
        <v>96.542219047619056</v>
      </c>
      <c r="AC104" s="148">
        <f t="shared" si="87"/>
        <v>96.576690476190478</v>
      </c>
      <c r="AD104" s="148">
        <f t="shared" si="87"/>
        <v>94.887590476190468</v>
      </c>
      <c r="AE104" s="148">
        <f t="shared" si="87"/>
        <v>93.198490476190486</v>
      </c>
      <c r="AF104" s="148">
        <f t="shared" si="87"/>
        <v>91.509390476190461</v>
      </c>
      <c r="AG104" s="148">
        <f t="shared" si="87"/>
        <v>89.820290476190479</v>
      </c>
      <c r="AH104" s="148">
        <f t="shared" si="87"/>
        <v>88.131190476190469</v>
      </c>
    </row>
    <row r="106" spans="2:34" x14ac:dyDescent="0.3">
      <c r="B106" s="12" t="s">
        <v>329</v>
      </c>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row>
    <row r="107" spans="2:34" x14ac:dyDescent="0.3">
      <c r="B107" s="55" t="str">
        <f>B101</f>
        <v>Industrial customers  at Medium Voltage</v>
      </c>
      <c r="C107" s="48" t="s">
        <v>191</v>
      </c>
      <c r="D107" s="148">
        <f t="shared" ref="D107:AH107" si="88">IFERROR(D$9*D69/D64,0)</f>
        <v>79.45047338935575</v>
      </c>
      <c r="E107" s="148">
        <f t="shared" si="88"/>
        <v>78.357526330532224</v>
      </c>
      <c r="F107" s="148">
        <f t="shared" si="88"/>
        <v>77.264579271708698</v>
      </c>
      <c r="G107" s="148">
        <f t="shared" si="88"/>
        <v>68.468550980392166</v>
      </c>
      <c r="H107" s="148">
        <f t="shared" si="88"/>
        <v>67.375603921568626</v>
      </c>
      <c r="I107" s="148">
        <f t="shared" si="88"/>
        <v>66.2826568627451</v>
      </c>
      <c r="J107" s="148">
        <f t="shared" si="88"/>
        <v>65.189709803921573</v>
      </c>
      <c r="K107" s="148">
        <f t="shared" si="88"/>
        <v>64.096762745098033</v>
      </c>
      <c r="L107" s="148">
        <f t="shared" si="88"/>
        <v>63.003815686274507</v>
      </c>
      <c r="M107" s="148">
        <f t="shared" si="88"/>
        <v>61.910868627450981</v>
      </c>
      <c r="N107" s="148">
        <f t="shared" si="88"/>
        <v>60.817921568627447</v>
      </c>
      <c r="O107" s="148">
        <f t="shared" si="88"/>
        <v>59.724974509803921</v>
      </c>
      <c r="P107" s="148">
        <f t="shared" si="88"/>
        <v>58.632027450980381</v>
      </c>
      <c r="Q107" s="148">
        <f t="shared" si="88"/>
        <v>57.539080392156862</v>
      </c>
      <c r="R107" s="148">
        <f t="shared" si="88"/>
        <v>56.446133333333329</v>
      </c>
      <c r="S107" s="148">
        <f t="shared" si="88"/>
        <v>55.353186274509802</v>
      </c>
      <c r="T107" s="148">
        <f t="shared" si="88"/>
        <v>54.260239215686269</v>
      </c>
      <c r="U107" s="148">
        <f t="shared" si="88"/>
        <v>53.167292156862743</v>
      </c>
      <c r="V107" s="148">
        <f t="shared" si="88"/>
        <v>52.07434509803921</v>
      </c>
      <c r="W107" s="148">
        <f t="shared" si="88"/>
        <v>50.981398039215691</v>
      </c>
      <c r="X107" s="148">
        <f t="shared" si="88"/>
        <v>66.840282913165268</v>
      </c>
      <c r="Y107" s="148">
        <f t="shared" si="88"/>
        <v>65.747335854341728</v>
      </c>
      <c r="Z107" s="148">
        <f t="shared" si="88"/>
        <v>64.654388795518202</v>
      </c>
      <c r="AA107" s="148">
        <f t="shared" si="88"/>
        <v>63.561441736694668</v>
      </c>
      <c r="AB107" s="148">
        <f t="shared" si="88"/>
        <v>62.468494677871142</v>
      </c>
      <c r="AC107" s="148">
        <f t="shared" si="88"/>
        <v>62.490799719887946</v>
      </c>
      <c r="AD107" s="148">
        <f t="shared" si="88"/>
        <v>61.39785266106442</v>
      </c>
      <c r="AE107" s="148">
        <f t="shared" si="88"/>
        <v>60.304905602240893</v>
      </c>
      <c r="AF107" s="148">
        <f t="shared" si="88"/>
        <v>59.211958543417353</v>
      </c>
      <c r="AG107" s="148">
        <f t="shared" si="88"/>
        <v>58.119011484593834</v>
      </c>
      <c r="AH107" s="148">
        <f t="shared" si="88"/>
        <v>57.026064425770294</v>
      </c>
    </row>
    <row r="108" spans="2:34" x14ac:dyDescent="0.3">
      <c r="B108" s="55" t="str">
        <f>B102</f>
        <v>Semi-industrial/commercial customers at Medium Voltage</v>
      </c>
      <c r="C108" s="48" t="s">
        <v>191</v>
      </c>
      <c r="D108" s="148">
        <f t="shared" ref="D108:AH108" si="89">IFERROR(D$9*D70/D65,0)</f>
        <v>79.45047338935575</v>
      </c>
      <c r="E108" s="148">
        <f t="shared" si="89"/>
        <v>78.357526330532224</v>
      </c>
      <c r="F108" s="148">
        <f t="shared" si="89"/>
        <v>77.264579271708683</v>
      </c>
      <c r="G108" s="148">
        <f t="shared" si="89"/>
        <v>68.468550980392166</v>
      </c>
      <c r="H108" s="148">
        <f t="shared" si="89"/>
        <v>67.375603921568626</v>
      </c>
      <c r="I108" s="148">
        <f t="shared" si="89"/>
        <v>66.2826568627451</v>
      </c>
      <c r="J108" s="148">
        <f t="shared" si="89"/>
        <v>65.189709803921573</v>
      </c>
      <c r="K108" s="148">
        <f t="shared" si="89"/>
        <v>64.096762745098033</v>
      </c>
      <c r="L108" s="148">
        <f t="shared" si="89"/>
        <v>63.003815686274507</v>
      </c>
      <c r="M108" s="148">
        <f t="shared" si="89"/>
        <v>61.910868627450988</v>
      </c>
      <c r="N108" s="148">
        <f t="shared" si="89"/>
        <v>60.81792156862744</v>
      </c>
      <c r="O108" s="148">
        <f t="shared" si="89"/>
        <v>59.724974509803914</v>
      </c>
      <c r="P108" s="148">
        <f t="shared" si="89"/>
        <v>58.632027450980381</v>
      </c>
      <c r="Q108" s="148">
        <f t="shared" si="89"/>
        <v>57.539080392156862</v>
      </c>
      <c r="R108" s="148">
        <f t="shared" si="89"/>
        <v>56.446133333333322</v>
      </c>
      <c r="S108" s="148">
        <f t="shared" si="89"/>
        <v>55.353186274509802</v>
      </c>
      <c r="T108" s="148">
        <f t="shared" si="89"/>
        <v>54.260239215686269</v>
      </c>
      <c r="U108" s="148">
        <f t="shared" si="89"/>
        <v>53.167292156862743</v>
      </c>
      <c r="V108" s="148">
        <f t="shared" si="89"/>
        <v>52.07434509803921</v>
      </c>
      <c r="W108" s="148">
        <f t="shared" si="89"/>
        <v>50.981398039215684</v>
      </c>
      <c r="X108" s="148">
        <f t="shared" si="89"/>
        <v>66.840282913165254</v>
      </c>
      <c r="Y108" s="148">
        <f t="shared" si="89"/>
        <v>65.747335854341742</v>
      </c>
      <c r="Z108" s="148">
        <f t="shared" si="89"/>
        <v>64.654388795518202</v>
      </c>
      <c r="AA108" s="148">
        <f t="shared" si="89"/>
        <v>63.561441736694668</v>
      </c>
      <c r="AB108" s="148">
        <f t="shared" si="89"/>
        <v>62.468494677871142</v>
      </c>
      <c r="AC108" s="148">
        <f t="shared" si="89"/>
        <v>62.490799719887946</v>
      </c>
      <c r="AD108" s="148">
        <f t="shared" si="89"/>
        <v>61.39785266106442</v>
      </c>
      <c r="AE108" s="148">
        <f t="shared" si="89"/>
        <v>60.3049056022409</v>
      </c>
      <c r="AF108" s="148">
        <f t="shared" si="89"/>
        <v>59.211958543417353</v>
      </c>
      <c r="AG108" s="148">
        <f t="shared" si="89"/>
        <v>58.119011484593827</v>
      </c>
      <c r="AH108" s="148">
        <f t="shared" si="89"/>
        <v>57.026064425770294</v>
      </c>
    </row>
    <row r="109" spans="2:34" x14ac:dyDescent="0.3">
      <c r="B109" s="55" t="str">
        <f>'8.Generators Charge'!B100</f>
        <v>Semi-industrial/commercial customers at Low Voltage</v>
      </c>
      <c r="C109" s="48" t="s">
        <v>191</v>
      </c>
      <c r="D109" s="148">
        <f t="shared" ref="D109:AH109" si="90">IFERROR(D$9*D71/D66,0)</f>
        <v>79.45047338935575</v>
      </c>
      <c r="E109" s="148">
        <f t="shared" si="90"/>
        <v>78.357526330532224</v>
      </c>
      <c r="F109" s="148">
        <f t="shared" si="90"/>
        <v>77.264579271708698</v>
      </c>
      <c r="G109" s="148">
        <f t="shared" si="90"/>
        <v>68.468550980392166</v>
      </c>
      <c r="H109" s="148">
        <f t="shared" si="90"/>
        <v>67.375603921568626</v>
      </c>
      <c r="I109" s="148">
        <f t="shared" si="90"/>
        <v>66.2826568627451</v>
      </c>
      <c r="J109" s="148">
        <f t="shared" si="90"/>
        <v>65.189709803921573</v>
      </c>
      <c r="K109" s="148">
        <f t="shared" si="90"/>
        <v>64.096762745098033</v>
      </c>
      <c r="L109" s="148">
        <f t="shared" si="90"/>
        <v>63.003815686274507</v>
      </c>
      <c r="M109" s="148">
        <f t="shared" si="90"/>
        <v>61.910868627450988</v>
      </c>
      <c r="N109" s="148">
        <f t="shared" si="90"/>
        <v>60.81792156862744</v>
      </c>
      <c r="O109" s="148">
        <f t="shared" si="90"/>
        <v>59.724974509803921</v>
      </c>
      <c r="P109" s="148">
        <f t="shared" si="90"/>
        <v>58.632027450980381</v>
      </c>
      <c r="Q109" s="148">
        <f t="shared" si="90"/>
        <v>57.539080392156855</v>
      </c>
      <c r="R109" s="148">
        <f t="shared" si="90"/>
        <v>56.446133333333329</v>
      </c>
      <c r="S109" s="148">
        <f t="shared" si="90"/>
        <v>55.353186274509802</v>
      </c>
      <c r="T109" s="148">
        <f t="shared" si="90"/>
        <v>54.260239215686262</v>
      </c>
      <c r="U109" s="148">
        <f t="shared" si="90"/>
        <v>53.167292156862743</v>
      </c>
      <c r="V109" s="148">
        <f t="shared" si="90"/>
        <v>52.07434509803921</v>
      </c>
      <c r="W109" s="148">
        <f t="shared" si="90"/>
        <v>50.981398039215691</v>
      </c>
      <c r="X109" s="148">
        <f t="shared" si="90"/>
        <v>66.840282913165254</v>
      </c>
      <c r="Y109" s="148">
        <f t="shared" si="90"/>
        <v>65.747335854341728</v>
      </c>
      <c r="Z109" s="148">
        <f t="shared" si="90"/>
        <v>64.654388795518202</v>
      </c>
      <c r="AA109" s="148">
        <f t="shared" si="90"/>
        <v>63.561441736694668</v>
      </c>
      <c r="AB109" s="148">
        <f t="shared" si="90"/>
        <v>62.468494677871149</v>
      </c>
      <c r="AC109" s="148">
        <f t="shared" si="90"/>
        <v>62.490799719887953</v>
      </c>
      <c r="AD109" s="148">
        <f t="shared" si="90"/>
        <v>61.397852661064412</v>
      </c>
      <c r="AE109" s="148">
        <f t="shared" si="90"/>
        <v>60.304905602240893</v>
      </c>
      <c r="AF109" s="148">
        <f t="shared" si="90"/>
        <v>59.21195854341736</v>
      </c>
      <c r="AG109" s="148">
        <f t="shared" si="90"/>
        <v>58.119011484593827</v>
      </c>
      <c r="AH109" s="148">
        <f t="shared" si="90"/>
        <v>57.026064425770294</v>
      </c>
    </row>
    <row r="110" spans="2:34" x14ac:dyDescent="0.3">
      <c r="B110" s="55" t="str">
        <f>'8.Generators Charge'!B101</f>
        <v>Residential customers at Low Voltage</v>
      </c>
      <c r="C110" s="48" t="s">
        <v>191</v>
      </c>
      <c r="D110" s="148">
        <f t="shared" ref="D110:AH110" si="91">IFERROR(D$9*D72/D67,0)</f>
        <v>79.450473389355764</v>
      </c>
      <c r="E110" s="148">
        <f t="shared" si="91"/>
        <v>78.357526330532238</v>
      </c>
      <c r="F110" s="148">
        <f t="shared" si="91"/>
        <v>77.264579271708698</v>
      </c>
      <c r="G110" s="148">
        <f t="shared" si="91"/>
        <v>68.468550980392166</v>
      </c>
      <c r="H110" s="148">
        <f t="shared" si="91"/>
        <v>67.37560392156864</v>
      </c>
      <c r="I110" s="148">
        <f t="shared" si="91"/>
        <v>66.2826568627451</v>
      </c>
      <c r="J110" s="148">
        <f t="shared" si="91"/>
        <v>65.189709803921573</v>
      </c>
      <c r="K110" s="148">
        <f t="shared" si="91"/>
        <v>64.096762745098047</v>
      </c>
      <c r="L110" s="148">
        <f t="shared" si="91"/>
        <v>63.003815686274507</v>
      </c>
      <c r="M110" s="148">
        <f t="shared" si="91"/>
        <v>61.910868627450988</v>
      </c>
      <c r="N110" s="148">
        <f t="shared" si="91"/>
        <v>60.817921568627447</v>
      </c>
      <c r="O110" s="148">
        <f t="shared" si="91"/>
        <v>59.724974509803928</v>
      </c>
      <c r="P110" s="148">
        <f t="shared" si="91"/>
        <v>58.632027450980388</v>
      </c>
      <c r="Q110" s="148">
        <f t="shared" si="91"/>
        <v>57.539080392156869</v>
      </c>
      <c r="R110" s="148">
        <f t="shared" si="91"/>
        <v>56.446133333333336</v>
      </c>
      <c r="S110" s="148">
        <f t="shared" si="91"/>
        <v>55.353186274509802</v>
      </c>
      <c r="T110" s="148">
        <f t="shared" si="91"/>
        <v>54.260239215686276</v>
      </c>
      <c r="U110" s="148">
        <f t="shared" si="91"/>
        <v>53.16729215686275</v>
      </c>
      <c r="V110" s="148">
        <f t="shared" si="91"/>
        <v>52.074345098039217</v>
      </c>
      <c r="W110" s="148">
        <f t="shared" si="91"/>
        <v>50.981398039215691</v>
      </c>
      <c r="X110" s="148">
        <f t="shared" si="91"/>
        <v>66.840282913165268</v>
      </c>
      <c r="Y110" s="148">
        <f t="shared" si="91"/>
        <v>65.747335854341728</v>
      </c>
      <c r="Z110" s="148">
        <f t="shared" si="91"/>
        <v>64.654388795518202</v>
      </c>
      <c r="AA110" s="148">
        <f t="shared" si="91"/>
        <v>63.561441736694668</v>
      </c>
      <c r="AB110" s="148">
        <f t="shared" si="91"/>
        <v>62.468494677871149</v>
      </c>
      <c r="AC110" s="148">
        <f t="shared" si="91"/>
        <v>62.490799719887953</v>
      </c>
      <c r="AD110" s="148">
        <f t="shared" si="91"/>
        <v>61.397852661064427</v>
      </c>
      <c r="AE110" s="148">
        <f t="shared" si="91"/>
        <v>60.304905602240908</v>
      </c>
      <c r="AF110" s="148">
        <f t="shared" si="91"/>
        <v>59.21195854341736</v>
      </c>
      <c r="AG110" s="148">
        <f t="shared" si="91"/>
        <v>58.119011484593841</v>
      </c>
      <c r="AH110" s="148">
        <f t="shared" si="91"/>
        <v>57.026064425770301</v>
      </c>
    </row>
  </sheetData>
  <phoneticPr fontId="15"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D1CE4-5017-4324-960C-C889615F9962}">
  <sheetPr>
    <tabColor rgb="FFA66BD3"/>
  </sheetPr>
  <dimension ref="B1:AI101"/>
  <sheetViews>
    <sheetView showGridLines="0" topLeftCell="A40" zoomScale="85" zoomScaleNormal="85" workbookViewId="0">
      <pane xSplit="2" topLeftCell="C1" activePane="topRight" state="frozen"/>
      <selection pane="topRight" activeCell="H59" sqref="H59"/>
    </sheetView>
  </sheetViews>
  <sheetFormatPr defaultRowHeight="14.4" x14ac:dyDescent="0.3"/>
  <cols>
    <col min="1" max="1" width="2.88671875" customWidth="1"/>
    <col min="2" max="2" width="33.5546875" style="5" customWidth="1"/>
    <col min="3" max="4" width="22.88671875" style="5" customWidth="1"/>
    <col min="5" max="5" width="15.5546875" style="5" customWidth="1"/>
    <col min="6" max="11" width="15.5546875" style="2" customWidth="1"/>
    <col min="12" max="12" width="22" style="2" customWidth="1"/>
    <col min="13" max="13" width="15.5546875" style="2" customWidth="1"/>
    <col min="14" max="20" width="15.5546875" customWidth="1"/>
    <col min="21" max="21" width="15.6640625" customWidth="1"/>
    <col min="22" max="34" width="15.5546875" customWidth="1"/>
    <col min="35" max="35" width="15" customWidth="1"/>
  </cols>
  <sheetData>
    <row r="1" spans="2:35" ht="15.75" customHeight="1" x14ac:dyDescent="0.3"/>
    <row r="2" spans="2:35" x14ac:dyDescent="0.3">
      <c r="B2" s="12" t="s">
        <v>236</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row>
    <row r="3" spans="2:35" x14ac:dyDescent="0.3">
      <c r="B3"/>
      <c r="C3"/>
      <c r="D3"/>
      <c r="E3"/>
      <c r="F3"/>
      <c r="G3"/>
      <c r="H3"/>
      <c r="I3"/>
      <c r="J3"/>
      <c r="K3"/>
      <c r="L3"/>
      <c r="M3"/>
    </row>
    <row r="4" spans="2:35" x14ac:dyDescent="0.3">
      <c r="B4" s="9"/>
      <c r="C4" s="9"/>
      <c r="D4" s="9"/>
      <c r="E4" s="152"/>
      <c r="F4">
        <v>1</v>
      </c>
      <c r="G4">
        <v>2</v>
      </c>
      <c r="H4">
        <v>3</v>
      </c>
      <c r="I4">
        <v>4</v>
      </c>
      <c r="J4">
        <v>5</v>
      </c>
      <c r="K4">
        <v>6</v>
      </c>
      <c r="L4">
        <v>7</v>
      </c>
      <c r="M4">
        <v>8</v>
      </c>
      <c r="N4">
        <v>9</v>
      </c>
      <c r="O4">
        <v>10</v>
      </c>
      <c r="P4">
        <v>11</v>
      </c>
      <c r="Q4">
        <v>12</v>
      </c>
      <c r="R4">
        <v>13</v>
      </c>
      <c r="S4">
        <v>14</v>
      </c>
      <c r="T4">
        <v>15</v>
      </c>
      <c r="U4">
        <v>16</v>
      </c>
      <c r="V4">
        <v>17</v>
      </c>
      <c r="W4">
        <v>18</v>
      </c>
      <c r="X4">
        <v>19</v>
      </c>
      <c r="Y4">
        <v>20</v>
      </c>
      <c r="Z4">
        <v>21</v>
      </c>
      <c r="AA4">
        <v>22</v>
      </c>
      <c r="AB4">
        <v>23</v>
      </c>
      <c r="AC4">
        <v>24</v>
      </c>
      <c r="AD4">
        <v>25</v>
      </c>
      <c r="AE4">
        <v>26</v>
      </c>
      <c r="AF4">
        <v>27</v>
      </c>
      <c r="AG4">
        <v>28</v>
      </c>
      <c r="AH4">
        <v>29</v>
      </c>
      <c r="AI4">
        <v>30</v>
      </c>
    </row>
    <row r="5" spans="2:35" x14ac:dyDescent="0.3">
      <c r="B5" s="136" t="s">
        <v>75</v>
      </c>
      <c r="C5"/>
      <c r="D5" s="63" t="s">
        <v>74</v>
      </c>
      <c r="E5" s="157">
        <f>E8</f>
        <v>2024</v>
      </c>
      <c r="F5" s="157">
        <f t="shared" ref="F5:AI5" si="0">F8</f>
        <v>2025</v>
      </c>
      <c r="G5" s="157">
        <f t="shared" si="0"/>
        <v>2026</v>
      </c>
      <c r="H5" s="157">
        <f t="shared" si="0"/>
        <v>2027</v>
      </c>
      <c r="I5" s="157">
        <f t="shared" si="0"/>
        <v>2028</v>
      </c>
      <c r="J5" s="157">
        <f t="shared" si="0"/>
        <v>2029</v>
      </c>
      <c r="K5" s="157">
        <f t="shared" si="0"/>
        <v>2030</v>
      </c>
      <c r="L5" s="157">
        <f t="shared" si="0"/>
        <v>2031</v>
      </c>
      <c r="M5" s="157">
        <f t="shared" si="0"/>
        <v>2032</v>
      </c>
      <c r="N5" s="157">
        <f t="shared" si="0"/>
        <v>2033</v>
      </c>
      <c r="O5" s="157">
        <f t="shared" si="0"/>
        <v>2034</v>
      </c>
      <c r="P5" s="157">
        <f t="shared" si="0"/>
        <v>2035</v>
      </c>
      <c r="Q5" s="157">
        <f t="shared" si="0"/>
        <v>2036</v>
      </c>
      <c r="R5" s="157">
        <f t="shared" si="0"/>
        <v>2037</v>
      </c>
      <c r="S5" s="157">
        <f t="shared" si="0"/>
        <v>2038</v>
      </c>
      <c r="T5" s="157">
        <f t="shared" si="0"/>
        <v>2039</v>
      </c>
      <c r="U5" s="157">
        <f t="shared" si="0"/>
        <v>2040</v>
      </c>
      <c r="V5" s="157">
        <f t="shared" si="0"/>
        <v>2041</v>
      </c>
      <c r="W5" s="157">
        <f t="shared" si="0"/>
        <v>2042</v>
      </c>
      <c r="X5" s="157">
        <f t="shared" si="0"/>
        <v>2043</v>
      </c>
      <c r="Y5" s="157">
        <f t="shared" si="0"/>
        <v>2044</v>
      </c>
      <c r="Z5" s="157">
        <f t="shared" si="0"/>
        <v>2045</v>
      </c>
      <c r="AA5" s="157">
        <f t="shared" si="0"/>
        <v>2046</v>
      </c>
      <c r="AB5" s="157">
        <f t="shared" si="0"/>
        <v>2047</v>
      </c>
      <c r="AC5" s="157">
        <f t="shared" si="0"/>
        <v>2048</v>
      </c>
      <c r="AD5" s="157">
        <f t="shared" si="0"/>
        <v>2049</v>
      </c>
      <c r="AE5" s="157">
        <f t="shared" si="0"/>
        <v>2050</v>
      </c>
      <c r="AF5" s="157">
        <f t="shared" si="0"/>
        <v>2051</v>
      </c>
      <c r="AG5" s="157">
        <f t="shared" si="0"/>
        <v>2052</v>
      </c>
      <c r="AH5" s="157">
        <f t="shared" si="0"/>
        <v>2053</v>
      </c>
      <c r="AI5" s="157">
        <f t="shared" si="0"/>
        <v>2054</v>
      </c>
    </row>
    <row r="6" spans="2:35" ht="28.8" x14ac:dyDescent="0.3">
      <c r="B6" s="155" t="s">
        <v>75</v>
      </c>
      <c r="C6" s="242"/>
      <c r="D6" s="188">
        <f>SUM(E6:AI6)</f>
        <v>3920.9999999999973</v>
      </c>
      <c r="E6" s="126">
        <v>0</v>
      </c>
      <c r="F6" s="126">
        <f>E98</f>
        <v>222</v>
      </c>
      <c r="G6" s="126">
        <f t="shared" ref="G6:AI6" si="1">F98</f>
        <v>212.2</v>
      </c>
      <c r="H6" s="126">
        <f t="shared" si="1"/>
        <v>202.39999999999998</v>
      </c>
      <c r="I6" s="126">
        <f t="shared" si="1"/>
        <v>192.59999999999997</v>
      </c>
      <c r="J6" s="126">
        <f t="shared" si="1"/>
        <v>182.79999999999995</v>
      </c>
      <c r="K6" s="126">
        <f t="shared" si="1"/>
        <v>172.99999999999994</v>
      </c>
      <c r="L6" s="126">
        <f t="shared" si="1"/>
        <v>163.19999999999993</v>
      </c>
      <c r="M6" s="126">
        <f t="shared" si="1"/>
        <v>153.39999999999992</v>
      </c>
      <c r="N6" s="126">
        <f t="shared" si="1"/>
        <v>143.59999999999991</v>
      </c>
      <c r="O6" s="126">
        <f t="shared" si="1"/>
        <v>133.7999999999999</v>
      </c>
      <c r="P6" s="126">
        <f t="shared" si="1"/>
        <v>123.9999999999999</v>
      </c>
      <c r="Q6" s="126">
        <f>P98</f>
        <v>114.1999999999999</v>
      </c>
      <c r="R6" s="126">
        <f t="shared" si="1"/>
        <v>104.39999999999991</v>
      </c>
      <c r="S6" s="126">
        <f t="shared" si="1"/>
        <v>94.599999999999909</v>
      </c>
      <c r="T6" s="126">
        <f t="shared" si="1"/>
        <v>84.799999999999912</v>
      </c>
      <c r="U6" s="126">
        <f t="shared" si="1"/>
        <v>74.999999999999915</v>
      </c>
      <c r="V6" s="126">
        <f t="shared" si="1"/>
        <v>65.199999999999918</v>
      </c>
      <c r="W6" s="126">
        <f t="shared" si="1"/>
        <v>55.39999999999992</v>
      </c>
      <c r="X6" s="126">
        <f t="shared" si="1"/>
        <v>45.599999999999923</v>
      </c>
      <c r="Y6" s="126">
        <f t="shared" si="1"/>
        <v>35.799999999999926</v>
      </c>
      <c r="Z6" s="126">
        <f t="shared" si="1"/>
        <v>177.99999999999994</v>
      </c>
      <c r="AA6" s="126">
        <f t="shared" si="1"/>
        <v>168.19999999999993</v>
      </c>
      <c r="AB6" s="126">
        <f t="shared" si="1"/>
        <v>158.39999999999992</v>
      </c>
      <c r="AC6" s="126">
        <f t="shared" si="1"/>
        <v>148.59999999999991</v>
      </c>
      <c r="AD6" s="126">
        <f t="shared" si="1"/>
        <v>138.7999999999999</v>
      </c>
      <c r="AE6" s="126">
        <f t="shared" si="1"/>
        <v>128.99999999999989</v>
      </c>
      <c r="AF6" s="126">
        <f t="shared" si="1"/>
        <v>119.59999999999988</v>
      </c>
      <c r="AG6" s="126">
        <f t="shared" si="1"/>
        <v>110.19999999999987</v>
      </c>
      <c r="AH6" s="126">
        <f t="shared" si="1"/>
        <v>100.79999999999987</v>
      </c>
      <c r="AI6" s="126">
        <f t="shared" si="1"/>
        <v>91.399999999999864</v>
      </c>
    </row>
    <row r="7" spans="2:35" x14ac:dyDescent="0.3">
      <c r="B7"/>
      <c r="C7"/>
      <c r="D7"/>
      <c r="E7"/>
      <c r="F7"/>
      <c r="G7"/>
      <c r="H7"/>
      <c r="I7"/>
      <c r="J7"/>
      <c r="K7"/>
      <c r="L7"/>
      <c r="M7"/>
    </row>
    <row r="8" spans="2:35" x14ac:dyDescent="0.3">
      <c r="B8" s="125" t="s">
        <v>215</v>
      </c>
      <c r="C8" s="63" t="s">
        <v>73</v>
      </c>
      <c r="D8" s="63" t="s">
        <v>74</v>
      </c>
      <c r="E8" s="11">
        <v>2024</v>
      </c>
      <c r="F8" s="11">
        <f>E8+1</f>
        <v>2025</v>
      </c>
      <c r="G8" s="11">
        <f t="shared" ref="G8:AI8" si="2">F8+1</f>
        <v>2026</v>
      </c>
      <c r="H8" s="11">
        <f t="shared" si="2"/>
        <v>2027</v>
      </c>
      <c r="I8" s="11">
        <f t="shared" si="2"/>
        <v>2028</v>
      </c>
      <c r="J8" s="11">
        <f t="shared" si="2"/>
        <v>2029</v>
      </c>
      <c r="K8" s="11">
        <f t="shared" si="2"/>
        <v>2030</v>
      </c>
      <c r="L8" s="11">
        <f t="shared" si="2"/>
        <v>2031</v>
      </c>
      <c r="M8" s="11">
        <f t="shared" si="2"/>
        <v>2032</v>
      </c>
      <c r="N8" s="11">
        <f t="shared" si="2"/>
        <v>2033</v>
      </c>
      <c r="O8" s="11">
        <f t="shared" si="2"/>
        <v>2034</v>
      </c>
      <c r="P8" s="11">
        <f t="shared" si="2"/>
        <v>2035</v>
      </c>
      <c r="Q8" s="11">
        <f t="shared" si="2"/>
        <v>2036</v>
      </c>
      <c r="R8" s="11">
        <f t="shared" si="2"/>
        <v>2037</v>
      </c>
      <c r="S8" s="11">
        <f t="shared" si="2"/>
        <v>2038</v>
      </c>
      <c r="T8" s="11">
        <f t="shared" si="2"/>
        <v>2039</v>
      </c>
      <c r="U8" s="11">
        <f t="shared" si="2"/>
        <v>2040</v>
      </c>
      <c r="V8" s="11">
        <f t="shared" si="2"/>
        <v>2041</v>
      </c>
      <c r="W8" s="11">
        <f t="shared" si="2"/>
        <v>2042</v>
      </c>
      <c r="X8" s="11">
        <f t="shared" si="2"/>
        <v>2043</v>
      </c>
      <c r="Y8" s="11">
        <f t="shared" si="2"/>
        <v>2044</v>
      </c>
      <c r="Z8" s="11">
        <f t="shared" si="2"/>
        <v>2045</v>
      </c>
      <c r="AA8" s="11">
        <f t="shared" si="2"/>
        <v>2046</v>
      </c>
      <c r="AB8" s="11">
        <f t="shared" si="2"/>
        <v>2047</v>
      </c>
      <c r="AC8" s="11">
        <f t="shared" si="2"/>
        <v>2048</v>
      </c>
      <c r="AD8" s="11">
        <f t="shared" si="2"/>
        <v>2049</v>
      </c>
      <c r="AE8" s="11">
        <f t="shared" si="2"/>
        <v>2050</v>
      </c>
      <c r="AF8" s="11">
        <f t="shared" si="2"/>
        <v>2051</v>
      </c>
      <c r="AG8" s="11">
        <f t="shared" si="2"/>
        <v>2052</v>
      </c>
      <c r="AH8" s="11">
        <f t="shared" si="2"/>
        <v>2053</v>
      </c>
      <c r="AI8" s="11">
        <f t="shared" si="2"/>
        <v>2054</v>
      </c>
    </row>
    <row r="9" spans="2:35" x14ac:dyDescent="0.3">
      <c r="B9" s="281" t="s">
        <v>235</v>
      </c>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row>
    <row r="10" spans="2:35" x14ac:dyDescent="0.3">
      <c r="B10" s="6" t="s">
        <v>77</v>
      </c>
      <c r="C10" s="123">
        <v>0.03</v>
      </c>
      <c r="D10" s="151">
        <f>SUM(E10:AI10)</f>
        <v>9</v>
      </c>
      <c r="E10" s="177">
        <v>9</v>
      </c>
      <c r="F10" s="177">
        <v>0</v>
      </c>
      <c r="G10" s="177">
        <v>0</v>
      </c>
      <c r="H10" s="177">
        <v>0</v>
      </c>
      <c r="I10" s="177">
        <v>0</v>
      </c>
      <c r="J10" s="177">
        <v>0</v>
      </c>
      <c r="K10" s="177"/>
      <c r="L10" s="177">
        <v>0</v>
      </c>
      <c r="M10" s="177">
        <v>0</v>
      </c>
      <c r="N10" s="177">
        <v>0</v>
      </c>
      <c r="O10" s="177">
        <v>0</v>
      </c>
      <c r="P10" s="177">
        <v>0</v>
      </c>
      <c r="Q10" s="177">
        <v>0</v>
      </c>
      <c r="R10" s="177">
        <v>0</v>
      </c>
      <c r="S10" s="177">
        <v>0</v>
      </c>
      <c r="T10" s="177">
        <v>0</v>
      </c>
      <c r="U10" s="177">
        <v>0</v>
      </c>
      <c r="V10" s="177">
        <v>0</v>
      </c>
      <c r="W10" s="177">
        <v>0</v>
      </c>
      <c r="X10" s="177">
        <v>0</v>
      </c>
      <c r="Y10" s="177">
        <v>0</v>
      </c>
      <c r="Z10" s="177">
        <v>0</v>
      </c>
      <c r="AA10" s="177">
        <v>0</v>
      </c>
      <c r="AB10" s="177">
        <v>0</v>
      </c>
      <c r="AC10" s="177">
        <v>0</v>
      </c>
      <c r="AD10" s="177">
        <v>0</v>
      </c>
      <c r="AE10" s="177">
        <v>0</v>
      </c>
      <c r="AF10" s="177">
        <v>0</v>
      </c>
      <c r="AG10" s="177">
        <v>0</v>
      </c>
      <c r="AH10" s="177">
        <v>0</v>
      </c>
      <c r="AI10" s="177">
        <v>0</v>
      </c>
    </row>
    <row r="11" spans="2:35" x14ac:dyDescent="0.3">
      <c r="B11" s="6" t="s">
        <v>78</v>
      </c>
      <c r="C11" s="123">
        <v>0.03</v>
      </c>
      <c r="D11" s="151">
        <f>SUM(E11:AI11)</f>
        <v>9</v>
      </c>
      <c r="E11" s="177">
        <v>9</v>
      </c>
      <c r="F11" s="177">
        <v>0</v>
      </c>
      <c r="G11" s="177">
        <v>0</v>
      </c>
      <c r="H11" s="177">
        <v>0</v>
      </c>
      <c r="I11" s="177">
        <v>0</v>
      </c>
      <c r="J11" s="177">
        <v>0</v>
      </c>
      <c r="K11" s="177">
        <v>0</v>
      </c>
      <c r="L11" s="177">
        <v>0</v>
      </c>
      <c r="M11" s="177">
        <v>0</v>
      </c>
      <c r="N11" s="177">
        <v>0</v>
      </c>
      <c r="O11" s="177">
        <v>0</v>
      </c>
      <c r="P11" s="177">
        <v>0</v>
      </c>
      <c r="Q11" s="177">
        <v>0</v>
      </c>
      <c r="R11" s="177">
        <v>0</v>
      </c>
      <c r="S11" s="177">
        <v>0</v>
      </c>
      <c r="T11" s="177">
        <v>0</v>
      </c>
      <c r="U11" s="177">
        <v>0</v>
      </c>
      <c r="V11" s="177">
        <v>0</v>
      </c>
      <c r="W11" s="177">
        <v>0</v>
      </c>
      <c r="X11" s="177">
        <v>0</v>
      </c>
      <c r="Y11" s="177">
        <v>0</v>
      </c>
      <c r="Z11" s="177">
        <v>0</v>
      </c>
      <c r="AA11" s="177">
        <v>0</v>
      </c>
      <c r="AB11" s="177">
        <v>0</v>
      </c>
      <c r="AC11" s="177">
        <v>0</v>
      </c>
      <c r="AD11" s="177">
        <v>0</v>
      </c>
      <c r="AE11" s="177">
        <v>0</v>
      </c>
      <c r="AF11" s="177">
        <v>0</v>
      </c>
      <c r="AG11" s="177">
        <v>0</v>
      </c>
      <c r="AH11" s="177">
        <v>0</v>
      </c>
      <c r="AI11" s="177">
        <v>0</v>
      </c>
    </row>
    <row r="12" spans="2:35" x14ac:dyDescent="0.3">
      <c r="B12" s="6" t="s">
        <v>79</v>
      </c>
      <c r="C12" s="123">
        <v>0.03</v>
      </c>
      <c r="D12" s="151">
        <f t="shared" ref="D12:D34" si="3">SUM(E12:AI12)</f>
        <v>9</v>
      </c>
      <c r="E12" s="177">
        <v>9</v>
      </c>
      <c r="F12" s="177">
        <v>0</v>
      </c>
      <c r="G12" s="177">
        <v>0</v>
      </c>
      <c r="H12" s="177">
        <v>0</v>
      </c>
      <c r="I12" s="177">
        <v>0</v>
      </c>
      <c r="J12" s="177">
        <v>0</v>
      </c>
      <c r="K12" s="177">
        <v>0</v>
      </c>
      <c r="L12" s="177">
        <v>0</v>
      </c>
      <c r="M12" s="177">
        <v>0</v>
      </c>
      <c r="N12" s="177">
        <v>0</v>
      </c>
      <c r="O12" s="177">
        <v>0</v>
      </c>
      <c r="P12" s="177">
        <v>0</v>
      </c>
      <c r="Q12" s="177">
        <v>0</v>
      </c>
      <c r="R12" s="177">
        <v>0</v>
      </c>
      <c r="S12" s="177">
        <v>0</v>
      </c>
      <c r="T12" s="177">
        <v>0</v>
      </c>
      <c r="U12" s="177">
        <v>0</v>
      </c>
      <c r="V12" s="177">
        <v>0</v>
      </c>
      <c r="W12" s="177">
        <v>0</v>
      </c>
      <c r="X12" s="177">
        <v>0</v>
      </c>
      <c r="Y12" s="177">
        <v>0</v>
      </c>
      <c r="Z12" s="177">
        <v>0</v>
      </c>
      <c r="AA12" s="177">
        <v>0</v>
      </c>
      <c r="AB12" s="177">
        <v>0</v>
      </c>
      <c r="AC12" s="177">
        <v>0</v>
      </c>
      <c r="AD12" s="177">
        <v>0</v>
      </c>
      <c r="AE12" s="177">
        <v>0</v>
      </c>
      <c r="AF12" s="177">
        <v>0</v>
      </c>
      <c r="AG12" s="177">
        <v>0</v>
      </c>
      <c r="AH12" s="177">
        <v>0</v>
      </c>
      <c r="AI12" s="177">
        <v>0</v>
      </c>
    </row>
    <row r="13" spans="2:35" x14ac:dyDescent="0.3">
      <c r="B13" s="6" t="s">
        <v>80</v>
      </c>
      <c r="C13" s="123">
        <v>0.03</v>
      </c>
      <c r="D13" s="151">
        <f t="shared" si="3"/>
        <v>9</v>
      </c>
      <c r="E13" s="177">
        <v>9</v>
      </c>
      <c r="F13" s="177">
        <v>0</v>
      </c>
      <c r="G13" s="177">
        <v>0</v>
      </c>
      <c r="H13" s="177">
        <v>0</v>
      </c>
      <c r="I13" s="177">
        <v>0</v>
      </c>
      <c r="J13" s="177">
        <v>0</v>
      </c>
      <c r="K13" s="177">
        <v>0</v>
      </c>
      <c r="L13" s="177">
        <v>0</v>
      </c>
      <c r="M13" s="177">
        <v>0</v>
      </c>
      <c r="N13" s="177">
        <v>0</v>
      </c>
      <c r="O13" s="177">
        <v>0</v>
      </c>
      <c r="P13" s="177">
        <v>0</v>
      </c>
      <c r="Q13" s="177">
        <v>0</v>
      </c>
      <c r="R13" s="177">
        <v>0</v>
      </c>
      <c r="S13" s="177">
        <v>0</v>
      </c>
      <c r="T13" s="177">
        <v>0</v>
      </c>
      <c r="U13" s="177">
        <v>0</v>
      </c>
      <c r="V13" s="177">
        <v>0</v>
      </c>
      <c r="W13" s="177">
        <v>0</v>
      </c>
      <c r="X13" s="177">
        <v>0</v>
      </c>
      <c r="Y13" s="177">
        <v>0</v>
      </c>
      <c r="Z13" s="177">
        <v>0</v>
      </c>
      <c r="AA13" s="177">
        <v>0</v>
      </c>
      <c r="AB13" s="177">
        <v>0</v>
      </c>
      <c r="AC13" s="177">
        <v>0</v>
      </c>
      <c r="AD13" s="177">
        <v>0</v>
      </c>
      <c r="AE13" s="177">
        <v>0</v>
      </c>
      <c r="AF13" s="177">
        <v>0</v>
      </c>
      <c r="AG13" s="177">
        <v>0</v>
      </c>
      <c r="AH13" s="177">
        <v>0</v>
      </c>
      <c r="AI13" s="177">
        <v>0</v>
      </c>
    </row>
    <row r="14" spans="2:35" ht="28.8" x14ac:dyDescent="0.3">
      <c r="B14" s="6" t="s">
        <v>81</v>
      </c>
      <c r="C14" s="123">
        <v>0.03</v>
      </c>
      <c r="D14" s="151">
        <f t="shared" si="3"/>
        <v>9</v>
      </c>
      <c r="E14" s="177">
        <v>9</v>
      </c>
      <c r="F14" s="177">
        <v>0</v>
      </c>
      <c r="G14" s="177">
        <v>0</v>
      </c>
      <c r="H14" s="177">
        <v>0</v>
      </c>
      <c r="I14" s="177">
        <v>0</v>
      </c>
      <c r="J14" s="177">
        <v>0</v>
      </c>
      <c r="K14" s="177">
        <v>0</v>
      </c>
      <c r="L14" s="177">
        <v>0</v>
      </c>
      <c r="M14" s="177">
        <v>0</v>
      </c>
      <c r="N14" s="177">
        <v>0</v>
      </c>
      <c r="O14" s="177">
        <v>0</v>
      </c>
      <c r="P14" s="177">
        <v>0</v>
      </c>
      <c r="Q14" s="177">
        <v>0</v>
      </c>
      <c r="R14" s="177">
        <v>0</v>
      </c>
      <c r="S14" s="177">
        <v>0</v>
      </c>
      <c r="T14" s="177">
        <v>0</v>
      </c>
      <c r="U14" s="177">
        <v>0</v>
      </c>
      <c r="V14" s="177">
        <v>0</v>
      </c>
      <c r="W14" s="177">
        <v>0</v>
      </c>
      <c r="X14" s="177">
        <v>0</v>
      </c>
      <c r="Y14" s="177">
        <v>0</v>
      </c>
      <c r="Z14" s="177">
        <v>0</v>
      </c>
      <c r="AA14" s="177">
        <v>0</v>
      </c>
      <c r="AB14" s="177">
        <v>0</v>
      </c>
      <c r="AC14" s="177">
        <v>0</v>
      </c>
      <c r="AD14" s="177">
        <v>0</v>
      </c>
      <c r="AE14" s="177">
        <v>0</v>
      </c>
      <c r="AF14" s="177">
        <v>0</v>
      </c>
      <c r="AG14" s="177">
        <v>0</v>
      </c>
      <c r="AH14" s="177">
        <v>0</v>
      </c>
      <c r="AI14" s="177">
        <v>0</v>
      </c>
    </row>
    <row r="15" spans="2:35" ht="28.8" x14ac:dyDescent="0.3">
      <c r="B15" s="6" t="s">
        <v>234</v>
      </c>
      <c r="C15" s="123">
        <v>0.05</v>
      </c>
      <c r="D15" s="151">
        <f t="shared" si="3"/>
        <v>20</v>
      </c>
      <c r="E15" s="177">
        <v>10</v>
      </c>
      <c r="F15" s="177">
        <v>0</v>
      </c>
      <c r="G15" s="177">
        <v>0</v>
      </c>
      <c r="H15" s="177">
        <v>0</v>
      </c>
      <c r="I15" s="177">
        <v>0</v>
      </c>
      <c r="J15" s="177">
        <v>0</v>
      </c>
      <c r="K15" s="177">
        <v>0</v>
      </c>
      <c r="L15" s="177">
        <v>0</v>
      </c>
      <c r="M15" s="177">
        <v>0</v>
      </c>
      <c r="N15" s="177">
        <v>0</v>
      </c>
      <c r="O15" s="177">
        <v>0</v>
      </c>
      <c r="P15" s="177">
        <v>0</v>
      </c>
      <c r="Q15" s="177">
        <v>0</v>
      </c>
      <c r="R15" s="177">
        <v>0</v>
      </c>
      <c r="S15" s="177">
        <v>0</v>
      </c>
      <c r="T15" s="177">
        <v>0</v>
      </c>
      <c r="U15" s="177">
        <v>0</v>
      </c>
      <c r="V15" s="177">
        <v>0</v>
      </c>
      <c r="W15" s="177">
        <v>0</v>
      </c>
      <c r="X15" s="177">
        <v>0</v>
      </c>
      <c r="Y15" s="177">
        <v>10</v>
      </c>
      <c r="Z15" s="177">
        <v>0</v>
      </c>
      <c r="AA15" s="177">
        <v>0</v>
      </c>
      <c r="AB15" s="177">
        <v>0</v>
      </c>
      <c r="AC15" s="177">
        <v>0</v>
      </c>
      <c r="AD15" s="177">
        <v>0</v>
      </c>
      <c r="AE15" s="177">
        <v>0</v>
      </c>
      <c r="AF15" s="177">
        <v>0</v>
      </c>
      <c r="AG15" s="177">
        <v>0</v>
      </c>
      <c r="AH15" s="177">
        <v>0</v>
      </c>
      <c r="AI15" s="177">
        <v>0</v>
      </c>
    </row>
    <row r="16" spans="2:35" ht="28.8" x14ac:dyDescent="0.3">
      <c r="B16" s="6" t="s">
        <v>195</v>
      </c>
      <c r="C16" s="123">
        <v>0.05</v>
      </c>
      <c r="D16" s="151">
        <f t="shared" si="3"/>
        <v>20</v>
      </c>
      <c r="E16" s="177">
        <v>10</v>
      </c>
      <c r="F16" s="177">
        <v>0</v>
      </c>
      <c r="G16" s="177">
        <v>0</v>
      </c>
      <c r="H16" s="177">
        <v>0</v>
      </c>
      <c r="I16" s="177">
        <v>0</v>
      </c>
      <c r="J16" s="177">
        <v>0</v>
      </c>
      <c r="K16" s="177">
        <v>0</v>
      </c>
      <c r="L16" s="177">
        <v>0</v>
      </c>
      <c r="M16" s="177">
        <v>0</v>
      </c>
      <c r="N16" s="177">
        <v>0</v>
      </c>
      <c r="O16" s="177">
        <v>0</v>
      </c>
      <c r="P16" s="177">
        <v>0</v>
      </c>
      <c r="Q16" s="177">
        <v>0</v>
      </c>
      <c r="R16" s="177">
        <v>0</v>
      </c>
      <c r="S16" s="177">
        <v>0</v>
      </c>
      <c r="T16" s="177">
        <v>0</v>
      </c>
      <c r="U16" s="177">
        <v>0</v>
      </c>
      <c r="V16" s="177">
        <v>0</v>
      </c>
      <c r="W16" s="177">
        <v>0</v>
      </c>
      <c r="X16" s="177">
        <v>0</v>
      </c>
      <c r="Y16" s="177">
        <v>10</v>
      </c>
      <c r="Z16" s="177">
        <v>0</v>
      </c>
      <c r="AA16" s="177">
        <v>0</v>
      </c>
      <c r="AB16" s="177">
        <v>0</v>
      </c>
      <c r="AC16" s="177">
        <v>0</v>
      </c>
      <c r="AD16" s="177">
        <v>0</v>
      </c>
      <c r="AE16" s="177">
        <v>0</v>
      </c>
      <c r="AF16" s="177">
        <v>0</v>
      </c>
      <c r="AG16" s="177">
        <v>0</v>
      </c>
      <c r="AH16" s="177">
        <v>0</v>
      </c>
      <c r="AI16" s="177">
        <v>0</v>
      </c>
    </row>
    <row r="17" spans="2:35" x14ac:dyDescent="0.3">
      <c r="B17" s="6" t="s">
        <v>196</v>
      </c>
      <c r="C17" s="123">
        <v>0.05</v>
      </c>
      <c r="D17" s="151">
        <f t="shared" si="3"/>
        <v>20</v>
      </c>
      <c r="E17" s="177">
        <v>10</v>
      </c>
      <c r="F17" s="177">
        <v>0</v>
      </c>
      <c r="G17" s="177">
        <v>0</v>
      </c>
      <c r="H17" s="177">
        <v>0</v>
      </c>
      <c r="I17" s="177">
        <v>0</v>
      </c>
      <c r="J17" s="177">
        <v>0</v>
      </c>
      <c r="K17" s="177">
        <v>0</v>
      </c>
      <c r="L17" s="177">
        <v>0</v>
      </c>
      <c r="M17" s="177">
        <v>0</v>
      </c>
      <c r="N17" s="177">
        <v>0</v>
      </c>
      <c r="O17" s="177">
        <v>0</v>
      </c>
      <c r="P17" s="177">
        <v>0</v>
      </c>
      <c r="Q17" s="177">
        <v>0</v>
      </c>
      <c r="R17" s="177">
        <v>0</v>
      </c>
      <c r="S17" s="177">
        <v>0</v>
      </c>
      <c r="T17" s="177">
        <v>0</v>
      </c>
      <c r="U17" s="177">
        <v>0</v>
      </c>
      <c r="V17" s="177">
        <v>0</v>
      </c>
      <c r="W17" s="177">
        <v>0</v>
      </c>
      <c r="X17" s="177">
        <v>0</v>
      </c>
      <c r="Y17" s="177">
        <v>10</v>
      </c>
      <c r="Z17" s="177">
        <v>0</v>
      </c>
      <c r="AA17" s="177">
        <v>0</v>
      </c>
      <c r="AB17" s="177">
        <v>0</v>
      </c>
      <c r="AC17" s="177">
        <v>0</v>
      </c>
      <c r="AD17" s="177">
        <v>0</v>
      </c>
      <c r="AE17" s="177">
        <v>0</v>
      </c>
      <c r="AF17" s="177">
        <v>0</v>
      </c>
      <c r="AG17" s="177">
        <v>0</v>
      </c>
      <c r="AH17" s="177">
        <v>0</v>
      </c>
      <c r="AI17" s="177">
        <v>0</v>
      </c>
    </row>
    <row r="18" spans="2:35" x14ac:dyDescent="0.3">
      <c r="B18" s="6" t="s">
        <v>197</v>
      </c>
      <c r="C18" s="123">
        <v>0.05</v>
      </c>
      <c r="D18" s="151">
        <f t="shared" si="3"/>
        <v>20</v>
      </c>
      <c r="E18" s="177">
        <v>10</v>
      </c>
      <c r="F18" s="177">
        <v>0</v>
      </c>
      <c r="G18" s="177">
        <v>0</v>
      </c>
      <c r="H18" s="177">
        <v>0</v>
      </c>
      <c r="I18" s="177">
        <v>0</v>
      </c>
      <c r="J18" s="177">
        <v>0</v>
      </c>
      <c r="K18" s="177">
        <v>0</v>
      </c>
      <c r="L18" s="177">
        <v>0</v>
      </c>
      <c r="M18" s="177">
        <v>0</v>
      </c>
      <c r="N18" s="177">
        <v>0</v>
      </c>
      <c r="O18" s="177">
        <v>0</v>
      </c>
      <c r="P18" s="177">
        <v>0</v>
      </c>
      <c r="Q18" s="177">
        <v>0</v>
      </c>
      <c r="R18" s="177">
        <v>0</v>
      </c>
      <c r="S18" s="177">
        <v>0</v>
      </c>
      <c r="T18" s="177">
        <v>0</v>
      </c>
      <c r="U18" s="177">
        <v>0</v>
      </c>
      <c r="V18" s="177">
        <v>0</v>
      </c>
      <c r="W18" s="177">
        <v>0</v>
      </c>
      <c r="X18" s="177">
        <v>0</v>
      </c>
      <c r="Y18" s="177">
        <v>10</v>
      </c>
      <c r="Z18" s="177">
        <v>0</v>
      </c>
      <c r="AA18" s="177">
        <v>0</v>
      </c>
      <c r="AB18" s="177">
        <v>0</v>
      </c>
      <c r="AC18" s="177">
        <v>0</v>
      </c>
      <c r="AD18" s="177">
        <v>0</v>
      </c>
      <c r="AE18" s="177">
        <v>0</v>
      </c>
      <c r="AF18" s="177">
        <v>0</v>
      </c>
      <c r="AG18" s="177">
        <v>0</v>
      </c>
      <c r="AH18" s="177">
        <v>0</v>
      </c>
      <c r="AI18" s="177">
        <v>0</v>
      </c>
    </row>
    <row r="19" spans="2:35" x14ac:dyDescent="0.3">
      <c r="B19" s="6" t="s">
        <v>198</v>
      </c>
      <c r="C19" s="123">
        <v>0.05</v>
      </c>
      <c r="D19" s="151">
        <f t="shared" si="3"/>
        <v>20</v>
      </c>
      <c r="E19" s="177">
        <v>10</v>
      </c>
      <c r="F19" s="177">
        <v>0</v>
      </c>
      <c r="G19" s="177">
        <v>0</v>
      </c>
      <c r="H19" s="177">
        <v>0</v>
      </c>
      <c r="I19" s="177">
        <v>0</v>
      </c>
      <c r="J19" s="177">
        <v>0</v>
      </c>
      <c r="K19" s="177">
        <v>0</v>
      </c>
      <c r="L19" s="177">
        <v>0</v>
      </c>
      <c r="M19" s="177">
        <v>0</v>
      </c>
      <c r="N19" s="177">
        <v>0</v>
      </c>
      <c r="O19" s="177">
        <v>0</v>
      </c>
      <c r="P19" s="177">
        <v>0</v>
      </c>
      <c r="Q19" s="177">
        <v>0</v>
      </c>
      <c r="R19" s="177">
        <v>0</v>
      </c>
      <c r="S19" s="177">
        <v>0</v>
      </c>
      <c r="T19" s="177">
        <v>0</v>
      </c>
      <c r="U19" s="177">
        <v>0</v>
      </c>
      <c r="V19" s="177">
        <v>0</v>
      </c>
      <c r="W19" s="177">
        <v>0</v>
      </c>
      <c r="X19" s="177">
        <v>0</v>
      </c>
      <c r="Y19" s="177">
        <v>10</v>
      </c>
      <c r="Z19" s="177">
        <v>0</v>
      </c>
      <c r="AA19" s="177">
        <v>0</v>
      </c>
      <c r="AB19" s="177">
        <v>0</v>
      </c>
      <c r="AC19" s="177">
        <v>0</v>
      </c>
      <c r="AD19" s="177">
        <v>0</v>
      </c>
      <c r="AE19" s="177">
        <v>0</v>
      </c>
      <c r="AF19" s="177">
        <v>0</v>
      </c>
      <c r="AG19" s="177">
        <v>0</v>
      </c>
      <c r="AH19" s="177">
        <v>0</v>
      </c>
      <c r="AI19" s="177">
        <v>0</v>
      </c>
    </row>
    <row r="20" spans="2:35" x14ac:dyDescent="0.3">
      <c r="B20" s="6" t="s">
        <v>199</v>
      </c>
      <c r="C20" s="123">
        <v>0.04</v>
      </c>
      <c r="D20" s="151">
        <f t="shared" si="3"/>
        <v>10</v>
      </c>
      <c r="E20" s="177">
        <v>10</v>
      </c>
      <c r="F20" s="177">
        <v>0</v>
      </c>
      <c r="G20" s="177">
        <v>0</v>
      </c>
      <c r="H20" s="177">
        <v>0</v>
      </c>
      <c r="I20" s="177">
        <v>0</v>
      </c>
      <c r="J20" s="177">
        <v>0</v>
      </c>
      <c r="K20" s="177">
        <v>0</v>
      </c>
      <c r="L20" s="177">
        <v>0</v>
      </c>
      <c r="M20" s="177">
        <v>0</v>
      </c>
      <c r="N20" s="177">
        <v>0</v>
      </c>
      <c r="O20" s="177">
        <v>0</v>
      </c>
      <c r="P20" s="177">
        <v>0</v>
      </c>
      <c r="Q20" s="177">
        <v>0</v>
      </c>
      <c r="R20" s="177">
        <v>0</v>
      </c>
      <c r="S20" s="177">
        <v>0</v>
      </c>
      <c r="T20" s="177">
        <v>0</v>
      </c>
      <c r="U20" s="177">
        <v>0</v>
      </c>
      <c r="V20" s="177">
        <v>0</v>
      </c>
      <c r="W20" s="177">
        <v>0</v>
      </c>
      <c r="X20" s="177">
        <v>0</v>
      </c>
      <c r="Y20" s="177"/>
      <c r="Z20" s="177">
        <v>0</v>
      </c>
      <c r="AA20" s="177">
        <v>0</v>
      </c>
      <c r="AB20" s="177">
        <v>0</v>
      </c>
      <c r="AC20" s="177">
        <v>0</v>
      </c>
      <c r="AD20" s="177">
        <v>0</v>
      </c>
      <c r="AE20" s="177">
        <v>0</v>
      </c>
      <c r="AF20" s="177">
        <v>0</v>
      </c>
      <c r="AG20" s="177">
        <v>0</v>
      </c>
      <c r="AH20" s="177">
        <v>0</v>
      </c>
      <c r="AI20" s="177">
        <v>0</v>
      </c>
    </row>
    <row r="21" spans="2:35" x14ac:dyDescent="0.3">
      <c r="B21" s="6" t="s">
        <v>200</v>
      </c>
      <c r="C21" s="123">
        <v>0.05</v>
      </c>
      <c r="D21" s="151">
        <f t="shared" si="3"/>
        <v>20</v>
      </c>
      <c r="E21" s="177">
        <v>10</v>
      </c>
      <c r="F21" s="177">
        <v>0</v>
      </c>
      <c r="G21" s="177">
        <v>0</v>
      </c>
      <c r="H21" s="177">
        <v>0</v>
      </c>
      <c r="I21" s="177">
        <v>0</v>
      </c>
      <c r="J21" s="177">
        <v>0</v>
      </c>
      <c r="K21" s="177">
        <v>0</v>
      </c>
      <c r="L21" s="177">
        <v>0</v>
      </c>
      <c r="M21" s="177">
        <v>0</v>
      </c>
      <c r="N21" s="177">
        <v>0</v>
      </c>
      <c r="O21" s="177">
        <v>0</v>
      </c>
      <c r="P21" s="177">
        <v>0</v>
      </c>
      <c r="Q21" s="177">
        <v>0</v>
      </c>
      <c r="R21" s="177">
        <v>0</v>
      </c>
      <c r="S21" s="177">
        <v>0</v>
      </c>
      <c r="T21" s="177">
        <v>0</v>
      </c>
      <c r="U21" s="177">
        <v>0</v>
      </c>
      <c r="V21" s="177">
        <v>0</v>
      </c>
      <c r="W21" s="177">
        <v>0</v>
      </c>
      <c r="X21" s="177">
        <v>0</v>
      </c>
      <c r="Y21" s="177">
        <v>10</v>
      </c>
      <c r="Z21" s="177">
        <v>0</v>
      </c>
      <c r="AA21" s="177">
        <v>0</v>
      </c>
      <c r="AB21" s="177">
        <v>0</v>
      </c>
      <c r="AC21" s="177">
        <v>0</v>
      </c>
      <c r="AD21" s="177">
        <v>0</v>
      </c>
      <c r="AE21" s="177">
        <v>0</v>
      </c>
      <c r="AF21" s="177">
        <v>0</v>
      </c>
      <c r="AG21" s="177">
        <v>0</v>
      </c>
      <c r="AH21" s="177">
        <v>0</v>
      </c>
      <c r="AI21" s="177">
        <v>0</v>
      </c>
    </row>
    <row r="22" spans="2:35" x14ac:dyDescent="0.3">
      <c r="B22" s="6" t="s">
        <v>201</v>
      </c>
      <c r="C22" s="123">
        <v>0.05</v>
      </c>
      <c r="D22" s="151">
        <f t="shared" si="3"/>
        <v>20</v>
      </c>
      <c r="E22" s="177">
        <v>10</v>
      </c>
      <c r="F22" s="177">
        <v>0</v>
      </c>
      <c r="G22" s="177">
        <v>0</v>
      </c>
      <c r="H22" s="177">
        <v>0</v>
      </c>
      <c r="I22" s="177">
        <v>0</v>
      </c>
      <c r="J22" s="177">
        <v>0</v>
      </c>
      <c r="K22" s="177">
        <v>0</v>
      </c>
      <c r="L22" s="177">
        <v>0</v>
      </c>
      <c r="M22" s="177">
        <v>0</v>
      </c>
      <c r="N22" s="177">
        <v>0</v>
      </c>
      <c r="O22" s="177">
        <v>0</v>
      </c>
      <c r="P22" s="177">
        <v>0</v>
      </c>
      <c r="Q22" s="177">
        <v>0</v>
      </c>
      <c r="R22" s="177">
        <v>0</v>
      </c>
      <c r="S22" s="177">
        <v>0</v>
      </c>
      <c r="T22" s="177">
        <v>0</v>
      </c>
      <c r="U22" s="177">
        <v>0</v>
      </c>
      <c r="V22" s="177">
        <v>0</v>
      </c>
      <c r="W22" s="177">
        <v>0</v>
      </c>
      <c r="X22" s="177">
        <v>0</v>
      </c>
      <c r="Y22" s="177">
        <v>10</v>
      </c>
      <c r="Z22" s="177">
        <v>0</v>
      </c>
      <c r="AA22" s="177">
        <v>0</v>
      </c>
      <c r="AB22" s="177">
        <v>0</v>
      </c>
      <c r="AC22" s="177">
        <v>0</v>
      </c>
      <c r="AD22" s="177">
        <v>0</v>
      </c>
      <c r="AE22" s="177">
        <v>0</v>
      </c>
      <c r="AF22" s="177">
        <v>0</v>
      </c>
      <c r="AG22" s="177">
        <v>0</v>
      </c>
      <c r="AH22" s="177">
        <v>0</v>
      </c>
      <c r="AI22" s="177">
        <v>0</v>
      </c>
    </row>
    <row r="23" spans="2:35" x14ac:dyDescent="0.3">
      <c r="B23" s="6" t="s">
        <v>44</v>
      </c>
      <c r="C23" s="123">
        <v>0.05</v>
      </c>
      <c r="D23" s="151">
        <f t="shared" si="3"/>
        <v>20</v>
      </c>
      <c r="E23" s="177">
        <v>10</v>
      </c>
      <c r="F23" s="177">
        <v>0</v>
      </c>
      <c r="G23" s="177">
        <v>0</v>
      </c>
      <c r="H23" s="177">
        <v>0</v>
      </c>
      <c r="I23" s="177">
        <v>0</v>
      </c>
      <c r="J23" s="177">
        <v>0</v>
      </c>
      <c r="K23" s="177">
        <v>0</v>
      </c>
      <c r="L23" s="177">
        <v>0</v>
      </c>
      <c r="M23" s="177">
        <v>0</v>
      </c>
      <c r="N23" s="177">
        <v>0</v>
      </c>
      <c r="O23" s="177">
        <v>0</v>
      </c>
      <c r="P23" s="177">
        <v>0</v>
      </c>
      <c r="Q23" s="177">
        <v>0</v>
      </c>
      <c r="R23" s="177">
        <v>0</v>
      </c>
      <c r="S23" s="177">
        <v>0</v>
      </c>
      <c r="T23" s="177">
        <v>0</v>
      </c>
      <c r="U23" s="177">
        <v>0</v>
      </c>
      <c r="V23" s="177">
        <v>0</v>
      </c>
      <c r="W23" s="177">
        <v>0</v>
      </c>
      <c r="X23" s="177">
        <v>0</v>
      </c>
      <c r="Y23" s="177">
        <v>10</v>
      </c>
      <c r="Z23" s="177">
        <v>0</v>
      </c>
      <c r="AA23" s="177">
        <v>0</v>
      </c>
      <c r="AB23" s="177">
        <v>0</v>
      </c>
      <c r="AC23" s="177">
        <v>0</v>
      </c>
      <c r="AD23" s="177">
        <v>0</v>
      </c>
      <c r="AE23" s="177">
        <v>0</v>
      </c>
      <c r="AF23" s="177">
        <v>0</v>
      </c>
      <c r="AG23" s="177">
        <v>0</v>
      </c>
      <c r="AH23" s="177">
        <v>0</v>
      </c>
      <c r="AI23" s="177">
        <v>0</v>
      </c>
    </row>
    <row r="24" spans="2:35" x14ac:dyDescent="0.3">
      <c r="B24" s="281" t="s">
        <v>129</v>
      </c>
      <c r="C24" s="282"/>
      <c r="D24" s="282"/>
      <c r="E24" s="282"/>
      <c r="F24" s="282"/>
      <c r="G24" s="282"/>
      <c r="H24" s="282"/>
      <c r="I24" s="282"/>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row>
    <row r="25" spans="2:35" x14ac:dyDescent="0.3">
      <c r="B25" s="6" t="str">
        <f>'4.CAPEX List'!F3</f>
        <v>Buildings</v>
      </c>
      <c r="C25" s="123">
        <v>0.05</v>
      </c>
      <c r="D25" s="151">
        <f t="shared" si="3"/>
        <v>18</v>
      </c>
      <c r="E25" s="177">
        <v>9</v>
      </c>
      <c r="F25" s="177">
        <v>0</v>
      </c>
      <c r="G25" s="177">
        <v>0</v>
      </c>
      <c r="H25" s="177">
        <v>0</v>
      </c>
      <c r="I25" s="177">
        <v>0</v>
      </c>
      <c r="J25" s="177">
        <v>0</v>
      </c>
      <c r="K25" s="177">
        <v>0</v>
      </c>
      <c r="L25" s="177">
        <v>0</v>
      </c>
      <c r="M25" s="177">
        <v>0</v>
      </c>
      <c r="N25" s="177">
        <v>0</v>
      </c>
      <c r="O25" s="177">
        <v>0</v>
      </c>
      <c r="P25" s="177">
        <v>0</v>
      </c>
      <c r="Q25" s="177">
        <v>0</v>
      </c>
      <c r="R25" s="177">
        <v>0</v>
      </c>
      <c r="S25" s="177">
        <v>0</v>
      </c>
      <c r="T25" s="177">
        <v>0</v>
      </c>
      <c r="U25" s="177">
        <v>0</v>
      </c>
      <c r="V25" s="177">
        <v>0</v>
      </c>
      <c r="W25" s="177">
        <v>0</v>
      </c>
      <c r="X25" s="177">
        <v>0</v>
      </c>
      <c r="Y25" s="177">
        <v>9</v>
      </c>
      <c r="Z25" s="177">
        <v>0</v>
      </c>
      <c r="AA25" s="177">
        <v>0</v>
      </c>
      <c r="AB25" s="177">
        <v>0</v>
      </c>
      <c r="AC25" s="177">
        <v>0</v>
      </c>
      <c r="AD25" s="177">
        <v>0</v>
      </c>
      <c r="AE25" s="177">
        <v>0</v>
      </c>
      <c r="AF25" s="177">
        <v>0</v>
      </c>
      <c r="AG25" s="177">
        <v>0</v>
      </c>
      <c r="AH25" s="177">
        <v>0</v>
      </c>
      <c r="AI25" s="177">
        <v>0</v>
      </c>
    </row>
    <row r="26" spans="2:35" x14ac:dyDescent="0.3">
      <c r="B26" s="6" t="str">
        <f>'4.CAPEX List'!F4</f>
        <v>IT</v>
      </c>
      <c r="C26" s="123">
        <v>0.05</v>
      </c>
      <c r="D26" s="151">
        <f t="shared" si="3"/>
        <v>18</v>
      </c>
      <c r="E26" s="177">
        <v>9</v>
      </c>
      <c r="F26" s="177">
        <v>0</v>
      </c>
      <c r="G26" s="177">
        <v>0</v>
      </c>
      <c r="H26" s="177">
        <v>0</v>
      </c>
      <c r="I26" s="177">
        <v>0</v>
      </c>
      <c r="J26" s="177">
        <v>0</v>
      </c>
      <c r="K26" s="177">
        <v>0</v>
      </c>
      <c r="L26" s="177">
        <v>0</v>
      </c>
      <c r="M26" s="177">
        <v>0</v>
      </c>
      <c r="N26" s="177">
        <v>0</v>
      </c>
      <c r="O26" s="177">
        <v>0</v>
      </c>
      <c r="P26" s="177">
        <v>0</v>
      </c>
      <c r="Q26" s="177">
        <v>0</v>
      </c>
      <c r="R26" s="177">
        <v>0</v>
      </c>
      <c r="S26" s="177">
        <v>0</v>
      </c>
      <c r="T26" s="177">
        <v>0</v>
      </c>
      <c r="U26" s="177">
        <v>0</v>
      </c>
      <c r="V26" s="177">
        <v>0</v>
      </c>
      <c r="W26" s="177">
        <v>0</v>
      </c>
      <c r="X26" s="177">
        <v>0</v>
      </c>
      <c r="Y26" s="177">
        <v>9</v>
      </c>
      <c r="Z26" s="177">
        <v>0</v>
      </c>
      <c r="AA26" s="177">
        <v>0</v>
      </c>
      <c r="AB26" s="177">
        <v>0</v>
      </c>
      <c r="AC26" s="177">
        <v>0</v>
      </c>
      <c r="AD26" s="177">
        <v>0</v>
      </c>
      <c r="AE26" s="177">
        <v>0</v>
      </c>
      <c r="AF26" s="177">
        <v>0</v>
      </c>
      <c r="AG26" s="177">
        <v>0</v>
      </c>
      <c r="AH26" s="177">
        <v>0</v>
      </c>
      <c r="AI26" s="177">
        <v>0</v>
      </c>
    </row>
    <row r="27" spans="2:35" ht="28.8" x14ac:dyDescent="0.3">
      <c r="B27" s="6" t="str">
        <f>'4.CAPEX List'!F5</f>
        <v>Vehicles and other transportation equipment</v>
      </c>
      <c r="C27" s="123">
        <v>0.05</v>
      </c>
      <c r="D27" s="151">
        <f t="shared" si="3"/>
        <v>18</v>
      </c>
      <c r="E27" s="177">
        <v>9</v>
      </c>
      <c r="F27" s="177">
        <v>0</v>
      </c>
      <c r="G27" s="177">
        <v>0</v>
      </c>
      <c r="H27" s="177">
        <v>0</v>
      </c>
      <c r="I27" s="177">
        <v>0</v>
      </c>
      <c r="J27" s="177">
        <v>0</v>
      </c>
      <c r="K27" s="177">
        <v>0</v>
      </c>
      <c r="L27" s="177">
        <v>0</v>
      </c>
      <c r="M27" s="177">
        <v>0</v>
      </c>
      <c r="N27" s="177">
        <v>0</v>
      </c>
      <c r="O27" s="177">
        <v>0</v>
      </c>
      <c r="P27" s="177">
        <v>0</v>
      </c>
      <c r="Q27" s="177">
        <v>0</v>
      </c>
      <c r="R27" s="177">
        <v>0</v>
      </c>
      <c r="S27" s="177">
        <v>0</v>
      </c>
      <c r="T27" s="177">
        <v>0</v>
      </c>
      <c r="U27" s="177">
        <v>0</v>
      </c>
      <c r="V27" s="177">
        <v>0</v>
      </c>
      <c r="W27" s="177">
        <v>0</v>
      </c>
      <c r="X27" s="177">
        <v>0</v>
      </c>
      <c r="Y27" s="177">
        <v>9</v>
      </c>
      <c r="Z27" s="177">
        <v>0</v>
      </c>
      <c r="AA27" s="177">
        <v>0</v>
      </c>
      <c r="AB27" s="177">
        <v>0</v>
      </c>
      <c r="AC27" s="177">
        <v>0</v>
      </c>
      <c r="AD27" s="177">
        <v>0</v>
      </c>
      <c r="AE27" s="177">
        <v>0</v>
      </c>
      <c r="AF27" s="177">
        <v>0</v>
      </c>
      <c r="AG27" s="177">
        <v>0</v>
      </c>
      <c r="AH27" s="177">
        <v>0</v>
      </c>
      <c r="AI27" s="177">
        <v>0</v>
      </c>
    </row>
    <row r="28" spans="2:35" x14ac:dyDescent="0.3">
      <c r="B28" s="6" t="str">
        <f>'4.CAPEX List'!F6</f>
        <v xml:space="preserve">Furniture, fittings </v>
      </c>
      <c r="C28" s="123">
        <v>0.05</v>
      </c>
      <c r="D28" s="151">
        <f t="shared" si="3"/>
        <v>18</v>
      </c>
      <c r="E28" s="177">
        <v>9</v>
      </c>
      <c r="F28" s="177">
        <v>0</v>
      </c>
      <c r="G28" s="177">
        <v>0</v>
      </c>
      <c r="H28" s="177">
        <v>0</v>
      </c>
      <c r="I28" s="177">
        <v>0</v>
      </c>
      <c r="J28" s="177">
        <v>0</v>
      </c>
      <c r="K28" s="177">
        <v>0</v>
      </c>
      <c r="L28" s="177">
        <v>0</v>
      </c>
      <c r="M28" s="177">
        <v>0</v>
      </c>
      <c r="N28" s="177">
        <v>0</v>
      </c>
      <c r="O28" s="177">
        <v>0</v>
      </c>
      <c r="P28" s="177">
        <v>0</v>
      </c>
      <c r="Q28" s="177">
        <v>0</v>
      </c>
      <c r="R28" s="177">
        <v>0</v>
      </c>
      <c r="S28" s="177">
        <v>0</v>
      </c>
      <c r="T28" s="177">
        <v>0</v>
      </c>
      <c r="U28" s="177">
        <v>0</v>
      </c>
      <c r="V28" s="177">
        <v>0</v>
      </c>
      <c r="W28" s="177">
        <v>0</v>
      </c>
      <c r="X28" s="177">
        <v>0</v>
      </c>
      <c r="Y28" s="177">
        <v>9</v>
      </c>
      <c r="Z28" s="177">
        <v>0</v>
      </c>
      <c r="AA28" s="177">
        <v>0</v>
      </c>
      <c r="AB28" s="177">
        <v>0</v>
      </c>
      <c r="AC28" s="177">
        <v>0</v>
      </c>
      <c r="AD28" s="177">
        <v>0</v>
      </c>
      <c r="AE28" s="177">
        <v>0</v>
      </c>
      <c r="AF28" s="177">
        <v>0</v>
      </c>
      <c r="AG28" s="177">
        <v>0</v>
      </c>
      <c r="AH28" s="177">
        <v>0</v>
      </c>
      <c r="AI28" s="177">
        <v>0</v>
      </c>
    </row>
    <row r="29" spans="2:35" x14ac:dyDescent="0.3">
      <c r="B29" s="6" t="str">
        <f>'4.CAPEX List'!F7</f>
        <v xml:space="preserve">Computer equipment </v>
      </c>
      <c r="C29" s="123">
        <v>0.05</v>
      </c>
      <c r="D29" s="151">
        <f t="shared" si="3"/>
        <v>18</v>
      </c>
      <c r="E29" s="177">
        <v>9</v>
      </c>
      <c r="F29" s="177">
        <v>0</v>
      </c>
      <c r="G29" s="177">
        <v>0</v>
      </c>
      <c r="H29" s="177">
        <v>0</v>
      </c>
      <c r="I29" s="177">
        <v>0</v>
      </c>
      <c r="J29" s="177">
        <v>0</v>
      </c>
      <c r="K29" s="177">
        <v>0</v>
      </c>
      <c r="L29" s="177">
        <v>0</v>
      </c>
      <c r="M29" s="177">
        <v>0</v>
      </c>
      <c r="N29" s="177">
        <v>0</v>
      </c>
      <c r="O29" s="177">
        <v>0</v>
      </c>
      <c r="P29" s="177">
        <v>0</v>
      </c>
      <c r="Q29" s="177">
        <v>0</v>
      </c>
      <c r="R29" s="177">
        <v>0</v>
      </c>
      <c r="S29" s="177">
        <v>0</v>
      </c>
      <c r="T29" s="177">
        <v>0</v>
      </c>
      <c r="U29" s="177">
        <v>0</v>
      </c>
      <c r="V29" s="177">
        <v>0</v>
      </c>
      <c r="W29" s="177">
        <v>0</v>
      </c>
      <c r="X29" s="177">
        <v>0</v>
      </c>
      <c r="Y29" s="177">
        <v>9</v>
      </c>
      <c r="Z29" s="177">
        <v>0</v>
      </c>
      <c r="AA29" s="177">
        <v>0</v>
      </c>
      <c r="AB29" s="177">
        <v>0</v>
      </c>
      <c r="AC29" s="177">
        <v>0</v>
      </c>
      <c r="AD29" s="177">
        <v>0</v>
      </c>
      <c r="AE29" s="177">
        <v>0</v>
      </c>
      <c r="AF29" s="177">
        <v>0</v>
      </c>
      <c r="AG29" s="177">
        <v>0</v>
      </c>
      <c r="AH29" s="177">
        <v>0</v>
      </c>
      <c r="AI29" s="177">
        <v>0</v>
      </c>
    </row>
    <row r="30" spans="2:35" x14ac:dyDescent="0.3">
      <c r="B30" s="6" t="str">
        <f>'4.CAPEX List'!F8</f>
        <v xml:space="preserve">Communication equipment </v>
      </c>
      <c r="C30" s="123">
        <v>0.05</v>
      </c>
      <c r="D30" s="151">
        <f t="shared" si="3"/>
        <v>18</v>
      </c>
      <c r="E30" s="177">
        <v>9</v>
      </c>
      <c r="F30" s="177">
        <v>0</v>
      </c>
      <c r="G30" s="177">
        <v>0</v>
      </c>
      <c r="H30" s="177">
        <v>0</v>
      </c>
      <c r="I30" s="177">
        <v>0</v>
      </c>
      <c r="J30" s="177">
        <v>0</v>
      </c>
      <c r="K30" s="177">
        <v>0</v>
      </c>
      <c r="L30" s="177">
        <v>0</v>
      </c>
      <c r="M30" s="177">
        <v>0</v>
      </c>
      <c r="N30" s="177">
        <v>0</v>
      </c>
      <c r="O30" s="177">
        <v>0</v>
      </c>
      <c r="P30" s="177">
        <v>0</v>
      </c>
      <c r="Q30" s="177">
        <v>0</v>
      </c>
      <c r="R30" s="177">
        <v>0</v>
      </c>
      <c r="S30" s="177">
        <v>0</v>
      </c>
      <c r="T30" s="177">
        <v>0</v>
      </c>
      <c r="U30" s="177">
        <v>0</v>
      </c>
      <c r="V30" s="177">
        <v>0</v>
      </c>
      <c r="W30" s="177">
        <v>0</v>
      </c>
      <c r="X30" s="177">
        <v>0</v>
      </c>
      <c r="Y30" s="177">
        <v>9</v>
      </c>
      <c r="Z30" s="177">
        <v>0</v>
      </c>
      <c r="AA30" s="177">
        <v>0</v>
      </c>
      <c r="AB30" s="177">
        <v>0</v>
      </c>
      <c r="AC30" s="177">
        <v>0</v>
      </c>
      <c r="AD30" s="177">
        <v>0</v>
      </c>
      <c r="AE30" s="177">
        <v>0</v>
      </c>
      <c r="AF30" s="177">
        <v>0</v>
      </c>
      <c r="AG30" s="177">
        <v>0</v>
      </c>
      <c r="AH30" s="177">
        <v>0</v>
      </c>
      <c r="AI30" s="177">
        <v>0</v>
      </c>
    </row>
    <row r="31" spans="2:35" x14ac:dyDescent="0.3">
      <c r="B31" s="6" t="str">
        <f>'4.CAPEX List'!F9</f>
        <v>Laboratories</v>
      </c>
      <c r="C31" s="123">
        <v>0.05</v>
      </c>
      <c r="D31" s="151">
        <f t="shared" si="3"/>
        <v>18</v>
      </c>
      <c r="E31" s="177">
        <v>9</v>
      </c>
      <c r="F31" s="177">
        <v>0</v>
      </c>
      <c r="G31" s="177">
        <v>0</v>
      </c>
      <c r="H31" s="177">
        <v>0</v>
      </c>
      <c r="I31" s="177">
        <v>0</v>
      </c>
      <c r="J31" s="177">
        <v>0</v>
      </c>
      <c r="K31" s="177">
        <v>0</v>
      </c>
      <c r="L31" s="177">
        <v>0</v>
      </c>
      <c r="M31" s="177">
        <v>0</v>
      </c>
      <c r="N31" s="177">
        <v>0</v>
      </c>
      <c r="O31" s="177">
        <v>0</v>
      </c>
      <c r="P31" s="177">
        <v>0</v>
      </c>
      <c r="Q31" s="177">
        <v>0</v>
      </c>
      <c r="R31" s="177">
        <v>0</v>
      </c>
      <c r="S31" s="177">
        <v>0</v>
      </c>
      <c r="T31" s="177">
        <v>0</v>
      </c>
      <c r="U31" s="177">
        <v>0</v>
      </c>
      <c r="V31" s="177">
        <v>0</v>
      </c>
      <c r="W31" s="177">
        <v>0</v>
      </c>
      <c r="X31" s="177">
        <v>0</v>
      </c>
      <c r="Y31" s="177">
        <v>9</v>
      </c>
      <c r="Z31" s="177">
        <v>0</v>
      </c>
      <c r="AA31" s="177">
        <v>0</v>
      </c>
      <c r="AB31" s="177">
        <v>0</v>
      </c>
      <c r="AC31" s="177">
        <v>0</v>
      </c>
      <c r="AD31" s="177">
        <v>0</v>
      </c>
      <c r="AE31" s="177">
        <v>0</v>
      </c>
      <c r="AF31" s="177">
        <v>0</v>
      </c>
      <c r="AG31" s="177">
        <v>0</v>
      </c>
      <c r="AH31" s="177">
        <v>0</v>
      </c>
      <c r="AI31" s="177">
        <v>0</v>
      </c>
    </row>
    <row r="32" spans="2:35" x14ac:dyDescent="0.3">
      <c r="B32" s="6" t="str">
        <f>'4.CAPEX List'!F10</f>
        <v>Storage warehouses</v>
      </c>
      <c r="C32" s="123">
        <v>0.05</v>
      </c>
      <c r="D32" s="151">
        <f t="shared" si="3"/>
        <v>18</v>
      </c>
      <c r="E32" s="177">
        <v>9</v>
      </c>
      <c r="F32" s="177">
        <v>0</v>
      </c>
      <c r="G32" s="177">
        <v>0</v>
      </c>
      <c r="H32" s="177">
        <v>0</v>
      </c>
      <c r="I32" s="177">
        <v>0</v>
      </c>
      <c r="J32" s="177">
        <v>0</v>
      </c>
      <c r="K32" s="177">
        <v>0</v>
      </c>
      <c r="L32" s="177">
        <v>0</v>
      </c>
      <c r="M32" s="177">
        <v>0</v>
      </c>
      <c r="N32" s="177">
        <v>0</v>
      </c>
      <c r="O32" s="177">
        <v>0</v>
      </c>
      <c r="P32" s="177">
        <v>0</v>
      </c>
      <c r="Q32" s="177">
        <v>0</v>
      </c>
      <c r="R32" s="177">
        <v>0</v>
      </c>
      <c r="S32" s="177">
        <v>0</v>
      </c>
      <c r="T32" s="177">
        <v>0</v>
      </c>
      <c r="U32" s="177">
        <v>0</v>
      </c>
      <c r="V32" s="177">
        <v>0</v>
      </c>
      <c r="W32" s="177">
        <v>0</v>
      </c>
      <c r="X32" s="177">
        <v>0</v>
      </c>
      <c r="Y32" s="177">
        <v>9</v>
      </c>
      <c r="Z32" s="177">
        <v>0</v>
      </c>
      <c r="AA32" s="177">
        <v>0</v>
      </c>
      <c r="AB32" s="177">
        <v>0</v>
      </c>
      <c r="AC32" s="177">
        <v>0</v>
      </c>
      <c r="AD32" s="177">
        <v>0</v>
      </c>
      <c r="AE32" s="177">
        <v>0</v>
      </c>
      <c r="AF32" s="177">
        <v>0</v>
      </c>
      <c r="AG32" s="177">
        <v>0</v>
      </c>
      <c r="AH32" s="177">
        <v>0</v>
      </c>
      <c r="AI32" s="177">
        <v>0</v>
      </c>
    </row>
    <row r="33" spans="2:35" x14ac:dyDescent="0.3">
      <c r="B33" s="6" t="str">
        <f>'4.CAPEX List'!F11</f>
        <v>Land</v>
      </c>
      <c r="C33" s="123">
        <v>0.03</v>
      </c>
      <c r="D33" s="151">
        <f t="shared" si="3"/>
        <v>15</v>
      </c>
      <c r="E33" s="177">
        <v>15</v>
      </c>
      <c r="F33" s="177">
        <v>0</v>
      </c>
      <c r="G33" s="177">
        <v>0</v>
      </c>
      <c r="H33" s="177">
        <v>0</v>
      </c>
      <c r="I33" s="177">
        <v>0</v>
      </c>
      <c r="J33" s="177">
        <v>0</v>
      </c>
      <c r="K33" s="177">
        <v>0</v>
      </c>
      <c r="L33" s="177">
        <v>0</v>
      </c>
      <c r="M33" s="177">
        <v>0</v>
      </c>
      <c r="N33" s="177">
        <v>0</v>
      </c>
      <c r="O33" s="177">
        <v>0</v>
      </c>
      <c r="P33" s="177">
        <v>0</v>
      </c>
      <c r="Q33" s="177">
        <v>0</v>
      </c>
      <c r="R33" s="177">
        <v>0</v>
      </c>
      <c r="S33" s="177">
        <v>0</v>
      </c>
      <c r="T33" s="177">
        <v>0</v>
      </c>
      <c r="U33" s="177">
        <v>0</v>
      </c>
      <c r="V33" s="177">
        <v>0</v>
      </c>
      <c r="W33" s="177">
        <v>0</v>
      </c>
      <c r="X33" s="177">
        <v>0</v>
      </c>
      <c r="Y33" s="177">
        <v>0</v>
      </c>
      <c r="Z33" s="177">
        <v>0</v>
      </c>
      <c r="AA33" s="177">
        <v>0</v>
      </c>
      <c r="AB33" s="177">
        <v>0</v>
      </c>
      <c r="AC33" s="177">
        <v>0</v>
      </c>
      <c r="AD33" s="177">
        <v>0</v>
      </c>
      <c r="AE33" s="177">
        <v>0</v>
      </c>
      <c r="AF33" s="177">
        <v>0</v>
      </c>
      <c r="AG33" s="177">
        <v>0</v>
      </c>
      <c r="AH33" s="177">
        <v>0</v>
      </c>
      <c r="AI33" s="177">
        <v>0</v>
      </c>
    </row>
    <row r="34" spans="2:35" x14ac:dyDescent="0.3">
      <c r="B34" s="6" t="str">
        <f>'4.CAPEX List'!F12</f>
        <v>Other (specify)</v>
      </c>
      <c r="C34" s="249">
        <v>0.05</v>
      </c>
      <c r="D34" s="151">
        <f t="shared" si="3"/>
        <v>0</v>
      </c>
      <c r="E34" s="177">
        <v>0</v>
      </c>
      <c r="F34" s="177">
        <v>0</v>
      </c>
      <c r="G34" s="177">
        <v>0</v>
      </c>
      <c r="H34" s="177">
        <v>0</v>
      </c>
      <c r="I34" s="177">
        <v>0</v>
      </c>
      <c r="J34" s="177">
        <v>0</v>
      </c>
      <c r="K34" s="177">
        <v>0</v>
      </c>
      <c r="L34" s="177">
        <v>0</v>
      </c>
      <c r="M34" s="177">
        <v>0</v>
      </c>
      <c r="N34" s="177">
        <v>0</v>
      </c>
      <c r="O34" s="177">
        <v>0</v>
      </c>
      <c r="P34" s="177">
        <v>0</v>
      </c>
      <c r="Q34" s="177">
        <v>0</v>
      </c>
      <c r="R34" s="177">
        <v>0</v>
      </c>
      <c r="S34" s="177">
        <v>0</v>
      </c>
      <c r="T34" s="177">
        <v>0</v>
      </c>
      <c r="U34" s="177">
        <v>0</v>
      </c>
      <c r="V34" s="177">
        <v>0</v>
      </c>
      <c r="W34" s="177">
        <v>0</v>
      </c>
      <c r="X34" s="177">
        <v>0</v>
      </c>
      <c r="Y34" s="177">
        <v>0</v>
      </c>
      <c r="Z34" s="177">
        <v>0</v>
      </c>
      <c r="AA34" s="177">
        <v>0</v>
      </c>
      <c r="AB34" s="177">
        <v>0</v>
      </c>
      <c r="AC34" s="177">
        <v>0</v>
      </c>
      <c r="AD34" s="177">
        <v>0</v>
      </c>
      <c r="AE34" s="177">
        <v>0</v>
      </c>
      <c r="AF34" s="177">
        <v>0</v>
      </c>
      <c r="AG34" s="177">
        <v>0</v>
      </c>
      <c r="AH34" s="177">
        <v>0</v>
      </c>
      <c r="AI34" s="177">
        <v>0</v>
      </c>
    </row>
    <row r="35" spans="2:35" x14ac:dyDescent="0.3">
      <c r="B35" s="156" t="s">
        <v>214</v>
      </c>
      <c r="C35" s="250"/>
      <c r="D35" s="162">
        <f>SUM(D10:D23,D25:D34)</f>
        <v>374</v>
      </c>
      <c r="E35" s="154">
        <f>SUM(E10:E23,E25:E34)</f>
        <v>222</v>
      </c>
      <c r="F35" s="154">
        <f t="shared" ref="F35:AI35" si="4">SUM(F10:F23,F25:F34)</f>
        <v>0</v>
      </c>
      <c r="G35" s="154">
        <f t="shared" si="4"/>
        <v>0</v>
      </c>
      <c r="H35" s="154">
        <f t="shared" si="4"/>
        <v>0</v>
      </c>
      <c r="I35" s="154">
        <f t="shared" si="4"/>
        <v>0</v>
      </c>
      <c r="J35" s="154">
        <f t="shared" si="4"/>
        <v>0</v>
      </c>
      <c r="K35" s="154">
        <f t="shared" si="4"/>
        <v>0</v>
      </c>
      <c r="L35" s="154">
        <f t="shared" si="4"/>
        <v>0</v>
      </c>
      <c r="M35" s="154">
        <f t="shared" si="4"/>
        <v>0</v>
      </c>
      <c r="N35" s="154">
        <f t="shared" si="4"/>
        <v>0</v>
      </c>
      <c r="O35" s="154">
        <f t="shared" si="4"/>
        <v>0</v>
      </c>
      <c r="P35" s="154">
        <f t="shared" si="4"/>
        <v>0</v>
      </c>
      <c r="Q35" s="154">
        <f t="shared" si="4"/>
        <v>0</v>
      </c>
      <c r="R35" s="154">
        <f t="shared" si="4"/>
        <v>0</v>
      </c>
      <c r="S35" s="154">
        <f t="shared" si="4"/>
        <v>0</v>
      </c>
      <c r="T35" s="154">
        <f t="shared" si="4"/>
        <v>0</v>
      </c>
      <c r="U35" s="154">
        <f t="shared" si="4"/>
        <v>0</v>
      </c>
      <c r="V35" s="154">
        <f t="shared" si="4"/>
        <v>0</v>
      </c>
      <c r="W35" s="154">
        <f t="shared" si="4"/>
        <v>0</v>
      </c>
      <c r="X35" s="154">
        <f t="shared" si="4"/>
        <v>0</v>
      </c>
      <c r="Y35" s="154">
        <f t="shared" si="4"/>
        <v>152</v>
      </c>
      <c r="Z35" s="154">
        <f t="shared" si="4"/>
        <v>0</v>
      </c>
      <c r="AA35" s="154">
        <f t="shared" si="4"/>
        <v>0</v>
      </c>
      <c r="AB35" s="154">
        <f t="shared" si="4"/>
        <v>0</v>
      </c>
      <c r="AC35" s="154">
        <f t="shared" si="4"/>
        <v>0</v>
      </c>
      <c r="AD35" s="154">
        <f t="shared" si="4"/>
        <v>0</v>
      </c>
      <c r="AE35" s="154">
        <f t="shared" si="4"/>
        <v>0</v>
      </c>
      <c r="AF35" s="154">
        <f t="shared" si="4"/>
        <v>0</v>
      </c>
      <c r="AG35" s="154">
        <f t="shared" si="4"/>
        <v>0</v>
      </c>
      <c r="AH35" s="154">
        <f t="shared" si="4"/>
        <v>0</v>
      </c>
      <c r="AI35" s="154">
        <f t="shared" si="4"/>
        <v>0</v>
      </c>
    </row>
    <row r="36" spans="2:35" x14ac:dyDescent="0.3">
      <c r="B36" s="158"/>
      <c r="C36" s="158"/>
      <c r="D36" s="159"/>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row>
    <row r="37" spans="2:35" x14ac:dyDescent="0.3">
      <c r="B37" s="125" t="s">
        <v>401</v>
      </c>
      <c r="C37" s="63" t="s">
        <v>73</v>
      </c>
      <c r="D37" s="63" t="s">
        <v>74</v>
      </c>
      <c r="E37" s="11">
        <v>2024</v>
      </c>
      <c r="F37" s="11">
        <f>E37+1</f>
        <v>2025</v>
      </c>
      <c r="G37" s="11">
        <f t="shared" ref="G37:AI37" si="5">F37+1</f>
        <v>2026</v>
      </c>
      <c r="H37" s="11">
        <f t="shared" si="5"/>
        <v>2027</v>
      </c>
      <c r="I37" s="11">
        <f t="shared" si="5"/>
        <v>2028</v>
      </c>
      <c r="J37" s="11">
        <f t="shared" si="5"/>
        <v>2029</v>
      </c>
      <c r="K37" s="11">
        <f t="shared" si="5"/>
        <v>2030</v>
      </c>
      <c r="L37" s="11">
        <f t="shared" si="5"/>
        <v>2031</v>
      </c>
      <c r="M37" s="11">
        <f t="shared" si="5"/>
        <v>2032</v>
      </c>
      <c r="N37" s="11">
        <f t="shared" si="5"/>
        <v>2033</v>
      </c>
      <c r="O37" s="11">
        <f t="shared" si="5"/>
        <v>2034</v>
      </c>
      <c r="P37" s="11">
        <f t="shared" si="5"/>
        <v>2035</v>
      </c>
      <c r="Q37" s="11">
        <f t="shared" si="5"/>
        <v>2036</v>
      </c>
      <c r="R37" s="11">
        <f t="shared" si="5"/>
        <v>2037</v>
      </c>
      <c r="S37" s="11">
        <f t="shared" si="5"/>
        <v>2038</v>
      </c>
      <c r="T37" s="11">
        <f t="shared" si="5"/>
        <v>2039</v>
      </c>
      <c r="U37" s="11">
        <f t="shared" si="5"/>
        <v>2040</v>
      </c>
      <c r="V37" s="11">
        <f t="shared" si="5"/>
        <v>2041</v>
      </c>
      <c r="W37" s="11">
        <f t="shared" si="5"/>
        <v>2042</v>
      </c>
      <c r="X37" s="11">
        <f t="shared" si="5"/>
        <v>2043</v>
      </c>
      <c r="Y37" s="11">
        <f t="shared" si="5"/>
        <v>2044</v>
      </c>
      <c r="Z37" s="11">
        <f t="shared" si="5"/>
        <v>2045</v>
      </c>
      <c r="AA37" s="11">
        <f t="shared" si="5"/>
        <v>2046</v>
      </c>
      <c r="AB37" s="11">
        <f t="shared" si="5"/>
        <v>2047</v>
      </c>
      <c r="AC37" s="11">
        <f t="shared" si="5"/>
        <v>2048</v>
      </c>
      <c r="AD37" s="11">
        <f t="shared" si="5"/>
        <v>2049</v>
      </c>
      <c r="AE37" s="11">
        <f t="shared" si="5"/>
        <v>2050</v>
      </c>
      <c r="AF37" s="11">
        <f t="shared" si="5"/>
        <v>2051</v>
      </c>
      <c r="AG37" s="11">
        <f t="shared" si="5"/>
        <v>2052</v>
      </c>
      <c r="AH37" s="11">
        <f t="shared" si="5"/>
        <v>2053</v>
      </c>
      <c r="AI37" s="11">
        <f t="shared" si="5"/>
        <v>2054</v>
      </c>
    </row>
    <row r="38" spans="2:35" x14ac:dyDescent="0.3">
      <c r="B38" s="281" t="str">
        <f t="shared" ref="B38:B52" si="6">B9</f>
        <v>Distribution CAPEX LV</v>
      </c>
      <c r="C38" s="282"/>
      <c r="D38" s="282"/>
      <c r="E38" s="282"/>
      <c r="F38" s="282"/>
      <c r="G38" s="282"/>
      <c r="H38" s="282"/>
      <c r="I38" s="282"/>
      <c r="J38" s="282"/>
      <c r="K38" s="282"/>
      <c r="L38" s="282"/>
      <c r="M38" s="282"/>
      <c r="N38" s="282"/>
      <c r="O38" s="282"/>
      <c r="P38" s="282"/>
      <c r="Q38" s="282"/>
      <c r="R38" s="282"/>
      <c r="S38" s="282"/>
      <c r="T38" s="282"/>
      <c r="U38" s="282"/>
      <c r="V38" s="282"/>
      <c r="W38" s="282"/>
      <c r="X38" s="282"/>
      <c r="Y38" s="282"/>
      <c r="Z38" s="282"/>
      <c r="AA38" s="282"/>
      <c r="AB38" s="282"/>
      <c r="AC38" s="282"/>
      <c r="AD38" s="282"/>
      <c r="AE38" s="282"/>
      <c r="AF38" s="282"/>
      <c r="AG38" s="282"/>
      <c r="AH38" s="282"/>
    </row>
    <row r="39" spans="2:35" x14ac:dyDescent="0.3">
      <c r="B39" s="6" t="str">
        <f t="shared" si="6"/>
        <v>Basic preliminary engineering design</v>
      </c>
      <c r="C39" s="286" t="s">
        <v>2</v>
      </c>
      <c r="D39" s="151">
        <f t="shared" ref="D39:D52" si="7">SUM(E39:AI39)</f>
        <v>0</v>
      </c>
      <c r="E39" s="177"/>
      <c r="F39" s="177">
        <v>0</v>
      </c>
      <c r="G39" s="177">
        <v>0</v>
      </c>
      <c r="H39" s="177"/>
      <c r="I39" s="177">
        <v>0</v>
      </c>
      <c r="J39" s="177">
        <v>0</v>
      </c>
      <c r="K39" s="177"/>
      <c r="L39" s="177">
        <v>0</v>
      </c>
      <c r="M39" s="177">
        <v>0</v>
      </c>
      <c r="N39" s="177">
        <v>0</v>
      </c>
      <c r="O39" s="177"/>
      <c r="P39" s="177">
        <v>0</v>
      </c>
      <c r="Q39" s="177">
        <v>0</v>
      </c>
      <c r="R39" s="177">
        <v>0</v>
      </c>
      <c r="S39" s="177">
        <v>0</v>
      </c>
      <c r="T39" s="177">
        <v>0</v>
      </c>
      <c r="U39" s="177">
        <v>0</v>
      </c>
      <c r="V39" s="177">
        <v>0</v>
      </c>
      <c r="W39" s="177">
        <v>0</v>
      </c>
      <c r="X39" s="177"/>
      <c r="Y39" s="177">
        <v>0</v>
      </c>
      <c r="Z39" s="177">
        <v>0</v>
      </c>
      <c r="AA39" s="177">
        <v>0</v>
      </c>
      <c r="AB39" s="177">
        <v>0</v>
      </c>
      <c r="AC39" s="177">
        <v>0</v>
      </c>
      <c r="AD39" s="177">
        <v>0</v>
      </c>
      <c r="AE39" s="177">
        <v>0</v>
      </c>
      <c r="AF39" s="177">
        <v>0</v>
      </c>
      <c r="AG39" s="177">
        <v>0</v>
      </c>
      <c r="AH39" s="177">
        <v>0</v>
      </c>
      <c r="AI39" s="177">
        <v>0</v>
      </c>
    </row>
    <row r="40" spans="2:35" x14ac:dyDescent="0.3">
      <c r="B40" s="6" t="str">
        <f t="shared" si="6"/>
        <v>Detailed preliminary engineering design</v>
      </c>
      <c r="C40" s="287"/>
      <c r="D40" s="151">
        <f t="shared" si="7"/>
        <v>0</v>
      </c>
      <c r="E40" s="177">
        <v>0</v>
      </c>
      <c r="F40" s="177">
        <v>0</v>
      </c>
      <c r="G40" s="177">
        <v>0</v>
      </c>
      <c r="H40" s="177">
        <v>0</v>
      </c>
      <c r="I40" s="177">
        <v>0</v>
      </c>
      <c r="J40" s="177">
        <v>0</v>
      </c>
      <c r="K40" s="177">
        <v>0</v>
      </c>
      <c r="L40" s="177">
        <v>0</v>
      </c>
      <c r="M40" s="177">
        <v>0</v>
      </c>
      <c r="N40" s="177">
        <v>0</v>
      </c>
      <c r="O40" s="177">
        <v>0</v>
      </c>
      <c r="P40" s="177">
        <v>0</v>
      </c>
      <c r="Q40" s="177">
        <v>0</v>
      </c>
      <c r="R40" s="177">
        <v>0</v>
      </c>
      <c r="S40" s="177">
        <v>0</v>
      </c>
      <c r="T40" s="177">
        <v>0</v>
      </c>
      <c r="U40" s="177">
        <v>0</v>
      </c>
      <c r="V40" s="177">
        <v>0</v>
      </c>
      <c r="W40" s="177">
        <v>0</v>
      </c>
      <c r="X40" s="177">
        <v>0</v>
      </c>
      <c r="Y40" s="177">
        <v>0</v>
      </c>
      <c r="Z40" s="177">
        <v>0</v>
      </c>
      <c r="AA40" s="177">
        <v>0</v>
      </c>
      <c r="AB40" s="177">
        <v>0</v>
      </c>
      <c r="AC40" s="177">
        <v>0</v>
      </c>
      <c r="AD40" s="177">
        <v>0</v>
      </c>
      <c r="AE40" s="177">
        <v>0</v>
      </c>
      <c r="AF40" s="177">
        <v>0</v>
      </c>
      <c r="AG40" s="177">
        <v>0</v>
      </c>
      <c r="AH40" s="177">
        <v>0</v>
      </c>
      <c r="AI40" s="177">
        <v>0</v>
      </c>
    </row>
    <row r="41" spans="2:35" x14ac:dyDescent="0.3">
      <c r="B41" s="6" t="str">
        <f t="shared" si="6"/>
        <v>Engineering cost</v>
      </c>
      <c r="C41" s="287"/>
      <c r="D41" s="151">
        <f t="shared" si="7"/>
        <v>0</v>
      </c>
      <c r="E41" s="177">
        <v>0</v>
      </c>
      <c r="F41" s="177">
        <v>0</v>
      </c>
      <c r="G41" s="177">
        <v>0</v>
      </c>
      <c r="H41" s="177">
        <v>0</v>
      </c>
      <c r="I41" s="177">
        <v>0</v>
      </c>
      <c r="J41" s="177">
        <v>0</v>
      </c>
      <c r="K41" s="177">
        <v>0</v>
      </c>
      <c r="L41" s="177">
        <v>0</v>
      </c>
      <c r="M41" s="177">
        <v>0</v>
      </c>
      <c r="N41" s="177">
        <v>0</v>
      </c>
      <c r="O41" s="177">
        <v>0</v>
      </c>
      <c r="P41" s="177">
        <v>0</v>
      </c>
      <c r="Q41" s="177">
        <v>0</v>
      </c>
      <c r="R41" s="177">
        <v>0</v>
      </c>
      <c r="S41" s="177">
        <v>0</v>
      </c>
      <c r="T41" s="177">
        <v>0</v>
      </c>
      <c r="U41" s="177">
        <v>0</v>
      </c>
      <c r="V41" s="177">
        <v>0</v>
      </c>
      <c r="W41" s="177">
        <v>0</v>
      </c>
      <c r="X41" s="177">
        <v>0</v>
      </c>
      <c r="Y41" s="177">
        <v>0</v>
      </c>
      <c r="Z41" s="177">
        <v>0</v>
      </c>
      <c r="AA41" s="177">
        <v>0</v>
      </c>
      <c r="AB41" s="177">
        <v>0</v>
      </c>
      <c r="AC41" s="177">
        <v>0</v>
      </c>
      <c r="AD41" s="177">
        <v>0</v>
      </c>
      <c r="AE41" s="177">
        <v>0</v>
      </c>
      <c r="AF41" s="177">
        <v>0</v>
      </c>
      <c r="AG41" s="177">
        <v>0</v>
      </c>
      <c r="AH41" s="177">
        <v>0</v>
      </c>
      <c r="AI41" s="177">
        <v>0</v>
      </c>
    </row>
    <row r="42" spans="2:35" x14ac:dyDescent="0.3">
      <c r="B42" s="6" t="str">
        <f t="shared" si="6"/>
        <v>Fees for permits</v>
      </c>
      <c r="C42" s="287"/>
      <c r="D42" s="151">
        <f t="shared" si="7"/>
        <v>0</v>
      </c>
      <c r="E42" s="177">
        <v>0</v>
      </c>
      <c r="F42" s="177">
        <v>0</v>
      </c>
      <c r="G42" s="177">
        <v>0</v>
      </c>
      <c r="H42" s="177">
        <v>0</v>
      </c>
      <c r="I42" s="177">
        <v>0</v>
      </c>
      <c r="J42" s="177">
        <v>0</v>
      </c>
      <c r="K42" s="177">
        <v>0</v>
      </c>
      <c r="L42" s="177">
        <v>0</v>
      </c>
      <c r="M42" s="177">
        <v>0</v>
      </c>
      <c r="N42" s="177">
        <v>0</v>
      </c>
      <c r="O42" s="177">
        <v>0</v>
      </c>
      <c r="P42" s="177">
        <v>0</v>
      </c>
      <c r="Q42" s="177">
        <v>0</v>
      </c>
      <c r="R42" s="177">
        <v>0</v>
      </c>
      <c r="S42" s="177">
        <v>0</v>
      </c>
      <c r="T42" s="177">
        <v>0</v>
      </c>
      <c r="U42" s="177">
        <v>0</v>
      </c>
      <c r="V42" s="177">
        <v>0</v>
      </c>
      <c r="W42" s="177">
        <v>0</v>
      </c>
      <c r="X42" s="177">
        <v>0</v>
      </c>
      <c r="Y42" s="177">
        <v>0</v>
      </c>
      <c r="Z42" s="177">
        <v>0</v>
      </c>
      <c r="AA42" s="177">
        <v>0</v>
      </c>
      <c r="AB42" s="177">
        <v>0</v>
      </c>
      <c r="AC42" s="177">
        <v>0</v>
      </c>
      <c r="AD42" s="177">
        <v>0</v>
      </c>
      <c r="AE42" s="177">
        <v>0</v>
      </c>
      <c r="AF42" s="177">
        <v>0</v>
      </c>
      <c r="AG42" s="177">
        <v>0</v>
      </c>
      <c r="AH42" s="177">
        <v>0</v>
      </c>
      <c r="AI42" s="177">
        <v>0</v>
      </c>
    </row>
    <row r="43" spans="2:35" ht="28.8" x14ac:dyDescent="0.3">
      <c r="B43" s="6" t="str">
        <f t="shared" si="6"/>
        <v>Environmental and Social Impact Assessments</v>
      </c>
      <c r="C43" s="287"/>
      <c r="D43" s="151">
        <f t="shared" si="7"/>
        <v>0</v>
      </c>
      <c r="E43" s="177">
        <v>0</v>
      </c>
      <c r="F43" s="177">
        <v>0</v>
      </c>
      <c r="G43" s="177">
        <v>0</v>
      </c>
      <c r="H43" s="177">
        <v>0</v>
      </c>
      <c r="I43" s="177">
        <v>0</v>
      </c>
      <c r="J43" s="177">
        <v>0</v>
      </c>
      <c r="K43" s="177">
        <v>0</v>
      </c>
      <c r="L43" s="177">
        <v>0</v>
      </c>
      <c r="M43" s="177">
        <v>0</v>
      </c>
      <c r="N43" s="177">
        <v>0</v>
      </c>
      <c r="O43" s="177">
        <v>0</v>
      </c>
      <c r="P43" s="177">
        <v>0</v>
      </c>
      <c r="Q43" s="177">
        <v>0</v>
      </c>
      <c r="R43" s="177">
        <v>0</v>
      </c>
      <c r="S43" s="177">
        <v>0</v>
      </c>
      <c r="T43" s="177">
        <v>0</v>
      </c>
      <c r="U43" s="177">
        <v>0</v>
      </c>
      <c r="V43" s="177">
        <v>0</v>
      </c>
      <c r="W43" s="177">
        <v>0</v>
      </c>
      <c r="X43" s="177">
        <v>0</v>
      </c>
      <c r="Y43" s="177">
        <v>0</v>
      </c>
      <c r="Z43" s="177">
        <v>0</v>
      </c>
      <c r="AA43" s="177">
        <v>0</v>
      </c>
      <c r="AB43" s="177">
        <v>0</v>
      </c>
      <c r="AC43" s="177">
        <v>0</v>
      </c>
      <c r="AD43" s="177">
        <v>0</v>
      </c>
      <c r="AE43" s="177">
        <v>0</v>
      </c>
      <c r="AF43" s="177">
        <v>0</v>
      </c>
      <c r="AG43" s="177">
        <v>0</v>
      </c>
      <c r="AH43" s="177">
        <v>0</v>
      </c>
      <c r="AI43" s="177">
        <v>0</v>
      </c>
    </row>
    <row r="44" spans="2:35" ht="28.8" x14ac:dyDescent="0.3">
      <c r="B44" s="6" t="str">
        <f t="shared" si="6"/>
        <v>Distribution line &gt;1kV (towers, poles, wires, conductors)</v>
      </c>
      <c r="C44" s="287"/>
      <c r="D44" s="151">
        <f t="shared" si="7"/>
        <v>0</v>
      </c>
      <c r="E44" s="177">
        <v>0</v>
      </c>
      <c r="F44" s="177">
        <v>0</v>
      </c>
      <c r="G44" s="177">
        <v>0</v>
      </c>
      <c r="H44" s="177">
        <v>0</v>
      </c>
      <c r="I44" s="177">
        <v>0</v>
      </c>
      <c r="J44" s="177">
        <v>0</v>
      </c>
      <c r="K44" s="177">
        <v>0</v>
      </c>
      <c r="L44" s="177">
        <v>0</v>
      </c>
      <c r="M44" s="177">
        <v>0</v>
      </c>
      <c r="N44" s="177">
        <v>0</v>
      </c>
      <c r="O44" s="177">
        <v>0</v>
      </c>
      <c r="P44" s="177">
        <v>0</v>
      </c>
      <c r="Q44" s="177">
        <v>0</v>
      </c>
      <c r="R44" s="177">
        <v>0</v>
      </c>
      <c r="S44" s="177">
        <v>0</v>
      </c>
      <c r="T44" s="177">
        <v>0</v>
      </c>
      <c r="U44" s="177">
        <v>0</v>
      </c>
      <c r="V44" s="177">
        <v>0</v>
      </c>
      <c r="W44" s="177">
        <v>0</v>
      </c>
      <c r="X44" s="177"/>
      <c r="Y44" s="177">
        <v>0</v>
      </c>
      <c r="Z44" s="177">
        <v>0</v>
      </c>
      <c r="AA44" s="177">
        <v>0</v>
      </c>
      <c r="AB44" s="177">
        <v>0</v>
      </c>
      <c r="AC44" s="177">
        <v>0</v>
      </c>
      <c r="AD44" s="177">
        <v>0</v>
      </c>
      <c r="AE44" s="177">
        <v>0</v>
      </c>
      <c r="AF44" s="177">
        <v>0</v>
      </c>
      <c r="AG44" s="177">
        <v>0</v>
      </c>
      <c r="AH44" s="177">
        <v>0</v>
      </c>
      <c r="AI44" s="177">
        <v>0</v>
      </c>
    </row>
    <row r="45" spans="2:35" ht="28.8" x14ac:dyDescent="0.3">
      <c r="B45" s="6" t="str">
        <f t="shared" si="6"/>
        <v>Feeders (poles, wires, relay and protective equipment)</v>
      </c>
      <c r="C45" s="287"/>
      <c r="D45" s="151">
        <f t="shared" si="7"/>
        <v>0</v>
      </c>
      <c r="E45" s="177">
        <v>0</v>
      </c>
      <c r="F45" s="177">
        <v>0</v>
      </c>
      <c r="G45" s="177">
        <v>0</v>
      </c>
      <c r="H45" s="177">
        <v>0</v>
      </c>
      <c r="I45" s="177">
        <v>0</v>
      </c>
      <c r="J45" s="177">
        <v>0</v>
      </c>
      <c r="K45" s="177">
        <v>0</v>
      </c>
      <c r="L45" s="177">
        <v>0</v>
      </c>
      <c r="M45" s="177">
        <v>0</v>
      </c>
      <c r="N45" s="177">
        <v>0</v>
      </c>
      <c r="O45" s="177">
        <v>0</v>
      </c>
      <c r="P45" s="177">
        <v>0</v>
      </c>
      <c r="Q45" s="177">
        <v>0</v>
      </c>
      <c r="R45" s="177">
        <v>0</v>
      </c>
      <c r="S45" s="177">
        <v>0</v>
      </c>
      <c r="T45" s="177">
        <v>0</v>
      </c>
      <c r="U45" s="177">
        <v>0</v>
      </c>
      <c r="V45" s="177">
        <v>0</v>
      </c>
      <c r="W45" s="177">
        <v>0</v>
      </c>
      <c r="X45" s="177">
        <v>0</v>
      </c>
      <c r="Y45" s="177">
        <v>0</v>
      </c>
      <c r="Z45" s="177">
        <v>0</v>
      </c>
      <c r="AA45" s="177">
        <v>0</v>
      </c>
      <c r="AB45" s="177">
        <v>0</v>
      </c>
      <c r="AC45" s="177">
        <v>0</v>
      </c>
      <c r="AD45" s="177">
        <v>0</v>
      </c>
      <c r="AE45" s="177">
        <v>0</v>
      </c>
      <c r="AF45" s="177">
        <v>0</v>
      </c>
      <c r="AG45" s="177">
        <v>0</v>
      </c>
      <c r="AH45" s="177">
        <v>0</v>
      </c>
      <c r="AI45" s="177">
        <v>0</v>
      </c>
    </row>
    <row r="46" spans="2:35" x14ac:dyDescent="0.3">
      <c r="B46" s="6" t="str">
        <f t="shared" si="6"/>
        <v>Equipment for installation</v>
      </c>
      <c r="C46" s="287"/>
      <c r="D46" s="151">
        <f t="shared" si="7"/>
        <v>0</v>
      </c>
      <c r="E46" s="177">
        <v>0</v>
      </c>
      <c r="F46" s="177">
        <v>0</v>
      </c>
      <c r="G46" s="177">
        <v>0</v>
      </c>
      <c r="H46" s="177">
        <v>0</v>
      </c>
      <c r="I46" s="177">
        <v>0</v>
      </c>
      <c r="J46" s="177">
        <v>0</v>
      </c>
      <c r="K46" s="177">
        <v>0</v>
      </c>
      <c r="L46" s="177">
        <v>0</v>
      </c>
      <c r="M46" s="177">
        <v>0</v>
      </c>
      <c r="N46" s="177">
        <v>0</v>
      </c>
      <c r="O46" s="177">
        <v>0</v>
      </c>
      <c r="P46" s="177">
        <v>0</v>
      </c>
      <c r="Q46" s="177">
        <v>0</v>
      </c>
      <c r="R46" s="177">
        <v>0</v>
      </c>
      <c r="S46" s="177">
        <v>0</v>
      </c>
      <c r="T46" s="177">
        <v>0</v>
      </c>
      <c r="U46" s="177">
        <v>0</v>
      </c>
      <c r="V46" s="177">
        <v>0</v>
      </c>
      <c r="W46" s="177">
        <v>0</v>
      </c>
      <c r="X46" s="177">
        <v>0</v>
      </c>
      <c r="Y46" s="177">
        <v>0</v>
      </c>
      <c r="Z46" s="177">
        <v>0</v>
      </c>
      <c r="AA46" s="177">
        <v>0</v>
      </c>
      <c r="AB46" s="177">
        <v>0</v>
      </c>
      <c r="AC46" s="177">
        <v>0</v>
      </c>
      <c r="AD46" s="177">
        <v>0</v>
      </c>
      <c r="AE46" s="177">
        <v>0</v>
      </c>
      <c r="AF46" s="177">
        <v>0</v>
      </c>
      <c r="AG46" s="177">
        <v>0</v>
      </c>
      <c r="AH46" s="177">
        <v>0</v>
      </c>
      <c r="AI46" s="177">
        <v>0</v>
      </c>
    </row>
    <row r="47" spans="2:35" x14ac:dyDescent="0.3">
      <c r="B47" s="6" t="str">
        <f t="shared" si="6"/>
        <v>Transformers</v>
      </c>
      <c r="C47" s="287"/>
      <c r="D47" s="151">
        <f t="shared" si="7"/>
        <v>0</v>
      </c>
      <c r="E47" s="177">
        <v>0</v>
      </c>
      <c r="F47" s="177">
        <v>0</v>
      </c>
      <c r="G47" s="177">
        <v>0</v>
      </c>
      <c r="H47" s="177">
        <v>0</v>
      </c>
      <c r="I47" s="177">
        <v>0</v>
      </c>
      <c r="J47" s="177">
        <v>0</v>
      </c>
      <c r="K47" s="177">
        <v>0</v>
      </c>
      <c r="L47" s="177">
        <v>0</v>
      </c>
      <c r="M47" s="177">
        <v>0</v>
      </c>
      <c r="N47" s="177">
        <v>0</v>
      </c>
      <c r="O47" s="177">
        <v>0</v>
      </c>
      <c r="P47" s="177">
        <v>0</v>
      </c>
      <c r="Q47" s="177">
        <v>0</v>
      </c>
      <c r="R47" s="177">
        <v>0</v>
      </c>
      <c r="S47" s="177">
        <v>0</v>
      </c>
      <c r="T47" s="177">
        <v>0</v>
      </c>
      <c r="U47" s="177">
        <v>0</v>
      </c>
      <c r="V47" s="177">
        <v>0</v>
      </c>
      <c r="W47" s="177">
        <v>0</v>
      </c>
      <c r="X47" s="177">
        <v>0</v>
      </c>
      <c r="Y47" s="177">
        <v>0</v>
      </c>
      <c r="Z47" s="177">
        <v>0</v>
      </c>
      <c r="AA47" s="177">
        <v>0</v>
      </c>
      <c r="AB47" s="177">
        <v>0</v>
      </c>
      <c r="AC47" s="177">
        <v>0</v>
      </c>
      <c r="AD47" s="177">
        <v>0</v>
      </c>
      <c r="AE47" s="177">
        <v>0</v>
      </c>
      <c r="AF47" s="177">
        <v>0</v>
      </c>
      <c r="AG47" s="177">
        <v>0</v>
      </c>
      <c r="AH47" s="177">
        <v>0</v>
      </c>
      <c r="AI47" s="177">
        <v>0</v>
      </c>
    </row>
    <row r="48" spans="2:35" x14ac:dyDescent="0.3">
      <c r="B48" s="6" t="str">
        <f t="shared" si="6"/>
        <v>Breakers and Switches</v>
      </c>
      <c r="C48" s="287"/>
      <c r="D48" s="151">
        <f t="shared" si="7"/>
        <v>0</v>
      </c>
      <c r="E48" s="177">
        <v>0</v>
      </c>
      <c r="F48" s="177">
        <v>0</v>
      </c>
      <c r="G48" s="177">
        <v>0</v>
      </c>
      <c r="H48" s="177">
        <v>0</v>
      </c>
      <c r="I48" s="177">
        <v>0</v>
      </c>
      <c r="J48" s="177">
        <v>0</v>
      </c>
      <c r="K48" s="177">
        <v>0</v>
      </c>
      <c r="L48" s="177">
        <v>0</v>
      </c>
      <c r="M48" s="177">
        <v>0</v>
      </c>
      <c r="N48" s="177">
        <v>0</v>
      </c>
      <c r="O48" s="177">
        <v>0</v>
      </c>
      <c r="P48" s="177">
        <v>0</v>
      </c>
      <c r="Q48" s="177">
        <v>0</v>
      </c>
      <c r="R48" s="177">
        <v>0</v>
      </c>
      <c r="S48" s="177">
        <v>0</v>
      </c>
      <c r="T48" s="177">
        <v>0</v>
      </c>
      <c r="U48" s="177">
        <v>0</v>
      </c>
      <c r="V48" s="177">
        <v>0</v>
      </c>
      <c r="W48" s="177">
        <v>0</v>
      </c>
      <c r="X48" s="177">
        <v>0</v>
      </c>
      <c r="Y48" s="177">
        <v>0</v>
      </c>
      <c r="Z48" s="177">
        <v>0</v>
      </c>
      <c r="AA48" s="177">
        <v>0</v>
      </c>
      <c r="AB48" s="177">
        <v>0</v>
      </c>
      <c r="AC48" s="177">
        <v>0</v>
      </c>
      <c r="AD48" s="177">
        <v>0</v>
      </c>
      <c r="AE48" s="177">
        <v>0</v>
      </c>
      <c r="AF48" s="177">
        <v>0</v>
      </c>
      <c r="AG48" s="177">
        <v>0</v>
      </c>
      <c r="AH48" s="177">
        <v>0</v>
      </c>
      <c r="AI48" s="177">
        <v>0</v>
      </c>
    </row>
    <row r="49" spans="2:35" x14ac:dyDescent="0.3">
      <c r="B49" s="6" t="str">
        <f t="shared" si="6"/>
        <v>Service lines</v>
      </c>
      <c r="C49" s="287"/>
      <c r="D49" s="151">
        <f t="shared" si="7"/>
        <v>0</v>
      </c>
      <c r="E49" s="177">
        <v>0</v>
      </c>
      <c r="F49" s="177">
        <v>0</v>
      </c>
      <c r="G49" s="177">
        <v>0</v>
      </c>
      <c r="H49" s="177">
        <v>0</v>
      </c>
      <c r="I49" s="177">
        <v>0</v>
      </c>
      <c r="J49" s="177">
        <v>0</v>
      </c>
      <c r="K49" s="177">
        <v>0</v>
      </c>
      <c r="L49" s="177">
        <v>0</v>
      </c>
      <c r="M49" s="177">
        <v>0</v>
      </c>
      <c r="N49" s="177">
        <v>0</v>
      </c>
      <c r="O49" s="177">
        <v>0</v>
      </c>
      <c r="P49" s="177">
        <v>0</v>
      </c>
      <c r="Q49" s="177">
        <v>0</v>
      </c>
      <c r="R49" s="177">
        <v>0</v>
      </c>
      <c r="S49" s="177">
        <v>0</v>
      </c>
      <c r="T49" s="177">
        <v>0</v>
      </c>
      <c r="U49" s="177">
        <v>0</v>
      </c>
      <c r="V49" s="177">
        <v>0</v>
      </c>
      <c r="W49" s="177">
        <v>0</v>
      </c>
      <c r="X49" s="177">
        <v>0</v>
      </c>
      <c r="Y49" s="177">
        <v>0</v>
      </c>
      <c r="Z49" s="177">
        <v>0</v>
      </c>
      <c r="AA49" s="177">
        <v>0</v>
      </c>
      <c r="AB49" s="177">
        <v>0</v>
      </c>
      <c r="AC49" s="177">
        <v>0</v>
      </c>
      <c r="AD49" s="177">
        <v>0</v>
      </c>
      <c r="AE49" s="177">
        <v>0</v>
      </c>
      <c r="AF49" s="177">
        <v>0</v>
      </c>
      <c r="AG49" s="177">
        <v>0</v>
      </c>
      <c r="AH49" s="177">
        <v>0</v>
      </c>
      <c r="AI49" s="177">
        <v>0</v>
      </c>
    </row>
    <row r="50" spans="2:35" x14ac:dyDescent="0.3">
      <c r="B50" s="6" t="str">
        <f t="shared" si="6"/>
        <v>Installations on Customer Premises</v>
      </c>
      <c r="C50" s="287"/>
      <c r="D50" s="151">
        <f t="shared" si="7"/>
        <v>0</v>
      </c>
      <c r="E50" s="177">
        <v>0</v>
      </c>
      <c r="F50" s="177">
        <v>0</v>
      </c>
      <c r="G50" s="177">
        <v>0</v>
      </c>
      <c r="H50" s="177">
        <v>0</v>
      </c>
      <c r="I50" s="177">
        <v>0</v>
      </c>
      <c r="J50" s="177">
        <v>0</v>
      </c>
      <c r="K50" s="177">
        <v>0</v>
      </c>
      <c r="L50" s="177"/>
      <c r="M50" s="177">
        <v>0</v>
      </c>
      <c r="N50" s="177">
        <v>0</v>
      </c>
      <c r="O50" s="177">
        <v>0</v>
      </c>
      <c r="P50" s="177">
        <v>0</v>
      </c>
      <c r="Q50" s="177">
        <v>0</v>
      </c>
      <c r="R50" s="177">
        <v>0</v>
      </c>
      <c r="S50" s="177">
        <v>0</v>
      </c>
      <c r="T50" s="177">
        <v>0</v>
      </c>
      <c r="U50" s="177">
        <v>0</v>
      </c>
      <c r="V50" s="177">
        <v>0</v>
      </c>
      <c r="W50" s="177">
        <v>0</v>
      </c>
      <c r="X50" s="177">
        <v>0</v>
      </c>
      <c r="Y50" s="177">
        <v>0</v>
      </c>
      <c r="Z50" s="177">
        <v>0</v>
      </c>
      <c r="AA50" s="177">
        <v>0</v>
      </c>
      <c r="AB50" s="177">
        <v>0</v>
      </c>
      <c r="AC50" s="177">
        <v>0</v>
      </c>
      <c r="AD50" s="177">
        <v>0</v>
      </c>
      <c r="AE50" s="177">
        <v>0</v>
      </c>
      <c r="AF50" s="177">
        <v>0</v>
      </c>
      <c r="AG50" s="177">
        <v>0</v>
      </c>
      <c r="AH50" s="177">
        <v>0</v>
      </c>
      <c r="AI50" s="177">
        <v>0</v>
      </c>
    </row>
    <row r="51" spans="2:35" x14ac:dyDescent="0.3">
      <c r="B51" s="6" t="str">
        <f t="shared" si="6"/>
        <v>Meters</v>
      </c>
      <c r="C51" s="287"/>
      <c r="D51" s="151">
        <f t="shared" si="7"/>
        <v>0</v>
      </c>
      <c r="E51" s="177">
        <v>0</v>
      </c>
      <c r="F51" s="177">
        <v>0</v>
      </c>
      <c r="G51" s="177">
        <v>0</v>
      </c>
      <c r="H51" s="177">
        <v>0</v>
      </c>
      <c r="I51" s="177">
        <v>0</v>
      </c>
      <c r="J51" s="177">
        <v>0</v>
      </c>
      <c r="K51" s="177">
        <v>0</v>
      </c>
      <c r="L51" s="177">
        <v>0</v>
      </c>
      <c r="M51" s="177">
        <v>0</v>
      </c>
      <c r="N51" s="177">
        <v>0</v>
      </c>
      <c r="O51" s="177">
        <v>0</v>
      </c>
      <c r="P51" s="177">
        <v>0</v>
      </c>
      <c r="Q51" s="177">
        <v>0</v>
      </c>
      <c r="R51" s="177">
        <v>0</v>
      </c>
      <c r="S51" s="177">
        <v>0</v>
      </c>
      <c r="T51" s="177">
        <v>0</v>
      </c>
      <c r="U51" s="177">
        <v>0</v>
      </c>
      <c r="V51" s="177">
        <v>0</v>
      </c>
      <c r="W51" s="177">
        <v>0</v>
      </c>
      <c r="X51" s="177">
        <v>0</v>
      </c>
      <c r="Y51" s="177">
        <v>0</v>
      </c>
      <c r="Z51" s="177">
        <v>0</v>
      </c>
      <c r="AA51" s="177">
        <v>0</v>
      </c>
      <c r="AB51" s="177">
        <v>0</v>
      </c>
      <c r="AC51" s="177">
        <v>0</v>
      </c>
      <c r="AD51" s="177">
        <v>0</v>
      </c>
      <c r="AE51" s="177">
        <v>0</v>
      </c>
      <c r="AF51" s="177">
        <v>0</v>
      </c>
      <c r="AG51" s="177">
        <v>0</v>
      </c>
      <c r="AH51" s="177">
        <v>0</v>
      </c>
      <c r="AI51" s="177">
        <v>0</v>
      </c>
    </row>
    <row r="52" spans="2:35" x14ac:dyDescent="0.3">
      <c r="B52" s="6" t="str">
        <f t="shared" si="6"/>
        <v>Other (specify)</v>
      </c>
      <c r="C52" s="287"/>
      <c r="D52" s="151">
        <f t="shared" si="7"/>
        <v>0</v>
      </c>
      <c r="E52" s="177">
        <v>0</v>
      </c>
      <c r="F52" s="177">
        <v>0</v>
      </c>
      <c r="G52" s="177">
        <v>0</v>
      </c>
      <c r="H52" s="177">
        <v>0</v>
      </c>
      <c r="I52" s="177">
        <v>0</v>
      </c>
      <c r="J52" s="177">
        <v>0</v>
      </c>
      <c r="K52" s="177">
        <v>0</v>
      </c>
      <c r="L52" s="177"/>
      <c r="M52" s="177">
        <v>0</v>
      </c>
      <c r="N52" s="177">
        <v>0</v>
      </c>
      <c r="O52" s="177">
        <v>0</v>
      </c>
      <c r="P52" s="177">
        <v>0</v>
      </c>
      <c r="Q52" s="177">
        <v>0</v>
      </c>
      <c r="R52" s="177">
        <v>0</v>
      </c>
      <c r="S52" s="177">
        <v>0</v>
      </c>
      <c r="T52" s="177">
        <v>0</v>
      </c>
      <c r="U52" s="177">
        <v>0</v>
      </c>
      <c r="V52" s="177">
        <v>0</v>
      </c>
      <c r="W52" s="177">
        <v>0</v>
      </c>
      <c r="X52" s="177">
        <v>0</v>
      </c>
      <c r="Y52" s="177">
        <v>0</v>
      </c>
      <c r="Z52" s="177">
        <v>0</v>
      </c>
      <c r="AA52" s="177">
        <v>0</v>
      </c>
      <c r="AB52" s="177">
        <v>0</v>
      </c>
      <c r="AC52" s="177">
        <v>0</v>
      </c>
      <c r="AD52" s="177">
        <v>0</v>
      </c>
      <c r="AE52" s="177">
        <v>0</v>
      </c>
      <c r="AF52" s="177">
        <v>0</v>
      </c>
      <c r="AG52" s="177">
        <v>0</v>
      </c>
      <c r="AH52" s="177">
        <v>0</v>
      </c>
      <c r="AI52" s="177">
        <v>0</v>
      </c>
    </row>
    <row r="53" spans="2:35" x14ac:dyDescent="0.3">
      <c r="B53" s="281" t="s">
        <v>129</v>
      </c>
      <c r="C53" s="282"/>
      <c r="D53" s="282"/>
      <c r="E53" s="282"/>
      <c r="F53" s="282"/>
      <c r="G53" s="282"/>
      <c r="H53" s="282"/>
      <c r="I53" s="282"/>
      <c r="J53" s="282"/>
      <c r="K53" s="282"/>
      <c r="L53" s="282"/>
      <c r="M53" s="282"/>
      <c r="N53" s="282"/>
      <c r="O53" s="282"/>
      <c r="P53" s="282"/>
      <c r="Q53" s="282"/>
      <c r="R53" s="282"/>
      <c r="S53" s="282"/>
      <c r="T53" s="282"/>
      <c r="U53" s="282"/>
      <c r="V53" s="282"/>
      <c r="W53" s="282"/>
      <c r="X53" s="282"/>
      <c r="Y53" s="282"/>
      <c r="Z53" s="282"/>
      <c r="AA53" s="282"/>
      <c r="AB53" s="282"/>
      <c r="AC53" s="282"/>
      <c r="AD53" s="282"/>
      <c r="AE53" s="282"/>
      <c r="AF53" s="282"/>
      <c r="AG53" s="282"/>
      <c r="AH53" s="282"/>
    </row>
    <row r="54" spans="2:35" x14ac:dyDescent="0.3">
      <c r="B54" s="41" t="str">
        <f t="shared" ref="B54:B63" si="8">B25</f>
        <v>Buildings</v>
      </c>
      <c r="C54" s="307" t="s">
        <v>2</v>
      </c>
      <c r="D54" s="151">
        <f t="shared" ref="D54:D63" si="9">SUM(E54:AI54)</f>
        <v>0</v>
      </c>
      <c r="E54" s="180">
        <v>0</v>
      </c>
      <c r="F54" s="180">
        <v>0</v>
      </c>
      <c r="G54" s="180">
        <v>0</v>
      </c>
      <c r="H54" s="180">
        <v>0</v>
      </c>
      <c r="I54" s="180">
        <v>0</v>
      </c>
      <c r="J54" s="180">
        <v>0</v>
      </c>
      <c r="K54" s="180">
        <v>0</v>
      </c>
      <c r="L54" s="180">
        <v>0</v>
      </c>
      <c r="M54" s="180">
        <v>0</v>
      </c>
      <c r="N54" s="180">
        <v>0</v>
      </c>
      <c r="O54" s="180">
        <v>0</v>
      </c>
      <c r="P54" s="180">
        <v>0</v>
      </c>
      <c r="Q54" s="180">
        <v>0</v>
      </c>
      <c r="R54" s="180">
        <v>0</v>
      </c>
      <c r="S54" s="180">
        <v>0</v>
      </c>
      <c r="T54" s="180">
        <v>0</v>
      </c>
      <c r="U54" s="180">
        <v>0</v>
      </c>
      <c r="V54" s="180">
        <v>0</v>
      </c>
      <c r="W54" s="180">
        <v>0</v>
      </c>
      <c r="X54" s="180">
        <v>0</v>
      </c>
      <c r="Y54" s="180">
        <v>0</v>
      </c>
      <c r="Z54" s="180">
        <v>0</v>
      </c>
      <c r="AA54" s="180">
        <v>0</v>
      </c>
      <c r="AB54" s="180">
        <v>0</v>
      </c>
      <c r="AC54" s="180">
        <v>0</v>
      </c>
      <c r="AD54" s="180">
        <v>0</v>
      </c>
      <c r="AE54" s="180">
        <v>0</v>
      </c>
      <c r="AF54" s="180">
        <v>0</v>
      </c>
      <c r="AG54" s="180">
        <v>0</v>
      </c>
      <c r="AH54" s="180">
        <v>0</v>
      </c>
      <c r="AI54" s="180">
        <v>0</v>
      </c>
    </row>
    <row r="55" spans="2:35" x14ac:dyDescent="0.3">
      <c r="B55" s="6" t="str">
        <f t="shared" si="8"/>
        <v>IT</v>
      </c>
      <c r="C55" s="285"/>
      <c r="D55" s="151">
        <f t="shared" si="9"/>
        <v>0</v>
      </c>
      <c r="E55" s="177">
        <v>0</v>
      </c>
      <c r="F55" s="177">
        <v>0</v>
      </c>
      <c r="G55" s="177">
        <v>0</v>
      </c>
      <c r="H55" s="177">
        <v>0</v>
      </c>
      <c r="I55" s="177">
        <v>0</v>
      </c>
      <c r="J55" s="177">
        <v>0</v>
      </c>
      <c r="K55" s="177">
        <v>0</v>
      </c>
      <c r="L55" s="177">
        <v>0</v>
      </c>
      <c r="M55" s="177">
        <v>0</v>
      </c>
      <c r="N55" s="177">
        <v>0</v>
      </c>
      <c r="O55" s="177">
        <v>0</v>
      </c>
      <c r="P55" s="177">
        <v>0</v>
      </c>
      <c r="Q55" s="177">
        <v>0</v>
      </c>
      <c r="R55" s="177">
        <v>0</v>
      </c>
      <c r="S55" s="177">
        <v>0</v>
      </c>
      <c r="T55" s="177">
        <v>0</v>
      </c>
      <c r="U55" s="177">
        <v>0</v>
      </c>
      <c r="V55" s="177">
        <v>0</v>
      </c>
      <c r="W55" s="177">
        <v>0</v>
      </c>
      <c r="X55" s="177">
        <v>0</v>
      </c>
      <c r="Y55" s="177">
        <v>0</v>
      </c>
      <c r="Z55" s="177">
        <v>0</v>
      </c>
      <c r="AA55" s="177">
        <v>0</v>
      </c>
      <c r="AB55" s="177">
        <v>0</v>
      </c>
      <c r="AC55" s="177">
        <v>0</v>
      </c>
      <c r="AD55" s="177">
        <v>0</v>
      </c>
      <c r="AE55" s="177">
        <v>0</v>
      </c>
      <c r="AF55" s="177">
        <v>0</v>
      </c>
      <c r="AG55" s="177">
        <v>0</v>
      </c>
      <c r="AH55" s="177">
        <v>0</v>
      </c>
      <c r="AI55" s="177">
        <v>0</v>
      </c>
    </row>
    <row r="56" spans="2:35" ht="28.8" x14ac:dyDescent="0.3">
      <c r="B56" s="6" t="str">
        <f t="shared" si="8"/>
        <v>Vehicles and other transportation equipment</v>
      </c>
      <c r="C56" s="285"/>
      <c r="D56" s="151">
        <f t="shared" si="9"/>
        <v>0</v>
      </c>
      <c r="E56" s="177">
        <v>0</v>
      </c>
      <c r="F56" s="177">
        <v>0</v>
      </c>
      <c r="G56" s="177">
        <v>0</v>
      </c>
      <c r="H56" s="177">
        <v>0</v>
      </c>
      <c r="I56" s="177">
        <v>0</v>
      </c>
      <c r="J56" s="177">
        <v>0</v>
      </c>
      <c r="K56" s="177">
        <v>0</v>
      </c>
      <c r="L56" s="177">
        <v>0</v>
      </c>
      <c r="M56" s="177">
        <v>0</v>
      </c>
      <c r="N56" s="177">
        <v>0</v>
      </c>
      <c r="O56" s="177">
        <v>0</v>
      </c>
      <c r="P56" s="177">
        <v>0</v>
      </c>
      <c r="Q56" s="177">
        <v>0</v>
      </c>
      <c r="R56" s="177">
        <v>0</v>
      </c>
      <c r="S56" s="177">
        <v>0</v>
      </c>
      <c r="T56" s="177">
        <v>0</v>
      </c>
      <c r="U56" s="177">
        <v>0</v>
      </c>
      <c r="V56" s="177">
        <v>0</v>
      </c>
      <c r="W56" s="177">
        <v>0</v>
      </c>
      <c r="X56" s="177">
        <v>0</v>
      </c>
      <c r="Y56" s="177">
        <v>0</v>
      </c>
      <c r="Z56" s="177">
        <v>0</v>
      </c>
      <c r="AA56" s="177">
        <v>0</v>
      </c>
      <c r="AB56" s="177">
        <v>0</v>
      </c>
      <c r="AC56" s="177">
        <v>0</v>
      </c>
      <c r="AD56" s="177">
        <v>0</v>
      </c>
      <c r="AE56" s="177">
        <v>0</v>
      </c>
      <c r="AF56" s="177">
        <v>0</v>
      </c>
      <c r="AG56" s="177">
        <v>0</v>
      </c>
      <c r="AH56" s="177">
        <v>0</v>
      </c>
      <c r="AI56" s="177">
        <v>0</v>
      </c>
    </row>
    <row r="57" spans="2:35" x14ac:dyDescent="0.3">
      <c r="B57" s="6" t="str">
        <f t="shared" si="8"/>
        <v xml:space="preserve">Furniture, fittings </v>
      </c>
      <c r="C57" s="285"/>
      <c r="D57" s="151">
        <f t="shared" si="9"/>
        <v>0</v>
      </c>
      <c r="E57" s="177">
        <v>0</v>
      </c>
      <c r="F57" s="177">
        <v>0</v>
      </c>
      <c r="G57" s="177">
        <v>0</v>
      </c>
      <c r="H57" s="177">
        <v>0</v>
      </c>
      <c r="I57" s="177">
        <v>0</v>
      </c>
      <c r="J57" s="177">
        <v>0</v>
      </c>
      <c r="K57" s="177">
        <v>0</v>
      </c>
      <c r="L57" s="177">
        <v>0</v>
      </c>
      <c r="M57" s="177">
        <v>0</v>
      </c>
      <c r="N57" s="177">
        <v>0</v>
      </c>
      <c r="O57" s="177">
        <v>0</v>
      </c>
      <c r="P57" s="177">
        <v>0</v>
      </c>
      <c r="Q57" s="177">
        <v>0</v>
      </c>
      <c r="R57" s="177">
        <v>0</v>
      </c>
      <c r="S57" s="177">
        <v>0</v>
      </c>
      <c r="T57" s="177">
        <v>0</v>
      </c>
      <c r="U57" s="177">
        <v>0</v>
      </c>
      <c r="V57" s="177">
        <v>0</v>
      </c>
      <c r="W57" s="177">
        <v>0</v>
      </c>
      <c r="X57" s="177">
        <v>0</v>
      </c>
      <c r="Y57" s="177">
        <v>0</v>
      </c>
      <c r="Z57" s="177">
        <v>0</v>
      </c>
      <c r="AA57" s="177">
        <v>0</v>
      </c>
      <c r="AB57" s="177">
        <v>0</v>
      </c>
      <c r="AC57" s="177">
        <v>0</v>
      </c>
      <c r="AD57" s="177">
        <v>0</v>
      </c>
      <c r="AE57" s="177">
        <v>0</v>
      </c>
      <c r="AF57" s="177">
        <v>0</v>
      </c>
      <c r="AG57" s="177">
        <v>0</v>
      </c>
      <c r="AH57" s="177">
        <v>0</v>
      </c>
      <c r="AI57" s="177">
        <v>0</v>
      </c>
    </row>
    <row r="58" spans="2:35" x14ac:dyDescent="0.3">
      <c r="B58" s="6" t="str">
        <f t="shared" si="8"/>
        <v xml:space="preserve">Computer equipment </v>
      </c>
      <c r="C58" s="285"/>
      <c r="D58" s="151">
        <f t="shared" si="9"/>
        <v>0</v>
      </c>
      <c r="E58" s="177">
        <v>0</v>
      </c>
      <c r="F58" s="177">
        <v>0</v>
      </c>
      <c r="G58" s="177">
        <v>0</v>
      </c>
      <c r="H58" s="177">
        <v>0</v>
      </c>
      <c r="I58" s="177">
        <v>0</v>
      </c>
      <c r="J58" s="177">
        <v>0</v>
      </c>
      <c r="K58" s="177">
        <v>0</v>
      </c>
      <c r="L58" s="177">
        <v>0</v>
      </c>
      <c r="M58" s="177">
        <v>0</v>
      </c>
      <c r="N58" s="177">
        <v>0</v>
      </c>
      <c r="O58" s="177">
        <v>0</v>
      </c>
      <c r="P58" s="177">
        <v>0</v>
      </c>
      <c r="Q58" s="177">
        <v>0</v>
      </c>
      <c r="R58" s="177">
        <v>0</v>
      </c>
      <c r="S58" s="177">
        <v>0</v>
      </c>
      <c r="T58" s="177">
        <v>0</v>
      </c>
      <c r="U58" s="177">
        <v>0</v>
      </c>
      <c r="V58" s="177">
        <v>0</v>
      </c>
      <c r="W58" s="177">
        <v>0</v>
      </c>
      <c r="X58" s="177">
        <v>0</v>
      </c>
      <c r="Y58" s="177">
        <v>0</v>
      </c>
      <c r="Z58" s="177">
        <v>0</v>
      </c>
      <c r="AA58" s="177">
        <v>0</v>
      </c>
      <c r="AB58" s="177">
        <v>0</v>
      </c>
      <c r="AC58" s="177">
        <v>0</v>
      </c>
      <c r="AD58" s="177">
        <v>0</v>
      </c>
      <c r="AE58" s="177">
        <v>0</v>
      </c>
      <c r="AF58" s="177">
        <v>0</v>
      </c>
      <c r="AG58" s="177">
        <v>0</v>
      </c>
      <c r="AH58" s="177">
        <v>0</v>
      </c>
      <c r="AI58" s="177">
        <v>0</v>
      </c>
    </row>
    <row r="59" spans="2:35" x14ac:dyDescent="0.3">
      <c r="B59" s="6" t="str">
        <f t="shared" si="8"/>
        <v xml:space="preserve">Communication equipment </v>
      </c>
      <c r="C59" s="285"/>
      <c r="D59" s="151">
        <f t="shared" si="9"/>
        <v>0</v>
      </c>
      <c r="E59" s="177">
        <v>0</v>
      </c>
      <c r="F59" s="177">
        <v>0</v>
      </c>
      <c r="G59" s="177">
        <v>0</v>
      </c>
      <c r="H59" s="177">
        <v>0</v>
      </c>
      <c r="I59" s="177">
        <v>0</v>
      </c>
      <c r="J59" s="177">
        <v>0</v>
      </c>
      <c r="K59" s="177">
        <v>0</v>
      </c>
      <c r="L59" s="177">
        <v>0</v>
      </c>
      <c r="M59" s="177">
        <v>0</v>
      </c>
      <c r="N59" s="177">
        <v>0</v>
      </c>
      <c r="O59" s="177">
        <v>0</v>
      </c>
      <c r="P59" s="177">
        <v>0</v>
      </c>
      <c r="Q59" s="177">
        <v>0</v>
      </c>
      <c r="R59" s="177">
        <v>0</v>
      </c>
      <c r="S59" s="177">
        <v>0</v>
      </c>
      <c r="T59" s="177">
        <v>0</v>
      </c>
      <c r="U59" s="177">
        <v>0</v>
      </c>
      <c r="V59" s="177">
        <v>0</v>
      </c>
      <c r="W59" s="177">
        <v>0</v>
      </c>
      <c r="X59" s="177">
        <v>0</v>
      </c>
      <c r="Y59" s="177">
        <v>0</v>
      </c>
      <c r="Z59" s="177">
        <v>0</v>
      </c>
      <c r="AA59" s="177">
        <v>0</v>
      </c>
      <c r="AB59" s="177">
        <v>0</v>
      </c>
      <c r="AC59" s="177">
        <v>0</v>
      </c>
      <c r="AD59" s="177">
        <v>0</v>
      </c>
      <c r="AE59" s="177">
        <v>0</v>
      </c>
      <c r="AF59" s="177">
        <v>0</v>
      </c>
      <c r="AG59" s="177">
        <v>0</v>
      </c>
      <c r="AH59" s="177">
        <v>0</v>
      </c>
      <c r="AI59" s="177">
        <v>0</v>
      </c>
    </row>
    <row r="60" spans="2:35" x14ac:dyDescent="0.3">
      <c r="B60" s="6" t="str">
        <f t="shared" si="8"/>
        <v>Laboratories</v>
      </c>
      <c r="C60" s="285"/>
      <c r="D60" s="151">
        <f t="shared" si="9"/>
        <v>0</v>
      </c>
      <c r="E60" s="177">
        <v>0</v>
      </c>
      <c r="F60" s="177">
        <v>0</v>
      </c>
      <c r="G60" s="177">
        <v>0</v>
      </c>
      <c r="H60" s="177">
        <v>0</v>
      </c>
      <c r="I60" s="177">
        <v>0</v>
      </c>
      <c r="J60" s="177">
        <v>0</v>
      </c>
      <c r="K60" s="177">
        <v>0</v>
      </c>
      <c r="L60" s="177">
        <v>0</v>
      </c>
      <c r="M60" s="177">
        <v>0</v>
      </c>
      <c r="N60" s="177">
        <v>0</v>
      </c>
      <c r="O60" s="177">
        <v>0</v>
      </c>
      <c r="P60" s="177">
        <v>0</v>
      </c>
      <c r="Q60" s="177">
        <v>0</v>
      </c>
      <c r="R60" s="177">
        <v>0</v>
      </c>
      <c r="S60" s="177">
        <v>0</v>
      </c>
      <c r="T60" s="177">
        <v>0</v>
      </c>
      <c r="U60" s="177">
        <v>0</v>
      </c>
      <c r="V60" s="177">
        <v>0</v>
      </c>
      <c r="W60" s="177">
        <v>0</v>
      </c>
      <c r="X60" s="177">
        <v>0</v>
      </c>
      <c r="Y60" s="177">
        <v>0</v>
      </c>
      <c r="Z60" s="177">
        <v>0</v>
      </c>
      <c r="AA60" s="177">
        <v>0</v>
      </c>
      <c r="AB60" s="177">
        <v>0</v>
      </c>
      <c r="AC60" s="177">
        <v>0</v>
      </c>
      <c r="AD60" s="177">
        <v>0</v>
      </c>
      <c r="AE60" s="177">
        <v>0</v>
      </c>
      <c r="AF60" s="177">
        <v>0</v>
      </c>
      <c r="AG60" s="177">
        <v>0</v>
      </c>
      <c r="AH60" s="177">
        <v>0</v>
      </c>
      <c r="AI60" s="177">
        <v>0</v>
      </c>
    </row>
    <row r="61" spans="2:35" x14ac:dyDescent="0.3">
      <c r="B61" s="6" t="str">
        <f t="shared" si="8"/>
        <v>Storage warehouses</v>
      </c>
      <c r="C61" s="285"/>
      <c r="D61" s="151">
        <f t="shared" si="9"/>
        <v>0</v>
      </c>
      <c r="E61" s="177">
        <v>0</v>
      </c>
      <c r="F61" s="177">
        <v>0</v>
      </c>
      <c r="G61" s="177">
        <v>0</v>
      </c>
      <c r="H61" s="177">
        <v>0</v>
      </c>
      <c r="I61" s="177">
        <v>0</v>
      </c>
      <c r="J61" s="177">
        <v>0</v>
      </c>
      <c r="K61" s="177">
        <v>0</v>
      </c>
      <c r="L61" s="177">
        <v>0</v>
      </c>
      <c r="M61" s="177">
        <v>0</v>
      </c>
      <c r="N61" s="177">
        <v>0</v>
      </c>
      <c r="O61" s="177">
        <v>0</v>
      </c>
      <c r="P61" s="177">
        <v>0</v>
      </c>
      <c r="Q61" s="177">
        <v>0</v>
      </c>
      <c r="R61" s="177">
        <v>0</v>
      </c>
      <c r="S61" s="177">
        <v>0</v>
      </c>
      <c r="T61" s="177">
        <v>0</v>
      </c>
      <c r="U61" s="177">
        <v>0</v>
      </c>
      <c r="V61" s="177">
        <v>0</v>
      </c>
      <c r="W61" s="177">
        <v>0</v>
      </c>
      <c r="X61" s="177">
        <v>0</v>
      </c>
      <c r="Y61" s="177">
        <v>0</v>
      </c>
      <c r="Z61" s="177">
        <v>0</v>
      </c>
      <c r="AA61" s="177">
        <v>0</v>
      </c>
      <c r="AB61" s="177">
        <v>0</v>
      </c>
      <c r="AC61" s="177">
        <v>0</v>
      </c>
      <c r="AD61" s="177">
        <v>0</v>
      </c>
      <c r="AE61" s="177">
        <v>0</v>
      </c>
      <c r="AF61" s="177">
        <v>0</v>
      </c>
      <c r="AG61" s="177">
        <v>0</v>
      </c>
      <c r="AH61" s="177">
        <v>0</v>
      </c>
      <c r="AI61" s="177">
        <v>0</v>
      </c>
    </row>
    <row r="62" spans="2:35" x14ac:dyDescent="0.3">
      <c r="B62" s="6" t="str">
        <f t="shared" si="8"/>
        <v>Land</v>
      </c>
      <c r="C62" s="285"/>
      <c r="D62" s="151">
        <f t="shared" si="9"/>
        <v>0</v>
      </c>
      <c r="E62" s="177">
        <v>0</v>
      </c>
      <c r="F62" s="177">
        <v>0</v>
      </c>
      <c r="G62" s="177">
        <v>0</v>
      </c>
      <c r="H62" s="177">
        <v>0</v>
      </c>
      <c r="I62" s="177">
        <v>0</v>
      </c>
      <c r="J62" s="177">
        <v>0</v>
      </c>
      <c r="K62" s="177">
        <v>0</v>
      </c>
      <c r="L62" s="177">
        <v>0</v>
      </c>
      <c r="M62" s="177">
        <v>0</v>
      </c>
      <c r="N62" s="177">
        <v>0</v>
      </c>
      <c r="O62" s="177">
        <v>0</v>
      </c>
      <c r="P62" s="177">
        <v>0</v>
      </c>
      <c r="Q62" s="177">
        <v>0</v>
      </c>
      <c r="R62" s="177">
        <v>0</v>
      </c>
      <c r="S62" s="177">
        <v>0</v>
      </c>
      <c r="T62" s="177">
        <v>0</v>
      </c>
      <c r="U62" s="177">
        <v>0</v>
      </c>
      <c r="V62" s="177">
        <v>0</v>
      </c>
      <c r="W62" s="177">
        <v>0</v>
      </c>
      <c r="X62" s="177">
        <v>0</v>
      </c>
      <c r="Y62" s="177">
        <v>0</v>
      </c>
      <c r="Z62" s="177">
        <v>0</v>
      </c>
      <c r="AA62" s="177">
        <v>0</v>
      </c>
      <c r="AB62" s="177">
        <v>0</v>
      </c>
      <c r="AC62" s="177">
        <v>0</v>
      </c>
      <c r="AD62" s="177">
        <v>0</v>
      </c>
      <c r="AE62" s="177">
        <v>0</v>
      </c>
      <c r="AF62" s="177">
        <v>0</v>
      </c>
      <c r="AG62" s="177">
        <v>0</v>
      </c>
      <c r="AH62" s="177">
        <v>0</v>
      </c>
      <c r="AI62" s="177">
        <v>0</v>
      </c>
    </row>
    <row r="63" spans="2:35" x14ac:dyDescent="0.3">
      <c r="B63" s="6" t="str">
        <f t="shared" si="8"/>
        <v>Other (specify)</v>
      </c>
      <c r="C63" s="285"/>
      <c r="D63" s="151">
        <f t="shared" si="9"/>
        <v>0</v>
      </c>
      <c r="E63" s="177">
        <v>0</v>
      </c>
      <c r="F63" s="177">
        <v>0</v>
      </c>
      <c r="G63" s="177">
        <v>0</v>
      </c>
      <c r="H63" s="177">
        <v>0</v>
      </c>
      <c r="I63" s="177">
        <v>0</v>
      </c>
      <c r="J63" s="177">
        <v>0</v>
      </c>
      <c r="K63" s="177">
        <v>0</v>
      </c>
      <c r="L63" s="177">
        <v>0</v>
      </c>
      <c r="M63" s="177">
        <v>0</v>
      </c>
      <c r="N63" s="177">
        <v>0</v>
      </c>
      <c r="O63" s="177">
        <v>0</v>
      </c>
      <c r="P63" s="177">
        <v>0</v>
      </c>
      <c r="Q63" s="177">
        <v>0</v>
      </c>
      <c r="R63" s="177">
        <v>0</v>
      </c>
      <c r="S63" s="177">
        <v>0</v>
      </c>
      <c r="T63" s="177">
        <v>0</v>
      </c>
      <c r="U63" s="177">
        <v>0</v>
      </c>
      <c r="V63" s="177">
        <v>0</v>
      </c>
      <c r="W63" s="177">
        <v>0</v>
      </c>
      <c r="X63" s="177">
        <v>0</v>
      </c>
      <c r="Y63" s="177">
        <v>0</v>
      </c>
      <c r="Z63" s="177">
        <v>0</v>
      </c>
      <c r="AA63" s="177">
        <v>0</v>
      </c>
      <c r="AB63" s="177">
        <v>0</v>
      </c>
      <c r="AC63" s="177">
        <v>0</v>
      </c>
      <c r="AD63" s="177">
        <v>0</v>
      </c>
      <c r="AE63" s="177">
        <v>0</v>
      </c>
      <c r="AF63" s="177">
        <v>0</v>
      </c>
      <c r="AG63" s="177">
        <v>0</v>
      </c>
      <c r="AH63" s="177">
        <v>0</v>
      </c>
      <c r="AI63" s="177">
        <v>0</v>
      </c>
    </row>
    <row r="64" spans="2:35" x14ac:dyDescent="0.3">
      <c r="B64" s="156" t="s">
        <v>214</v>
      </c>
      <c r="C64" s="308"/>
      <c r="D64" s="162">
        <f>SUM(D39:D52,D54:D63)</f>
        <v>0</v>
      </c>
      <c r="E64" s="154">
        <f>SUM(E39:E52,E54:E63)</f>
        <v>0</v>
      </c>
      <c r="F64" s="154">
        <f t="shared" ref="F64:AI64" si="10">SUM(F39:F52,F54:F63)</f>
        <v>0</v>
      </c>
      <c r="G64" s="154">
        <f t="shared" si="10"/>
        <v>0</v>
      </c>
      <c r="H64" s="154">
        <f t="shared" si="10"/>
        <v>0</v>
      </c>
      <c r="I64" s="154">
        <f t="shared" si="10"/>
        <v>0</v>
      </c>
      <c r="J64" s="154">
        <f t="shared" si="10"/>
        <v>0</v>
      </c>
      <c r="K64" s="154">
        <f t="shared" si="10"/>
        <v>0</v>
      </c>
      <c r="L64" s="154">
        <f t="shared" si="10"/>
        <v>0</v>
      </c>
      <c r="M64" s="154">
        <f t="shared" si="10"/>
        <v>0</v>
      </c>
      <c r="N64" s="154">
        <f t="shared" si="10"/>
        <v>0</v>
      </c>
      <c r="O64" s="154">
        <f t="shared" si="10"/>
        <v>0</v>
      </c>
      <c r="P64" s="154">
        <f t="shared" si="10"/>
        <v>0</v>
      </c>
      <c r="Q64" s="154">
        <f t="shared" si="10"/>
        <v>0</v>
      </c>
      <c r="R64" s="154">
        <f t="shared" si="10"/>
        <v>0</v>
      </c>
      <c r="S64" s="154">
        <f t="shared" si="10"/>
        <v>0</v>
      </c>
      <c r="T64" s="154">
        <f t="shared" si="10"/>
        <v>0</v>
      </c>
      <c r="U64" s="154">
        <f t="shared" si="10"/>
        <v>0</v>
      </c>
      <c r="V64" s="154">
        <f t="shared" si="10"/>
        <v>0</v>
      </c>
      <c r="W64" s="154">
        <f t="shared" si="10"/>
        <v>0</v>
      </c>
      <c r="X64" s="154">
        <f t="shared" si="10"/>
        <v>0</v>
      </c>
      <c r="Y64" s="154">
        <f t="shared" si="10"/>
        <v>0</v>
      </c>
      <c r="Z64" s="154">
        <f t="shared" si="10"/>
        <v>0</v>
      </c>
      <c r="AA64" s="154">
        <f t="shared" si="10"/>
        <v>0</v>
      </c>
      <c r="AB64" s="154">
        <f t="shared" si="10"/>
        <v>0</v>
      </c>
      <c r="AC64" s="154">
        <f t="shared" si="10"/>
        <v>0</v>
      </c>
      <c r="AD64" s="154">
        <f t="shared" si="10"/>
        <v>0</v>
      </c>
      <c r="AE64" s="154">
        <f t="shared" si="10"/>
        <v>0</v>
      </c>
      <c r="AF64" s="154">
        <f t="shared" si="10"/>
        <v>0</v>
      </c>
      <c r="AG64" s="154">
        <f t="shared" si="10"/>
        <v>0</v>
      </c>
      <c r="AH64" s="154">
        <f t="shared" si="10"/>
        <v>0</v>
      </c>
      <c r="AI64" s="154">
        <f t="shared" si="10"/>
        <v>0</v>
      </c>
    </row>
    <row r="65" spans="2:35" x14ac:dyDescent="0.3">
      <c r="B65"/>
      <c r="C65"/>
      <c r="D65"/>
      <c r="E65"/>
      <c r="F65"/>
      <c r="G65"/>
      <c r="H65"/>
      <c r="I65"/>
      <c r="J65"/>
      <c r="K65"/>
      <c r="L65"/>
      <c r="M65"/>
    </row>
    <row r="66" spans="2:35" x14ac:dyDescent="0.3">
      <c r="B66" s="125" t="s">
        <v>131</v>
      </c>
      <c r="C66" s="63" t="s">
        <v>73</v>
      </c>
      <c r="D66" s="63" t="s">
        <v>74</v>
      </c>
      <c r="E66" s="11">
        <f>E37</f>
        <v>2024</v>
      </c>
      <c r="F66" s="11">
        <f t="shared" ref="F66:AI66" si="11">F37</f>
        <v>2025</v>
      </c>
      <c r="G66" s="11">
        <f t="shared" si="11"/>
        <v>2026</v>
      </c>
      <c r="H66" s="11">
        <f t="shared" si="11"/>
        <v>2027</v>
      </c>
      <c r="I66" s="11">
        <f t="shared" si="11"/>
        <v>2028</v>
      </c>
      <c r="J66" s="11">
        <f t="shared" si="11"/>
        <v>2029</v>
      </c>
      <c r="K66" s="11">
        <f t="shared" si="11"/>
        <v>2030</v>
      </c>
      <c r="L66" s="11">
        <f t="shared" si="11"/>
        <v>2031</v>
      </c>
      <c r="M66" s="11">
        <f t="shared" si="11"/>
        <v>2032</v>
      </c>
      <c r="N66" s="11">
        <f t="shared" si="11"/>
        <v>2033</v>
      </c>
      <c r="O66" s="11">
        <f t="shared" si="11"/>
        <v>2034</v>
      </c>
      <c r="P66" s="11">
        <f t="shared" si="11"/>
        <v>2035</v>
      </c>
      <c r="Q66" s="11">
        <f t="shared" si="11"/>
        <v>2036</v>
      </c>
      <c r="R66" s="11">
        <f t="shared" si="11"/>
        <v>2037</v>
      </c>
      <c r="S66" s="11">
        <f t="shared" si="11"/>
        <v>2038</v>
      </c>
      <c r="T66" s="11">
        <f t="shared" si="11"/>
        <v>2039</v>
      </c>
      <c r="U66" s="11">
        <f t="shared" si="11"/>
        <v>2040</v>
      </c>
      <c r="V66" s="11">
        <f t="shared" si="11"/>
        <v>2041</v>
      </c>
      <c r="W66" s="11">
        <f t="shared" si="11"/>
        <v>2042</v>
      </c>
      <c r="X66" s="11">
        <f t="shared" si="11"/>
        <v>2043</v>
      </c>
      <c r="Y66" s="11">
        <f t="shared" si="11"/>
        <v>2044</v>
      </c>
      <c r="Z66" s="11">
        <f t="shared" si="11"/>
        <v>2045</v>
      </c>
      <c r="AA66" s="11">
        <f t="shared" si="11"/>
        <v>2046</v>
      </c>
      <c r="AB66" s="11">
        <f t="shared" si="11"/>
        <v>2047</v>
      </c>
      <c r="AC66" s="11">
        <f t="shared" si="11"/>
        <v>2048</v>
      </c>
      <c r="AD66" s="11">
        <f t="shared" si="11"/>
        <v>2049</v>
      </c>
      <c r="AE66" s="11">
        <f t="shared" si="11"/>
        <v>2050</v>
      </c>
      <c r="AF66" s="11">
        <f t="shared" si="11"/>
        <v>2051</v>
      </c>
      <c r="AG66" s="11">
        <f t="shared" si="11"/>
        <v>2052</v>
      </c>
      <c r="AH66" s="11">
        <f t="shared" si="11"/>
        <v>2053</v>
      </c>
      <c r="AI66" s="11">
        <f t="shared" si="11"/>
        <v>2054</v>
      </c>
    </row>
    <row r="67" spans="2:35" x14ac:dyDescent="0.3">
      <c r="B67" s="281" t="str">
        <f t="shared" ref="B67:B92" si="12">B9</f>
        <v>Distribution CAPEX LV</v>
      </c>
      <c r="C67" s="282"/>
      <c r="D67" s="282"/>
      <c r="E67" s="282"/>
      <c r="F67" s="282"/>
      <c r="G67" s="282"/>
      <c r="H67" s="282"/>
      <c r="I67" s="282"/>
      <c r="J67" s="282"/>
      <c r="K67" s="282"/>
      <c r="L67" s="282"/>
      <c r="M67" s="282"/>
      <c r="N67" s="282"/>
      <c r="O67" s="282"/>
      <c r="P67" s="282"/>
      <c r="Q67" s="282"/>
      <c r="R67" s="282"/>
      <c r="S67" s="282"/>
      <c r="T67" s="282"/>
      <c r="U67" s="282"/>
      <c r="V67" s="282"/>
      <c r="W67" s="282"/>
      <c r="X67" s="282"/>
      <c r="Y67" s="282"/>
      <c r="Z67" s="282"/>
      <c r="AA67" s="282"/>
      <c r="AB67" s="282"/>
      <c r="AC67" s="282"/>
      <c r="AD67" s="282"/>
      <c r="AE67" s="282"/>
      <c r="AF67" s="282"/>
      <c r="AG67" s="282"/>
      <c r="AH67" s="282"/>
    </row>
    <row r="68" spans="2:35" x14ac:dyDescent="0.3">
      <c r="B68" s="6" t="str">
        <f t="shared" si="12"/>
        <v>Basic preliminary engineering design</v>
      </c>
      <c r="C68" s="303" t="s">
        <v>2</v>
      </c>
      <c r="D68" s="151">
        <f>SUM(E68:AI68)</f>
        <v>8.0999999999999943</v>
      </c>
      <c r="E68" s="126">
        <v>0</v>
      </c>
      <c r="F68" s="126">
        <f>IF(E39&gt;E10,0,IF(AND(E39=E10,E68=0),0,IF($E$10*$C$10*F$4&gt;$E$10,0,$E$10*$C$10)))</f>
        <v>0.27</v>
      </c>
      <c r="G68" s="126">
        <f>IF(F39&gt;F10,0,IF(AND(F39=F10,F68=0),0,IF($E$10*$C$10*G$4&gt;$E$10,0,$E$10*$C$10)+IF($F$10*$C$10*F$4&gt;$F$10,0,$F$10*$C$10)))</f>
        <v>0.27</v>
      </c>
      <c r="H68" s="126">
        <f>IF(G39&gt;G10,0,IF(AND(G39=G10,G68=0),0,IF($E$10*$C$10*H$4&gt;$E$10,0,$E$10*$C$10)+IF($F$10*$C$10*G$4&gt;$F$10,0,$F$10*$C$10)+IF($G$10*$C$10*F$4&gt;$G$10,0,$G$10*$C$10)))</f>
        <v>0.27</v>
      </c>
      <c r="I68" s="126">
        <f>IF(H39&gt;H10,0,IF(AND(H39=H10,H68=0),0,IF($E$10*$C$10*I$4&gt;$E$10,0,$E$10*$C$10)+IF($F$10*$C$10*H$4&gt;$F$10,0,$F$10*$C$10)+IF($G$10*$C$10*G$4&gt;$G$10,0,$G$10*$C$10)+IF($H$10*$C$10*F$4&gt;$H$10,0,$H$10*$C$10)))</f>
        <v>0.27</v>
      </c>
      <c r="J68" s="126">
        <f>IF(I39&gt;I10,0,IF(AND(I39=I10,I68=0),0,IF($E$10*$C$10*J$4&gt;$E$10,0,$E$10*$C$10)+IF($F$10*$C$10*I$4&gt;$F$10,0,$F$10*$C$10)+IF($G$10*$C$10*H$4&gt;$G$10,0,$G$10*$C$10)+IF($H$10*$C$10*G$4&gt;$H$10,0,$H$10*$C$10)+IF($I$10*$C$10*F$4&gt;$I$10,0,$I$10*$C$10)))</f>
        <v>0.27</v>
      </c>
      <c r="K68" s="126">
        <f>IF(J39&gt;J10,0,IF(AND(J39=J10,J68=0),0,IF($E$10*$C$10*K$4&gt;$E$10,0,$E$10*$C$10)+IF($F$10*$C$10*J$4&gt;$F$10,0,$F$10*$C$10)+IF($G$10*$C$10*I$4&gt;$G$10,0,$G$10*$C$10)+IF($H$10*$C$10*H$4&gt;$H$10,0,$H$10*$C$10)+IF($I$10*$C$10*G$4&gt;$I$10,0,$I$10*$C$10)+IF($J$10*$C$10*F$4&gt;$J$10,0,$J$10*$C$10)))</f>
        <v>0.27</v>
      </c>
      <c r="L68" s="126">
        <f>IF(K39&gt;K10,0,IF(AND(K39=K10,K68=0),0,IF($E$10*$C$10*L$4&gt;$E$10,0,$E$10*$C$10)+IF($F$10*$C$10*K$4&gt;$F$10,0,$F$10*$C$10)+IF($G$10*$C$10*J$4&gt;$G$10,0,$G$10*$C$10)+IF($H$10*$C$10*I$4&gt;$H$10,0,$H$10*$C$10)+IF($I$10*$C$10*H$4&gt;$I$10,0,$I$10*$C$10)+IF($J$10*$C$10*G$4&gt;$J$10,0,$J$10*$C$10)+IF($K$10*$C$10*F$4&gt;$K$10,0,$K$10*$C$10)))</f>
        <v>0.27</v>
      </c>
      <c r="M68" s="126">
        <f>IF(L39&gt;L10,0,IF(AND(L39=L10,L68=0),0,IF($E$10*$C$10*M$4&gt;$E$10,0,$E$10*$C$10)+IF($F$10*$C$10*L$4&gt;$F$10,0,$F$10*$C$10)+IF($G$10*$C$10*K$4&gt;$G$10,0,$G$10*$C$10)+IF($H$10*$C$10*J$4&gt;$H$10,0,$H$10*$C$10)+IF($I$10*$C$10*I$4&gt;$I$10,0,$I$10*$C$10)+IF($J$10*$C$10*H$4&gt;$J$10,0,$J$10*$C$10)+IF($K$10*$C$10*G$4&gt;$K$10,0,$K$10*$C$10)+IF($L$10*$C$10*F$4&gt;$L$10,0,$L$10*$C$10)))</f>
        <v>0.27</v>
      </c>
      <c r="N68" s="126">
        <f>IF(M39&gt;M10,0,IF(AND(M39=M10,M68=0),0,IF($E$10*$C$10*N$4&gt;$E$10,0,$E$10*$C$10)+IF($F$10*$C$10*M$4&gt;$F$10,0,$F$10*$C$10)+IF($G$10*$C$10*L$4&gt;$G$10,0,$G$10*$C$10)+IF($H$10*$C$10*K$4&gt;$H$10,0,$H$10*$C$10)+IF($I$10*$C$10*J$4&gt;$I$10,0,$I$10*$C$10)+IF($J$10*$C$10*I$4&gt;$J$10,0,$J$10*$C$10)+IF($K$10*$C$10*H$4&gt;$K$10,0,$K$10*$C$10)+IF($L$10*$C$10*G$4&gt;$L$10,0,$L$10*$C$10)+IF($M$10*$C$10*F$4&gt;$M$10,0,$M$10*$C$10)))</f>
        <v>0.27</v>
      </c>
      <c r="O68" s="126">
        <f>IF(N39&gt;N10,0,IF(AND(N39=N10,N68=0),0,IF($E$10*$C$10*O$4&gt;$E$10,0,$E$10*$C$10)+IF($F$10*$C$10*N$4&gt;$F$10,0,$F$10*$C$10)+IF($G$10*$C$10*M$4&gt;$G$10,0,$G$10*$C$10)+IF($H$10*$C$10*L$4&gt;$H$10,0,$H$10*$C$10)+IF($I$10*$C$10*K$4&gt;$I$10,0,$I$10*$C$10)+IF($J$10*$C$10*J$4&gt;$J$10,0,$J$10*$C$10)+IF($K$10*$C$10*I$4&gt;$K$10,0,$K$10*$C$10)+IF($L$10*$C$10*H$4&gt;$L$10,0,$L$10*$C$10)+IF($M$10*$C$10*G$4&gt;$M$10,0,$M$10*$C$10)+IF($N$10*$C$10*F$4&gt;$N$10,0,$N$10*$C$10)))</f>
        <v>0.27</v>
      </c>
      <c r="P68" s="126">
        <f>IF(O39&gt;O10,0,IF(AND(O39=O10,O68=0),0,IF($E$10*$C$10*P$4&gt;$E$10,0,$E$10*$C$10)+IF($F$10*$C$10*O$4&gt;$F$10,0,$F$10*$C$10)+IF($G$10*$C$10*N$4&gt;$G$10,0,$G$10*$C$10)+IF($H$10*$C$10*M$4&gt;$H$10,0,$H$10*$C$10)+IF($I$10*$C$10*L$4&gt;$I$10,0,$I$10*$C$10)+IF($J$10*$C$10*K$4&gt;$J$10,0,$J$10*$C$10)+IF($K$10*$C$10*J$4&gt;$K$10,0,$K$10*$C$10)+IF($L$10*$C$10*I$4&gt;$L$10,0,$L$10*$C$10)+IF($M$10*$C$10*H$4&gt;$M$10,0,$M$10*$C$10)+IF($N$10*$C$10*G$4&gt;$N$10,0,$N$10*$C$10)+IF($O$10*$C$10*F$4&gt;$O$10,0,$O$10*$C$10)))</f>
        <v>0.27</v>
      </c>
      <c r="Q68" s="126">
        <f>IF(P39&gt;P10,0,IF(AND(P39=P10,P68=0),0,IF($E$10*$C$10*Q$4&gt;$E$10,0,$E$10*$C$10)+IF($F$10*$C$10*P$4&gt;$F$10,0,$F$10*$C$10)+IF($G$10*$C$10*O$4&gt;$G$10,0,$G$10*$C$10)+IF($H$10*$C$10*N$4&gt;$H$10,0,$H$10*$C$10)+IF($I$10*$C$10*M$4&gt;$I$10,0,$I$10*$C$10)+IF($J$10*$C$10*L$4&gt;$J$10,0,$J$10*$C$10)+IF($K$10*$C$10*K$4&gt;$K$10,0,$K$10*$C$10)+IF($L$10*$C$10*J$4&gt;$L$10,0,$L$10*$C$10)+IF($M$10*$C$10*I$4&gt;$M$10,0,$M$10*$C$10)+IF($N$10*$C$10*H$4&gt;$N$10,0,$N$10*$C$10)+IF($O$10*$C$10*G$4&gt;$O$10,0,$O$10*$C$10)+IF($P$10*$C$10*F$4&gt;$P$10,0,$P$10*$C$10)))</f>
        <v>0.27</v>
      </c>
      <c r="R68" s="126">
        <f>IF(Q39&gt;Q10,0,IF(AND(Q39=Q10,Q68=0),0,IF($E$10*$C$10*R$4&gt;$E$10,0,$E$10*$C$10)+IF($F$10*$C$10*Q$4&gt;$F$10,0,$F$10*$C$10)+IF($G$10*$C$10*P$4&gt;$G$10,0,$G$10*$C$10)+IF($H$10*$C$10*O$4&gt;$H$10,0,$H$10*$C$10)+IF($I$10*$C$10*N$4&gt;$I$10,0,$I$10*$C$10)+IF($J$10*$C$10*M$4&gt;$J$10,0,$J$10*$C$10)+IF($K$10*$C$10*L$4&gt;$K$10,0,$K$10*$C$10)+IF($L$10*$C$10*K$4&gt;$L$10,0,$L$10*$C$10)+IF($M$10*$C$10*J$4&gt;$M$10,0,$M$10*$C$10)+IF($N$10*$C$10*I$4&gt;$N$10,0,$N$10*$C$10)+IF($O$10*$C$10*H$4&gt;$O$10,0,$O$10*$C$10)+IF($P$10*$C$10*G$4&gt;$P$10,0,$P$10*$C$10)+IF($Q$10*$C$10*F$4&gt;$Q$10,0,$Q$10*$C$10)))</f>
        <v>0.27</v>
      </c>
      <c r="S68" s="126">
        <f>IF(R39&gt;R10,0,IF(AND(R39=R10,R68=0),0,IF($E$10*$C$10*S$4&gt;$E$10,0,$E$10*$C$10)+IF($F$10*$C$10*R$4&gt;$F$10,0,$F$10*$C$10)+IF($G$10*$C$10*Q$4&gt;$G$10,0,$G$10*$C$10)+IF($H$10*$C$10*P$4&gt;$H$10,0,$H$10*$C$10)+IF($I$10*$C$10*O$4&gt;$I$10,0,$I$10*$C$10)+IF($J$10*$C$10*N$4&gt;$J$10,0,$J$10*$C$10)+IF($K$10*$C$10*M$4&gt;$K$10,0,$K$10*$C$10)+IF($L$10*$C$10*L$4&gt;$L$10,0,$L$10*$C$10)+IF($M$10*$C$10*K$4&gt;$M$10,0,$M$10*$C$10)+IF($N$10*$C$10*J$4&gt;$N$10,0,$N$10*$C$10)+IF($O$10*$C$10*I$4&gt;$O$10,0,$O$10*$C$10)+IF($P$10*$C$10*H$4&gt;$P$10,0,$P$10*$C$10)+IF($Q$10*$C$10*G$4&gt;$Q$10,0,$Q$10*$C$10)+IF($R$10*$C$10*F$4&gt;$R$10,0,$R$10*$C$10)))</f>
        <v>0.27</v>
      </c>
      <c r="T68" s="126">
        <f>IF(S39&gt;S10,0,IF(AND(S39=S10,S68=0),0,IF($E$10*$C$10*T$4&gt;$E$10,0,$E$10*$C$10)+IF($F$10*$C$10*S$4&gt;$F$10,0,$F$10*$C$10)+IF($G$10*$C$10*R$4&gt;$G$10,0,$G$10*$C$10)+IF($H$10*$C$10*Q$4&gt;$H$10,0,$H$10*$C$10)+IF($I$10*$C$10*P$4&gt;$I$10,0,$I$10*$C$10)+IF($J$10*$C$10*O$4&gt;$J$10,0,$J$10*$C$10)+IF($K$10*$C$10*N$4&gt;$K$10,0,$K$10*$C$10)+IF($L$10*$C$10*M$4&gt;$L$10,0,$L$10*$C$10)+IF($M$10*$C$10*L$4&gt;$M$10,0,$M$10*$C$10)+IF($N$10*$C$10*K$4&gt;$N$10,0,$N$10*$C$10)+IF($O$10*$C$10*J$4&gt;$O$10,0,$O$10*$C$10)+IF($P$10*$C$10*I$4&gt;$P$10,0,$P$10*$C$10)+IF($Q$10*$C$10*H$4&gt;$Q$10,0,$Q$10*$C$10)+IF($R$10*$C$10*G$4&gt;$R$10,0,$R$10*$C$10)+IF($S$10*$C$10*F$4&gt;$S$10,0,$S$10*$C$10)))</f>
        <v>0.27</v>
      </c>
      <c r="U68" s="126">
        <f>IF(T39&gt;T10,0,IF(AND(T39=T10,T68=0),0,IF($E$10*$C$10*U$4&gt;$E$10,0,$E$10*$C$10)+IF($F$10*$C$10*T$4&gt;$F$10,0,$F$10*$C$10)+IF($G$10*$C$10*S$4&gt;$G$10,0,$G$10*$C$10)+IF($H$10*$C$10*R$4&gt;$H$10,0,$H$10*$C$10)+IF($I$10*$C$10*Q$4&gt;$I$10,0,$I$10*$C$10)+IF($J$10*$C$10*P$4&gt;$J$10,0,$J$10*$C$10)+IF($K$10*$C$10*O$4&gt;$K$10,0,$K$10*$C$10)+IF($L$10*$C$10*N$4&gt;$L$10,0,$L$10*$C$10)+IF($M$10*$C$10*M$4&gt;$M$10,0,$M$10*$C$10)+IF($N$10*$C$10*L$4&gt;$N$10,0,$N$10*$C$10)+IF($O$10*$C$10*K$4&gt;$O$10,0,$O$10*$C$10)+IF($P$10*$C$10*J$4&gt;$P$10,0,$P$10*$C$10)+IF($Q$10*$C$10*I$4&gt;$Q$10,0,$Q$10*$C$10)+IF($R$10*$C$10*H$4&gt;$R$10,0,$R$10*$C$10)+IF($S$10*$C$10*G$4&gt;$S$10,0,$S$10*$C$10)+IF($T$10*$C$10*F$4&gt;$T$10,0,$T$10*$C$10)))</f>
        <v>0.27</v>
      </c>
      <c r="V68" s="126">
        <f>IF(U39&gt;U10,0,IF(AND(U39=U10,U68=0),0,IF($E$10*$C$10*V$4&gt;$E$10,0,$E$10*$C$10)+IF($F$10*$C$10*U$4&gt;$F$10,0,$F$10*$C$10)+IF($G$10*$C$10*T$4&gt;$G$10,0,$G$10*$C$10)+IF($H$10*$C$10*S$4&gt;$H$10,0,$H$10*$C$10)+IF($I$10*$C$10*R$4&gt;$I$10,0,$I$10*$C$10)+IF($J$10*$C$10*Q$4&gt;$J$10,0,$J$10*$C$10)+IF($K$10*$C$10*P$4&gt;$K$10,0,$K$10*$C$10)+IF($L$10*$C$10*O$4&gt;$L$10,0,$L$10*$C$10)+IF($M$10*$C$10*N$4&gt;$M$10,0,$M$10*$C$10)+IF($N$10*$C$10*M$4&gt;$N$10,0,$N$10*$C$10)+IF($O$10*$C$10*L$4&gt;$O$10,0,$O$10*$C$10)+IF($P$10*$C$10*K$4&gt;$P$10,0,$P$10*$C$10)+IF($Q$10*$C$10*J$4&gt;$Q$10,0,$Q$10*$C$10)+IF($R$10*$C$10*I$4&gt;$R$10,0,$R$10*$C$10)+IF($S$10*$C$10*H$4&gt;$S$10,0,$S$10*$C$10)+IF($T$10*$C$10*G$4&gt;$T$10,0,$T$10*$C$10)+IF($U$10*$C$10*F$4&gt;$U$10,0,$U$10*$C$10)))</f>
        <v>0.27</v>
      </c>
      <c r="W68" s="126">
        <f>IF(V39&gt;V10,0,IF(AND(V39=V10,V68=0),0,IF($E$10*$C$10*W$4&gt;$E$10,0,$E$10*$C$10)+IF($F$10*$C$10*V$4&gt;$F$10,0,$F$10*$C$10)+IF($G$10*$C$10*U$4&gt;$G$10,0,$G$10*$C$10)+IF($H$10*$C$10*T$4&gt;$H$10,0,$H$10*$C$10)+IF($I$10*$C$10*S$4&gt;$I$10,0,$I$10*$C$10)+IF($J$10*$C$10*R$4&gt;$J$10,0,$J$10*$C$10)+IF($K$10*$C$10*Q$4&gt;$K$10,0,$K$10*$C$10)+IF($L$10*$C$10*P$4&gt;$L$10,0,$L$10*$C$10)+IF($M$10*$C$10*O$4&gt;$M$10,0,$M$10*$C$10)+IF($N$10*$C$10*N$4&gt;$N$10,0,$N$10*$C$10)+IF($O$10*$C$10*M$4&gt;$O$10,0,$O$10*$C$10)+IF($P$10*$C$10*L$4&gt;$P$10,0,$P$10*$C$10)+IF($Q$10*$C$10*K$4&gt;$Q$10,0,$Q$10*$C$10)+IF($R$10*$C$10*J$4&gt;$R$10,0,$R$10*$C$10)+IF($S$10*$C$10*I$4&gt;$S$10,0,$S$10*$C$10)+IF($T$10*$C$10*H$4&gt;$T$10,0,$T$10*$C$10)+IF($U$10*$C$10*G$4&gt;$U$10,0,$U$10*$C$10)+IF($V$10*$C$10*F$4&gt;$V$10,0,$V$10*$C$10)))</f>
        <v>0.27</v>
      </c>
      <c r="X68" s="126">
        <f>IF(W39&gt;W10,0,IF(AND(W39=W10,W68=0),0,IF($E$10*$C$10*X$4&gt;$E$10,0,$E$10*$C$10)+IF($F$10*$C$10*W$4&gt;$F$10,0,$F$10*$C$10)+IF($G$10*$C$10*V$4&gt;$G$10,0,$G$10*$C$10)+IF($H$10*$C$10*U$4&gt;$H$10,0,$H$10*$C$10)+IF($I$10*$C$10*T$4&gt;$I$10,0,$I$10*$C$10)+IF($J$10*$C$10*S$4&gt;$J$10,0,$J$10*$C$10)+IF($K$10*$C$10*R$4&gt;$K$10,0,$K$10*$C$10)+IF($L$10*$C$10*Q$4&gt;$L$10,0,$L$10*$C$10)+IF($M$10*$C$10*P$4&gt;$M$10,0,$M$10*$C$10)+IF($N$10*$C$10*O$4&gt;$N$10,0,$N$10*$C$10)+IF($O$10*$C$10*N$4&gt;$O$10,0,$O$10*$C$10)+IF($P$10*$C$10*M$4&gt;$P$10,0,$P$10*$C$10)+IF($Q$10*$C$10*L$4&gt;$Q$10,0,$Q$10*$C$10)+IF($R$10*$C$10*K$4&gt;$R$10,0,$R$10*$C$10)+IF($S$10*$C$10*J$4&gt;$S$10,0,$S$10*$C$10)+IF($T$10*$C$10*I$4&gt;$T$10,0,$T$10*$C$10)+IF($U$10*$C$10*H$4&gt;$U$10,0,$U$10*$C$10)+IF($V$10*$C$10*G$4&gt;$V$10,0,$V$10*$C$10)+IF($W$10*$C$10*F$4&gt;$W$10,0,$W$10*$C$10)))</f>
        <v>0.27</v>
      </c>
      <c r="Y68" s="126">
        <f>IF(X39&gt;X10,0,IF(AND(X39=X10,X68=0),0,IF($E$10*$C$10*Y$4&gt;$E$10,0,$E$10*$C$10)+IF($F$10*$C$10*X$4&gt;$F$10,0,$F$10*$C$10)+IF($G$10*$C$10*W$4&gt;$G$10,0,$G$10*$C$10)+IF($H$10*$C$10*V$4&gt;$H$10,0,$H$10*$C$10)+IF($I$10*$C$10*U$4&gt;$I$10,0,$I$10*$C$10)+IF($J$10*$C$10*T$4&gt;$J$10,0,$J$10*$C$10)+IF($K$10*$C$10*S$4&gt;$K$10,0,$K$10*$C$10)+IF($L$10*$C$10*R$4&gt;$L$10,0,$L$10*$C$10)+IF($M$10*$C$10*Q$4&gt;$M$10,0,$M$10*$C$10)+IF($N$10*$C$10*P$4&gt;$N$10,0,$N$10*$C$10)+IF($O$10*$C$10*O$4&gt;$O$10,0,$O$10*$C$10)+IF($P$10*$C$10*N$4&gt;$P$10,0,$P$10*$C$10)+IF($Q$10*$C$10*M$4&gt;$Q$10,0,$Q$10*$C$10)+IF($R$10*$C$10*L$4&gt;$R$10,0,$R$10*$C$10)+IF($S$10*$C$10*K$4&gt;$S$10,0,$S$10*$C$10)+IF($T$10*$C$10*J$4&gt;$T$10,0,$T$10*$C$10)+IF($U$10*$C$10*I$4&gt;$U$10,0,$U$10*$C$10)+IF($V$10*$C$10*H$4&gt;$V$10,0,$V$10*$C$10)+IF($W$10*$C$10*G$4&gt;$W$10,0,$W$10*$C$10)+IF($X$10*$C$10*F$4&gt;$X$10,0,$X$10*$C$10)))</f>
        <v>0.27</v>
      </c>
      <c r="Z68" s="126">
        <f>IF(Y39&gt;Y10,0,IF(AND(Y39=Y10,Y68=0),0,IF($E$10*$C$10*Z$4&gt;$E$10,0,$E$10*$C$10)+IF($F$10*$C$10*Y$4&gt;$F$10,0,$F$10*$C$10)+IF($G$10*$C$10*X$4&gt;$G$10,0,$G$10*$C$10)+IF($H$10*$C$10*W$4&gt;$H$10,0,$H$10*$C$10)+IF($I$10*$C$10*V$4&gt;$I$10,0,$I$10*$C$10)+IF($J$10*$C$10*U$4&gt;$J$10,0,$J$10*$C$10)+IF($K$10*$C$10*T$4&gt;$K$10,0,$K$10*$C$10)+IF($L$10*$C$10*S$4&gt;$L$10,0,$L$10*$C$10)+IF($M$10*$C$10*R$4&gt;$M$10,0,$M$10*$C$10)+IF($N$10*$C$10*Q$4&gt;$N$10,0,$N$10*$C$10)+IF($O$10*$C$10*P$4&gt;$O$10,0,$O$10*$C$10)+IF($P$10*$C$10*O$4&gt;$P$10,0,$P$10*$C$10)+IF($Q$10*$C$10*N$4&gt;$Q$10,0,$Q$10*$C$10)+IF($R$10*$C$10*M$4&gt;$R$10,0,$R$10*$C$10)+IF($S$10*$C$10*L$4&gt;$S$10,0,$S$10*$C$10)+IF($T$10*$C$10*K$4&gt;$T$10,0,$T$10*$C$10)+IF($U$10*$C$10*J$4&gt;$U$10,0,$U$10*$C$10)+IF($V$10*$C$10*I$4&gt;$V$10,0,$V$10*$C$10)+IF($W$10*$C$10*H$4&gt;$W$10,0,$W$10*$C$10)+IF($X$10*$C$10*G$4&gt;$X$10,0,$X$10*$C$10)+IF($Y$10*$C$10*F$4&gt;$Y$10,0,$Y$10*$C$10)))</f>
        <v>0.27</v>
      </c>
      <c r="AA68" s="126">
        <f>IF(Z39&gt;Z10,0,IF(AND(Z39=Z10,Z68=0),0,IF($E$10*$C$10*AA$4&gt;$E$10,0,$E$10*$C$10)+IF($F$10*$C$10*Z$4&gt;$F$10,0,$F$10*$C$10)+IF($G$10*$C$10*Y$4&gt;$G$10,0,$G$10*$C$10)+IF($H$10*$C$10*X$4&gt;$H$10,0,$H$10*$C$10)+IF($I$10*$C$10*W$4&gt;$I$10,0,$I$10*$C$10)+IF($J$10*$C$10*V$4&gt;$J$10,0,$J$10*$C$10)+IF($K$10*$C$10*U$4&gt;$K$10,0,$K$10*$C$10)+IF($L$10*$C$10*T$4&gt;$L$10,0,$L$10*$C$10)+IF($M$10*$C$10*S$4&gt;$M$10,0,$M$10*$C$10)+IF($N$10*$C$10*R$4&gt;$N$10,0,$N$10*$C$10)+IF($O$10*$C$10*Q$4&gt;$O$10,0,$O$10*$C$10)+IF($P$10*$C$10*P$4&gt;$P$10,0,$P$10*$C$10)+IF($Q$10*$C$10*O$4&gt;$Q$10,0,$Q$10*$C$10)+IF($R$10*$C$10*N$4&gt;$R$10,0,$R$10*$C$10)+IF($S$10*$C$10*M$4&gt;$S$10,0,$S$10*$C$10)+IF($T$10*$C$10*L$4&gt;$T$10,0,$T$10*$C$10)+IF($U$10*$C$10*K$4&gt;$U$10,0,$U$10*$C$10)+IF($V$10*$C$10*J$4&gt;$V$10,0,$V$10*$C$10)+IF($W$10*$C$10*I$4&gt;$W$10,0,$W$10*$C$10)+IF($X$10*$C$10*H$4&gt;$X$10,0,$X$10*$C$10)+IF($Y$10*$C$10*G$4&gt;$Y$10,0,$Y$10*$C$10)+IF($Z$10*$C$10*F$4&gt;$Z$10,0,$Z$10*$C$10)))</f>
        <v>0.27</v>
      </c>
      <c r="AB68" s="126">
        <f>IF(AA39&gt;AA10,0,IF(AND(AA39=AA10,AA68=0),0,IF($E$10*$C$10*AB$4&gt;$E$10,0,$E$10*$C$10)+IF($F$10*$C$10*AA$4&gt;$F$10,0,$F$10*$C$10)+IF($G$10*$C$10*Z$4&gt;$G$10,0,$G$10*$C$10)+IF($H$10*$C$10*Y$4&gt;$H$10,0,$H$10*$C$10)+IF($I$10*$C$10*X$4&gt;$I$10,0,$I$10*$C$10)+IF($J$10*$C$10*W$4&gt;$J$10,0,$J$10*$C$10)+IF($K$10*$C$10*V$4&gt;$K$10,0,$K$10*$C$10)+IF($L$10*$C$10*U$4&gt;$L$10,0,$L$10*$C$10)+IF($M$10*$C$10*T$4&gt;$M$10,0,$M$10*$C$10)+IF($N$10*$C$10*S$4&gt;$N$10,0,$N$10*$C$10)+IF($O$10*$C$10*R$4&gt;$O$10,0,$O$10*$C$10)+IF($P$10*$C$10*Q$4&gt;$P$10,0,$P$10*$C$10)+IF($Q$10*$C$10*P$4&gt;$Q$10,0,$Q$10*$C$10)+IF($R$10*$C$10*O$4&gt;$R$10,0,$R$10*$C$10)+IF($S$10*$C$10*N$4&gt;$S$10,0,$S$10*$C$10)+IF($T$10*$C$10*M$4&gt;$T$10,0,$T$10*$C$10)+IF($U$10*$C$10*L$4&gt;$U$10,0,$U$10*$C$10)+IF($V$10*$C$10*K$4&gt;$V$10,0,$V$10*$C$10)+IF($W$10*$C$10*J$4&gt;$W$10,0,$W$10*$C$10)+IF($X$10*$C$10*I$4&gt;$X$10,0,$X$10*$C$10)+IF($Y$10*$C$10*H$4&gt;$Y$10,0,$Y$10*$C$10)+IF($Z$10*$C$10*G$4&gt;$Z$10,0,$Z$10*$C$10)+IF($AA$10*$C$10*F$4&gt;$AA$10,0,$AA$10*$C$10)))</f>
        <v>0.27</v>
      </c>
      <c r="AC68" s="126">
        <f>IF(AB39&gt;AB10,0,IF(AND(AB39=AB10,AB68=0),0,IF($E$10*$C$10*AC$4&gt;$E$10,0,$E$10*$C$10)+IF($F$10*$C$10*AB$4&gt;$F$10,0,$F$10*$C$10)+IF($G$10*$C$10*AA$4&gt;$G$10,0,$G$10*$C$10)+IF($H$10*$C$10*Z$4&gt;$H$10,0,$H$10*$C$10)+IF($I$10*$C$10*Y$4&gt;$I$10,0,$I$10*$C$10)+IF($J$10*$C$10*X$4&gt;$J$10,0,$J$10*$C$10)+IF($K$10*$C$10*W$4&gt;$K$10,0,$K$10*$C$10)+IF($L$10*$C$10*V$4&gt;$L$10,0,$L$10*$C$10)+IF($M$10*$C$10*U$4&gt;$M$10,0,$M$10*$C$10)+IF($N$10*$C$10*T$4&gt;$N$10,0,$N$10*$C$10)+IF($O$10*$C$10*S$4&gt;$O$10,0,$O$10*$C$10)+IF($P$10*$C$10*R$4&gt;$P$10,0,$P$10*$C$10)+IF($Q$10*$C$10*Q$4&gt;$Q$10,0,$Q$10*$C$10)+IF($R$10*$C$10*P$4&gt;$R$10,0,$R$10*$C$10)+IF($S$10*$C$10*O$4&gt;$S$10,0,$S$10*$C$10)+IF($T$10*$C$10*N$4&gt;$T$10,0,$T$10*$C$10)+IF($U$10*$C$10*M$4&gt;$U$10,0,$U$10*$C$10)+IF($V$10*$C$10*L$4&gt;$V$10,0,$V$10*$C$10)+IF($W$10*$C$10*K$4&gt;$W$10,0,$W$10*$C$10)+IF($X$10*$C$10*J$4&gt;$X$10,0,$X$10*$C$10)+IF($Y$10*$C$10*I$4&gt;$Y$10,0,$Y$10*$C$10)+IF($Z$10*$C$10*H$4&gt;$Z$10,0,$Z$10*$C$10)+IF($AA$10*$C$10*G$4&gt;$AA$10,0,$AA$10*$C$10)+IF($AB$10*$C$10*F$4&gt;$AB$10,0,$AB$10*$C$10)))</f>
        <v>0.27</v>
      </c>
      <c r="AD68" s="126">
        <f>IF(AC39&gt;AC10,0,IF(AND(AC39=AC10,AC68=0),0,IF($E$10*$C$10*AD$4&gt;$E$10,0,$E$10*$C$10)+IF($F$10*$C$10*AC$4&gt;$F$10,0,$F$10*$C$10)+IF($G$10*$C$10*AB$4&gt;$G$10,0,$G$10*$C$10)+IF($H$10*$C$10*AA$4&gt;$H$10,0,$H$10*$C$10)+IF($I$10*$C$10*Z$4&gt;$I$10,0,$I$10*$C$10)+IF($J$10*$C$10*Y$4&gt;$J$10,0,$J$10*$C$10)+IF($K$10*$C$10*X$4&gt;$K$10,0,$K$10*$C$10)+IF($L$10*$C$10*W$4&gt;$L$10,0,$L$10*$C$10)+IF($M$10*$C$10*V$4&gt;$M$10,0,$M$10*$C$10)+IF($N$10*$C$10*U$4&gt;$N$10,0,$N$10*$C$10)+IF($O$10*$C$10*T$4&gt;$O$10,0,$O$10*$C$10)+IF($P$10*$C$10*S$4&gt;$P$10,0,$P$10*$C$10)+IF($Q$10*$C$10*R$4&gt;$Q$10,0,$Q$10*$C$10)+IF($R$10*$C$10*Q$4&gt;$R$10,0,$R$10*$C$10)+IF($S$10*$C$10*P$4&gt;$S$10,0,$S$10*$C$10)+IF($T$10*$C$10*O$4&gt;$T$10,0,$T$10*$C$10)+IF($U$10*$C$10*N$4&gt;$U$10,0,$U$10*$C$10)+IF($V$10*$C$10*M$4&gt;$V$10,0,$V$10*$C$10)+IF($W$10*$C$10*L$4&gt;$W$10,0,$W$10*$C$10)+IF($X$10*$C$10*K$4&gt;$X$10,0,$X$10*$C$10)+IF($Y$10*$C$10*J$4&gt;$Y$10,0,$Y$10*$C$10)+IF($Z$10*$C$10*I$4&gt;$Z$10,0,$Z$10*$C$10)+IF($AA$10*$C$10*H$4&gt;$AA$10,0,$AA$10*$C$10)+IF($AB$10*$C$10*G$4&gt;$AB$10,0,$AB$10*$C$10)+IF($AC$10*$C$10*F$4&gt;$AC$10,0,$AC$10*$C$10)))</f>
        <v>0.27</v>
      </c>
      <c r="AE68" s="126">
        <f>IF(AD39&gt;AD10,0,IF(AND(AD39=AD10,AD68=0),0,IF($E$10*$C$10*AE$4&gt;$E$10,0,$E$10*$C$10)+IF($F$10*$C$10*AD$4&gt;$F$10,0,$F$10*$C$10)+IF($G$10*$C$10*AC$4&gt;$G$10,0,$G$10*$C$10)+IF($H$10*$C$10*AB$4&gt;$H$10,0,$H$10*$C$10)+IF($I$10*$C$10*AA$4&gt;$I$10,0,$I$10*$C$10)+IF($J$10*$C$10*Z$4&gt;$J$10,0,$J$10*$C$10)+IF($K$10*$C$10*Y$4&gt;$K$10,0,$K$10*$C$10)+IF($L$10*$C$10*X$4&gt;$L$10,0,$L$10*$C$10)+IF($M$10*$C$10*W$4&gt;$M$10,0,$M$10*$C$10)+IF($N$10*$C$10*V$4&gt;$N$10,0,$N$10*$C$10)+IF($O$10*$C$10*U$4&gt;$O$10,0,$O$10*$C$10)+IF($P$10*$C$10*T$4&gt;$P$10,0,$P$10*$C$10)+IF($Q$10*$C$10*S$4&gt;$Q$10,0,$Q$10*$C$10)+IF($R$10*$C$10*R$4&gt;$R$10,0,$R$10*$C$10)+IF($S$10*$C$10*Q$4&gt;$S$10,0,$S$10*$C$10)+IF($T$10*$C$10*P$4&gt;$T$10,0,$T$10*$C$10)+IF($U$10*$C$10*O$4&gt;$U$10,0,$U$10*$C$10)+IF($V$10*$C$10*N$4&gt;$V$10,0,$V$10*$C$10)+IF($W$10*$C$10*M$4&gt;$W$10,0,$W$10*$C$10)+IF($X$10*$C$10*L$4&gt;$X$10,0,$X$10*$C$10)+IF($Y$10*$C$10*K$4&gt;$Y$10,0,$Y$10*$C$10)+IF($Z$10*$C$10*J$4&gt;$Z$10,0,$Z$10*$C$10)+IF($AA$10*$C$10*I$4&gt;$AA$10,0,$AA$10*$C$10)+IF($AB$10*$C$10*H$4&gt;$AB$10,0,$AB$10*$C$10)+IF($AC$10*$C$10*G$4&gt;$AC$10,0,$AC$10*$C$10)+IF($AD$10*$C$10*F$4&gt;$AD$10,0,$AD$10*$C$10)))</f>
        <v>0.27</v>
      </c>
      <c r="AF68" s="126">
        <f>IF(AE39&gt;AE10,0,IF(AND(AE39=AE10,AE68=0),0,IF($E$10*$C$10*AF$4&gt;$E$10,0,$E$10*$C$10)+IF($F$10*$C$10*AE$4&gt;$F$10,0,$F$10*$C$10)+IF($G$10*$C$10*AD$4&gt;$G$10,0,$G$10*$C$10)+IF($H$10*$C$10*AC$4&gt;$H$10,0,$H$10*$C$10)+IF($I$10*$C$10*AB$4&gt;$I$10,0,$I$10*$C$10)+IF($J$10*$C$10*AA$4&gt;$J$10,0,$J$10*$C$10)+IF($K$10*$C$10*Z$4&gt;$K$10,0,$K$10*$C$10)+IF($L$10*$C$10*Y$4&gt;$L$10,0,$L$10*$C$10)+IF($M$10*$C$10*X$4&gt;$M$10,0,$M$10*$C$10)+IF($N$10*$C$10*W$4&gt;$N$10,0,$N$10*$C$10)+IF($O$10*$C$10*V$4&gt;$O$10,0,$O$10*$C$10)+IF($P$10*$C$10*U$4&gt;$P$10,0,$P$10*$C$10)+IF($Q$10*$C$10*T$4&gt;$Q$10,0,$Q$10*$C$10)+IF($R$10*$C$10*S$4&gt;$R$10,0,$R$10*$C$10)+IF($S$10*$C$10*R$4&gt;$S$10,0,$S$10*$C$10)+IF($T$10*$C$10*Q$4&gt;$T$10,0,$T$10*$C$10)+IF($U$10*$C$10*P$4&gt;$U$10,0,$U$10*$C$10)+IF($V$10*$C$10*O$4&gt;$V$10,0,$V$10*$C$10)+IF($W$10*$C$10*N$4&gt;$W$10,0,$W$10*$C$10)+IF($X$10*$C$10*M$4&gt;$X$10,0,$X$10*$C$10)+IF($Y$10*$C$10*L$4&gt;$Y$10,0,$Y$10*$C$10)+IF($Z$10*$C$10*K$4&gt;$Z$10,0,$Z$10*$C$10)+IF($AA$10*$C$10*J$4&gt;$AA$10,0,$AA$10*$C$10)+IF($AB$10*$C$10*I$4&gt;$AB$10,0,$AB$10*$C$10)+IF($AC$10*$C$10*H$4&gt;$AC$10,0,$AC$10*$C$10)+IF($AD$10*$C$10*G$4&gt;$AD$10,0,$AD$10*$C$10)+IF($AE$10*$C$10*F$4&gt;$AE$10,0,$AE$10*$C$10)))</f>
        <v>0.27</v>
      </c>
      <c r="AG68" s="126">
        <f>IF(AF39&gt;AF10,0,IF(AND(AF39=AF10,AF68=0),0,IF($E$10*$C$10*AG$4&gt;$E$10,0,$E$10*$C$10)+IF($F$10*$C$10*AF$4&gt;$F$10,0,$F$10*$C$10)+IF($G$10*$C$10*AE$4&gt;$G$10,0,$G$10*$C$10)+IF($H$10*$C$10*AD$4&gt;$H$10,0,$H$10*$C$10)+IF($I$10*$C$10*AC$4&gt;$I$10,0,$I$10*$C$10)+IF($J$10*$C$10*AB$4&gt;$J$10,0,$J$10*$C$10)+IF($K$10*$C$10*AA$4&gt;$K$10,0,$K$10*$C$10)+IF($L$10*$C$10*Z$4&gt;$L$10,0,$L$10*$C$10)+IF($M$10*$C$10*Y$4&gt;$M$10,0,$M$10*$C$10)+IF($N$10*$C$10*X$4&gt;$N$10,0,$N$10*$C$10)+IF($O$10*$C$10*W$4&gt;$O$10,0,$O$10*$C$10)+IF($P$10*$C$10*V$4&gt;$P$10,0,$P$10*$C$10)+IF($Q$10*$C$10*U$4&gt;$Q$10,0,$Q$10*$C$10)+IF($R$10*$C$10*T$4&gt;$R$10,0,$R$10*$C$10)+IF($S$10*$C$10*S$4&gt;$S$10,0,$S$10*$C$10)+IF($T$10*$C$10*R$4&gt;$T$10,0,$T$10*$C$10)+IF($U$10*$C$10*Q$4&gt;$U$10,0,$U$10*$C$10)+IF($V$10*$C$10*P$4&gt;$V$10,0,$V$10*$C$10)+IF($W$10*$C$10*O$4&gt;$W$10,0,$W$10*$C$10)+IF($X$10*$C$10*N$4&gt;$X$10,0,$X$10*$C$10)+IF($Y$10*$C$10*M$4&gt;$Y$10,0,$Y$10*$C$10)+IF($Z$10*$C$10*L$4&gt;$Z$10,0,$Z$10*$C$10)+IF($AA$10*$C$10*K$4&gt;$AA$10,0,$AA$10*$C$10)+IF($AB$10*$C$10*J$4&gt;$AB$10,0,$AB$10*$C$10)+IF($AC$10*$C$10*I$4&gt;$AC$10,0,$AC$10*$C$10)+IF($AD$10*$C$10*H$4&gt;$AD$10,0,$AD$10*$C$10)+IF($AE$10*$C$10*G$4&gt;$AE$10,0,$AE$10*$C$10)+IF($AF$10*$C$10*F$4&gt;$AF$10,0,$AF$10*$C$10)))</f>
        <v>0.27</v>
      </c>
      <c r="AH68" s="126">
        <f>IF(AG39&gt;AG10,0,IF(AND(AG39=AG10,AG68=0),0,IF($E$10*$C$10*AH$4&gt;$E$10,0,$E$10*$C$10)+IF($F$10*$C$10*AG$4&gt;$F$10,0,$F$10*$C$10)+IF($G$10*$C$10*AF$4&gt;$G$10,0,$G$10*$C$10)+IF($H$10*$C$10*AE$4&gt;$H$10,0,$H$10*$C$10)+IF($I$10*$C$10*AD$4&gt;$I$10,0,$I$10*$C$10)+IF($J$10*$C$10*AC$4&gt;$J$10,0,$J$10*$C$10)+IF($K$10*$C$10*AB$4&gt;$K$10,0,$K$10*$C$10)+IF($L$10*$C$10*AA$4&gt;$L$10,0,$L$10*$C$10)+IF($M$10*$C$10*Z$4&gt;$M$10,0,$M$10*$C$10)+IF($N$10*$C$10*Y$4&gt;$N$10,0,$N$10*$C$10)+IF($O$10*$C$10*X$4&gt;$O$10,0,$O$10*$C$10)+IF($P$10*$C$10*W$4&gt;$P$10,0,$P$10*$C$10)+IF($Q$10*$C$10*V$4&gt;$Q$10,0,$Q$10*$C$10)+IF($R$10*$C$10*U$4&gt;$R$10,0,$R$10*$C$10)+IF($S$10*$C$10*T$4&gt;$S$10,0,$S$10*$C$10)+IF($T$10*$C$10*S$4&gt;$T$10,0,$T$10*$C$10)+IF($U$10*$C$10*R$4&gt;$U$10,0,$U$10*$C$10)+IF($V$10*$C$10*Q$4&gt;$V$10,0,$V$10*$C$10)+IF($W$10*$C$10*P$4&gt;$W$10,0,$W$10*$C$10)+IF($X$10*$C$10*O$4&gt;$X$10,0,$X$10*$C$10)+IF($Y$10*$C$10*N$4&gt;$Y$10,0,$Y$10*$C$10)+IF($Z$10*$C$10*M$4&gt;$Z$10,0,$Z$10*$C$10)+IF($AA$10*$C$10*L$4&gt;$AA$10,0,$AA$10*$C$10)+IF($AB$10*$C$10*K$4&gt;$AB$10,0,$AB$10*$C$10)+IF($AC$10*$C$10*J$4&gt;$AC$10,0,$AC$10*$C$10)+IF($AD$10*$C$10*I$4&gt;$AD$10,0,$AD$10*$C$10)+IF($AE$10*$C$10*H$4&gt;$AE$10,0,$AE$10*$C$10)+IF($AF$10*$C$10*G$4&gt;$AF$10,0,$AF$10*$C$10)+IF($AG$10*$C$10*F$4&gt;$AG$10,0,$AG$10*$C$10)))</f>
        <v>0.27</v>
      </c>
      <c r="AI68" s="126">
        <f>IF(AH39&gt;AH10,0,IF(AND(AH39=AH10,AH68=0),0,IF($E$10*$C$10*AI$4&gt;$E$10,0,$E$10*$C$10)+IF($F$10*$C$10*AH$4&gt;$F$10,0,$F$10*$C$10)+IF($G$10*$C$10*AG$4&gt;$G$10,0,$G$10*$C$10)+IF($H$10*$C$10*AF$4&gt;$H$10,0,$H$10*$C$10)+IF($I$10*$C$10*AE$4&gt;$I$10,0,$I$10*$C$10)+IF($J$10*$C$10*AD$4&gt;$J$10,0,$J$10*$C$10)+IF($K$10*$C$10*AC$4&gt;$K$10,0,$K$10*$C$10)+IF($L$10*$C$10*AB$4&gt;$L$10,0,$L$10*$C$10)+IF($M$10*$C$10*AA$4&gt;$M$10,0,$M$10*$C$10)+IF($N$10*$C$10*Z$4&gt;$N$10,0,$N$10*$C$10)+IF($O$10*$C$10*Y$4&gt;$O$10,0,$O$10*$C$10)+IF($P$10*$C$10*X$4&gt;$P$10,0,$P$10*$C$10)+IF($Q$10*$C$10*W$4&gt;$Q$10,0,$Q$10*$C$10)+IF($R$10*$C$10*V$4&gt;$R$10,0,$R$10*$C$10)+IF($S$10*$C$10*U$4&gt;$S$10,0,$S$10*$C$10)+IF($T$10*$C$10*T$4&gt;$T$10,0,$T$10*$C$10)+IF($U$10*$C$10*S$4&gt;$U$10,0,$U$10*$C$10)+IF($V$10*$C$10*R$4&gt;$V$10,0,$V$10*$C$10)+IF($W$10*$C$10*Q$4&gt;$W$10,0,$W$10*$C$10)+IF($X$10*$C$10*P$4&gt;$X$10,0,$X$10*$C$10)+IF($Y$10*$C$10*O$4&gt;$Y$10,0,$Y$10*$C$10)+IF($Z$10*$C$10*N$4&gt;$Z$10,0,$Z$10*$C$10)+IF($AA$10*$C$10*M$4&gt;$AA$10,0,$AA$10*$C$10)+IF($AB$10*$C$10*L$4&gt;$AB$10,0,$AB$10*$C$10)+IF($AC$10*$C$10*K$4&gt;$AC$10,0,$AC$10*$C$10)+IF($AD$10*$C$10*J$4&gt;$AD$10,0,$AD$10*$C$10)+IF($AE$10*$C$10*I$4&gt;$AE$10,0,$AE$10*$C$10)+IF($AF$10*$C$10*H$4&gt;$AF$10,0,$AF$10*$C$10)+IF($AG$10*$C$10*G$4&gt;$AG$10,0,$AG$10*$C$10)+IF($AH$10*$C$10*F$4&gt;$AH$10,0,$AH$10*$C$10)))</f>
        <v>0.27</v>
      </c>
    </row>
    <row r="69" spans="2:35" x14ac:dyDescent="0.3">
      <c r="B69" s="6" t="str">
        <f t="shared" si="12"/>
        <v>Detailed preliminary engineering design</v>
      </c>
      <c r="C69" s="303"/>
      <c r="D69" s="151">
        <f t="shared" ref="D69:D92" si="13">SUM(E69:AI69)</f>
        <v>8.0999999999999943</v>
      </c>
      <c r="E69" s="126">
        <v>0</v>
      </c>
      <c r="F69" s="126">
        <f>IF(E40&gt;E11,0,IF(AND(E40=E11,E69=0),0,IF($E$11*$C$11*F$4&gt;$E$11,0,$E$11*$C$11)))</f>
        <v>0.27</v>
      </c>
      <c r="G69" s="126">
        <f>IF(F40&gt;F11,0,IF(AND(F40=F11,F69=0),0,IF($E$11*$C$11*G$4&gt;$E$11,0,$E$11*$C$11)+IF($F$11*$C$11*F$4&gt;$F$11,0,$F$11*$C$11)))</f>
        <v>0.27</v>
      </c>
      <c r="H69" s="126">
        <f>IF(G40&gt;G11,0,IF(AND(G40=G11,G69=0),0,IF($E$11*$C$11*H$4&gt;$E$11,0,$E$11*$C$11)+IF($F$11*$C$11*G$4&gt;$F$11,0,$F$11*$C$11)+IF($G$11*$C$11*F$4&gt;$G$11,0,$G$11*$C$11)))</f>
        <v>0.27</v>
      </c>
      <c r="I69" s="126">
        <f>IF(H40&gt;H11,0,IF(AND(H40=H11,H69=0),0,IF($E$11*$C$11*I$4&gt;$E$11,0,$E$11*$C$11)+IF($F$11*$C$11*H$4&gt;$F$11,0,$F$11*$C$11)+IF($G$11*$C$11*G$4&gt;$G$11,0,$G$11*$C$11)+IF($H$11*$C$11*F$4&gt;$H$11,0,$H$11*$C$11)))</f>
        <v>0.27</v>
      </c>
      <c r="J69" s="126">
        <f>IF(I40&gt;I11,0,IF(AND(I40=I11,I69=0),0,IF($E$11*$C$11*J$4&gt;$E$11,0,$E$11*$C$11)+IF($F$11*$C$11*I$4&gt;$F$11,0,$F$11*$C$11)+IF($G$11*$C$11*H$4&gt;$G$11,0,$G$11*$C$11)+IF($H$11*$C$11*G$4&gt;$H$11,0,$H$11*$C$11)+IF($I$11*$C$11*F$4&gt;$I$11,0,$I$11*$C$11)))</f>
        <v>0.27</v>
      </c>
      <c r="K69" s="126">
        <f>IF(J40&gt;J11,0,IF(AND(J40=J11,J69=0),0,IF($E$11*$C$11*K$4&gt;$E$11,0,$E$11*$C$11)+IF($F$11*$C$11*J$4&gt;$F$11,0,$F$11*$C$11)+IF($G$11*$C$11*I$4&gt;$G$11,0,$G$11*$C$11)+IF($H$11*$C$11*H$4&gt;$H$11,0,$H$11*$C$11)+IF($I$11*$C$11*G$4&gt;$I$11,0,$I$11*$C$11)+IF($J$11*$C$11*F$4&gt;$J$11,0,$J$11*$C$11)))</f>
        <v>0.27</v>
      </c>
      <c r="L69" s="126">
        <f>IF(K40&gt;K11,0,IF(AND(K40=K11,K69=0),0,IF($E$11*$C$11*L$4&gt;$E$11,0,$E$11*$C$11)+IF($F$11*$C$11*K$4&gt;$F$11,0,$F$11*$C$11)+IF($G$11*$C$11*J$4&gt;$G$11,0,$G$11*$C$11)+IF($H$11*$C$11*I$4&gt;$H$11,0,$H$11*$C$11)+IF($I$11*$C$11*H$4&gt;$I$11,0,$I$11*$C$11)+IF($J$11*$C$11*G$4&gt;$J$11,0,$J$11*$C$11)+IF($K$11*$C$11*F$4&gt;$K$11,0,$K$11*$C$11)))</f>
        <v>0.27</v>
      </c>
      <c r="M69" s="126">
        <f>IF(L40&gt;L11,0,IF(AND(L40=L11,L69=0),0,IF($E$11*$C$11*M$4&gt;$E$11,0,$E$11*$C$11)+IF($F$11*$C$11*L$4&gt;$F$11,0,$F$11*$C$11)+IF($G$11*$C$11*K$4&gt;$G$11,0,$G$11*$C$11)+IF($H$11*$C$11*J$4&gt;$H$11,0,$H$11*$C$11)+IF($I$11*$C$11*I$4&gt;$I$11,0,$I$11*$C$11)+IF($J$11*$C$11*H$4&gt;$J$11,0,$J$11*$C$11)+IF($K$11*$C$11*G$4&gt;$K$11,0,$K$11*$C$11)+IF($L$11*$C$11*F$4&gt;$L$11,0,$L$11*$C$11)))</f>
        <v>0.27</v>
      </c>
      <c r="N69" s="126">
        <f>IF(M40&gt;M11,0,IF(AND(M40=M11,M69=0),0,IF($E$11*$C$11*N$4&gt;$E$11,0,$E$11*$C$11)+IF($F$11*$C$11*M$4&gt;$F$11,0,$F$11*$C$11)+IF($G$11*$C$11*L$4&gt;$G$11,0,$G$11*$C$11)+IF($H$11*$C$11*K$4&gt;$H$11,0,$H$11*$C$11)+IF($I$11*$C$11*J$4&gt;$I$11,0,$I$11*$C$11)+IF($J$11*$C$11*I$4&gt;$J$11,0,$J$11*$C$11)+IF($K$11*$C$11*H$4&gt;$K$11,0,$K$11*$C$11)+IF($L$11*$C$11*G$4&gt;$L$11,0,$L$11*$C$11)+IF($M$11*$C$11*F$4&gt;$M$11,0,$M$11*$C$11)))</f>
        <v>0.27</v>
      </c>
      <c r="O69" s="126">
        <f>IF(N40&gt;N11,0,IF(AND(N40=N11,N69=0),0,IF($E$11*$C$11*O$4&gt;$E$11,0,$E$11*$C$11)+IF($F$11*$C$11*N$4&gt;$F$11,0,$F$11*$C$11)+IF($G$11*$C$11*M$4&gt;$G$11,0,$G$11*$C$11)+IF($H$11*$C$11*L$4&gt;$H$11,0,$H$11*$C$11)+IF($I$11*$C$11*K$4&gt;$I$11,0,$I$11*$C$11)+IF($J$11*$C$11*J$4&gt;$J$11,0,$J$11*$C$11)+IF($K$11*$C$11*I$4&gt;$K$11,0,$K$11*$C$11)+IF($L$11*$C$11*H$4&gt;$L$11,0,$L$11*$C$11)+IF($M$11*$C$11*G$4&gt;$M$11,0,$M$11*$C$11)+IF($N$11*$C$11*F$4&gt;$N$11,0,$N$11*$C$11)))</f>
        <v>0.27</v>
      </c>
      <c r="P69" s="126">
        <f>IF(O40&gt;O11,0,IF(AND(O40=O11,O69=0),0,IF($E$11*$C$11*P$4&gt;$E$11,0,$E$11*$C$11)+IF($F$11*$C$11*O$4&gt;$F$11,0,$F$11*$C$11)+IF($G$11*$C$11*N$4&gt;$G$11,0,$G$11*$C$11)+IF($H$11*$C$11*M$4&gt;$H$11,0,$H$11*$C$11)+IF($I$11*$C$11*L$4&gt;$I$11,0,$I$11*$C$11)+IF($J$11*$C$11*K$4&gt;$J$11,0,$J$11*$C$11)+IF($K$11*$C$11*J$4&gt;$K$11,0,$K$11*$C$11)+IF($L$11*$C$11*I$4&gt;$L$11,0,$L$11*$C$11)+IF($M$11*$C$11*H$4&gt;$M$11,0,$M$11*$C$11)+IF($N$11*$C$11*G$4&gt;$N$11,0,$N$11*$C$11)+IF($O$11*$C$11*F$4&gt;$O$11,0,$O$11*$C$11)))</f>
        <v>0.27</v>
      </c>
      <c r="Q69" s="126">
        <f>IF(P40&gt;P11,0,IF(AND(P40=P11,P69=0),0,IF($E$11*$C$11*Q$4&gt;$E$11,0,$E$11*$C$11)+IF($F$11*$C$11*P$4&gt;$F$11,0,$F$11*$C$11)+IF($G$11*$C$11*O$4&gt;$G$11,0,$G$11*$C$11)+IF($H$11*$C$11*N$4&gt;$H$11,0,$H$11*$C$11)+IF($I$11*$C$11*M$4&gt;$I$11,0,$I$11*$C$11)+IF($J$11*$C$11*L$4&gt;$J$11,0,$J$11*$C$11)+IF($K$11*$C$11*K$4&gt;$K$11,0,$K$11*$C$11)+IF($L$11*$C$11*J$4&gt;$L$11,0,$L$11*$C$11)+IF($M$11*$C$11*I$4&gt;$M$11,0,$M$11*$C$11)+IF($N$11*$C$11*H$4&gt;$N$11,0,$N$11*$C$11)+IF($O$11*$C$11*G$4&gt;$O$11,0,$O$11*$C$11)+IF($P$11*$C$11*F$4&gt;$P$11,0,$P$11*$C$11)))</f>
        <v>0.27</v>
      </c>
      <c r="R69" s="126">
        <f>IF(Q40&gt;Q11,0,IF(AND(Q40=Q11,Q69=0),0,IF($E$11*$C$11*R$4&gt;$E$11,0,$E$11*$C$11)+IF($F$11*$C$11*Q$4&gt;$F$11,0,$F$11*$C$11)+IF($G$11*$C$11*P$4&gt;$G$11,0,$G$11*$C$11)+IF($H$11*$C$11*O$4&gt;$H$11,0,$H$11*$C$11)+IF($I$11*$C$11*N$4&gt;$I$11,0,$I$11*$C$11)+IF($J$11*$C$11*M$4&gt;$J$11,0,$J$11*$C$11)+IF($K$11*$C$11*L$4&gt;$K$11,0,$K$11*$C$11)+IF($L$11*$C$11*K$4&gt;$L$11,0,$L$11*$C$11)+IF($M$11*$C$11*J$4&gt;$M$11,0,$M$11*$C$11)+IF($N$11*$C$11*I$4&gt;$N$11,0,$N$11*$C$11)+IF($O$11*$C$11*H$4&gt;$O$11,0,$O$11*$C$11)+IF($P$11*$C$11*G$4&gt;$P$11,0,$P$11*$C$11)+IF($Q$11*$C$11*F$4&gt;$Q$11,0,$Q$11*$C$11)))</f>
        <v>0.27</v>
      </c>
      <c r="S69" s="126">
        <f>IF(R40&gt;R11,0,IF(AND(R40=R11,R69=0),0,IF($E$11*$C$11*S$4&gt;$E$11,0,$E$11*$C$11)+IF($F$11*$C$11*R$4&gt;$F$11,0,$F$11*$C$11)+IF($G$11*$C$11*Q$4&gt;$G$11,0,$G$11*$C$11)+IF($H$11*$C$11*P$4&gt;$H$11,0,$H$11*$C$11)+IF($I$11*$C$11*O$4&gt;$I$11,0,$I$11*$C$11)+IF($J$11*$C$11*N$4&gt;$J$11,0,$J$11*$C$11)+IF($K$11*$C$11*M$4&gt;$K$11,0,$K$11*$C$11)+IF($L$11*$C$11*L$4&gt;$L$11,0,$L$11*$C$11)+IF($M$11*$C$11*K$4&gt;$M$11,0,$M$11*$C$11)+IF($N$11*$C$11*J$4&gt;$N$11,0,$N$11*$C$11)+IF($O$11*$C$11*I$4&gt;$O$11,0,$O$11*$C$11)+IF($P$11*$C$11*H$4&gt;$P$11,0,$P$11*$C$11)+IF($Q$11*$C$11*G$4&gt;$Q$11,0,$Q$11*$C$11)+IF($R$11*$C$11*F$4&gt;$R$11,0,$R$11*$C$11)))</f>
        <v>0.27</v>
      </c>
      <c r="T69" s="126">
        <f>IF(S40&gt;S11,0,IF(AND(S40=S11,S69=0),0,IF($E$11*$C$11*T$4&gt;$E$11,0,$E$11*$C$11)+IF($F$11*$C$11*S$4&gt;$F$11,0,$F$11*$C$11)+IF($G$11*$C$11*R$4&gt;$G$11,0,$G$11*$C$11)+IF($H$11*$C$11*Q$4&gt;$H$11,0,$H$11*$C$11)+IF($I$11*$C$11*P$4&gt;$I$11,0,$I$11*$C$11)+IF($J$11*$C$11*O$4&gt;$J$11,0,$J$11*$C$11)+IF($K$11*$C$11*N$4&gt;$K$11,0,$K$11*$C$11)+IF($L$11*$C$11*M$4&gt;$L$11,0,$L$11*$C$11)+IF($M$11*$C$11*L$4&gt;$M$11,0,$M$11*$C$11)+IF($N$11*$C$11*K$4&gt;$N$11,0,$N$11*$C$11)+IF($O$11*$C$11*J$4&gt;$O$11,0,$O$11*$C$11)+IF($P$11*$C$11*I$4&gt;$P$11,0,$P$11*$C$11)+IF($Q$11*$C$11*H$4&gt;$Q$11,0,$Q$11*$C$11)+IF($R$11*$C$11*G$4&gt;$R$11,0,$R$11*$C$11)+IF($S$11*$C$11*F$4&gt;$S$11,0,$S$11*$C$11)))</f>
        <v>0.27</v>
      </c>
      <c r="U69" s="126">
        <f>IF(T40&gt;T11,0,IF(AND(T40=T11,T69=0),0,IF($E$11*$C$11*U$4&gt;$E$11,0,$E$11*$C$11)+IF($F$11*$C$11*T$4&gt;$F$11,0,$F$11*$C$11)+IF($G$11*$C$11*S$4&gt;$G$11,0,$G$11*$C$11)+IF($H$11*$C$11*R$4&gt;$H$11,0,$H$11*$C$11)+IF($I$11*$C$11*Q$4&gt;$I$11,0,$I$11*$C$11)+IF($J$11*$C$11*P$4&gt;$J$11,0,$J$11*$C$11)+IF($K$11*$C$11*O$4&gt;$K$11,0,$K$11*$C$11)+IF($L$11*$C$11*N$4&gt;$L$11,0,$L$11*$C$11)+IF($M$11*$C$11*M$4&gt;$M$11,0,$M$11*$C$11)+IF($N$11*$C$11*L$4&gt;$N$11,0,$N$11*$C$11)+IF($O$11*$C$11*K$4&gt;$O$11,0,$O$11*$C$11)+IF($P$11*$C$11*J$4&gt;$P$11,0,$P$11*$C$11)+IF($Q$11*$C$11*I$4&gt;$Q$11,0,$Q$11*$C$11)+IF($R$11*$C$11*H$4&gt;$R$11,0,$R$11*$C$11)+IF($S$11*$C$11*G$4&gt;$S$11,0,$S$11*$C$11)+IF($T$11*$C$11*F$4&gt;$T$11,0,$T$11*$C$11)))</f>
        <v>0.27</v>
      </c>
      <c r="V69" s="126">
        <f>IF(U40&gt;U11,0,IF(AND(U40=U11,U69=0),0,IF($E$11*$C$11*V$4&gt;$E$11,0,$E$11*$C$11)+IF($F$11*$C$11*U$4&gt;$F$11,0,$F$11*$C$11)+IF($G$11*$C$11*T$4&gt;$G$11,0,$G$11*$C$11)+IF($H$11*$C$11*S$4&gt;$H$11,0,$H$11*$C$11)+IF($I$11*$C$11*R$4&gt;$I$11,0,$I$11*$C$11)+IF($J$11*$C$11*Q$4&gt;$J$11,0,$J$11*$C$11)+IF($K$11*$C$11*P$4&gt;$K$11,0,$K$11*$C$11)+IF($L$11*$C$11*O$4&gt;$L$11,0,$L$11*$C$11)+IF($M$11*$C$11*N$4&gt;$M$11,0,$M$11*$C$11)+IF($N$11*$C$11*M$4&gt;$N$11,0,$N$11*$C$11)+IF($O$11*$C$11*L$4&gt;$O$11,0,$O$11*$C$11)+IF($P$11*$C$11*K$4&gt;$P$11,0,$P$11*$C$11)+IF($Q$11*$C$11*J$4&gt;$Q$11,0,$Q$11*$C$11)+IF($R$11*$C$11*I$4&gt;$R$11,0,$R$11*$C$11)+IF($S$11*$C$11*H$4&gt;$S$11,0,$S$11*$C$11)+IF($T$11*$C$11*G$4&gt;$T$11,0,$T$11*$C$11)+IF($U$11*$C$11*F$4&gt;$U$11,0,$U$11*$C$11)))</f>
        <v>0.27</v>
      </c>
      <c r="W69" s="126">
        <f>IF(V40&gt;V11,0,IF(AND(V40=V11,V69=0),0,IF($E$11*$C$11*W$4&gt;$E$11,0,$E$11*$C$11)+IF($F$11*$C$11*V$4&gt;$F$11,0,$F$11*$C$11)+IF($G$11*$C$11*U$4&gt;$G$11,0,$G$11*$C$11)+IF($H$11*$C$11*T$4&gt;$H$11,0,$H$11*$C$11)+IF($I$11*$C$11*S$4&gt;$I$11,0,$I$11*$C$11)+IF($J$11*$C$11*R$4&gt;$J$11,0,$J$11*$C$11)+IF($K$11*$C$11*Q$4&gt;$K$11,0,$K$11*$C$11)+IF($L$11*$C$11*P$4&gt;$L$11,0,$L$11*$C$11)+IF($M$11*$C$11*O$4&gt;$M$11,0,$M$11*$C$11)+IF($N$11*$C$11*N$4&gt;$N$11,0,$N$11*$C$11)+IF($O$11*$C$11*M$4&gt;$O$11,0,$O$11*$C$11)+IF($P$11*$C$11*L$4&gt;$P$11,0,$P$11*$C$11)+IF($Q$11*$C$11*K$4&gt;$Q$11,0,$Q$11*$C$11)+IF($R$11*$C$11*J$4&gt;$R$11,0,$R$11*$C$11)+IF($S$11*$C$11*I$4&gt;$S$11,0,$S$11*$C$11)+IF($T$11*$C$11*H$4&gt;$T$11,0,$T$11*$C$11)+IF($U$11*$C$11*G$4&gt;$U$11,0,$U$11*$C$11)+IF($V$11*$C$11*F$4&gt;$V$11,0,$V$11*$C$11)))</f>
        <v>0.27</v>
      </c>
      <c r="X69" s="126">
        <f>IF(W40&gt;W11,0,IF(AND(W40=W11,W69=0),0,IF($E$11*$C$11*X$4&gt;$E$11,0,$E$11*$C$11)+IF($F$11*$C$11*W$4&gt;$F$11,0,$F$11*$C$11)+IF($G$11*$C$11*V$4&gt;$G$11,0,$G$11*$C$11)+IF($H$11*$C$11*U$4&gt;$H$11,0,$H$11*$C$11)+IF($I$11*$C$11*T$4&gt;$I$11,0,$I$11*$C$11)+IF($J$11*$C$11*S$4&gt;$J$11,0,$J$11*$C$11)+IF($K$11*$C$11*R$4&gt;$K$11,0,$K$11*$C$11)+IF($L$11*$C$11*Q$4&gt;$L$11,0,$L$11*$C$11)+IF($M$11*$C$11*P$4&gt;$M$11,0,$M$11*$C$11)+IF($N$11*$C$11*O$4&gt;$N$11,0,$N$11*$C$11)+IF($O$11*$C$11*N$4&gt;$O$11,0,$O$11*$C$11)+IF($P$11*$C$11*M$4&gt;$P$11,0,$P$11*$C$11)+IF($Q$11*$C$11*L$4&gt;$Q$11,0,$Q$11*$C$11)+IF($R$11*$C$11*K$4&gt;$R$11,0,$R$11*$C$11)+IF($S$11*$C$11*J$4&gt;$S$11,0,$S$11*$C$11)+IF($T$11*$C$11*I$4&gt;$T$11,0,$T$11*$C$11)+IF($U$11*$C$11*H$4&gt;$U$11,0,$U$11*$C$11)+IF($V$11*$C$11*G$4&gt;$V$11,0,$V$11*$C$11)+IF($W$11*$C$11*F$4&gt;$W$11,0,$W$11*$C$11)))</f>
        <v>0.27</v>
      </c>
      <c r="Y69" s="126">
        <f>IF(X40&gt;X11,0,IF(AND(X40=X11,X69=0),0,IF($E$11*$C$11*Y$4&gt;$E$11,0,$E$11*$C$11)+IF($F$11*$C$11*X$4&gt;$F$11,0,$F$11*$C$11)+IF($G$11*$C$11*W$4&gt;$G$11,0,$G$11*$C$11)+IF($H$11*$C$11*V$4&gt;$H$11,0,$H$11*$C$11)+IF($I$11*$C$11*U$4&gt;$I$11,0,$I$11*$C$11)+IF($J$11*$C$11*T$4&gt;$J$11,0,$J$11*$C$11)+IF($K$11*$C$11*S$4&gt;$K$11,0,$K$11*$C$11)+IF($L$11*$C$11*R$4&gt;$L$11,0,$L$11*$C$11)+IF($M$11*$C$11*Q$4&gt;$M$11,0,$M$11*$C$11)+IF($N$11*$C$11*P$4&gt;$N$11,0,$N$11*$C$11)+IF($O$11*$C$11*O$4&gt;$O$11,0,$O$11*$C$11)+IF($P$11*$C$11*N$4&gt;$P$11,0,$P$11*$C$11)+IF($Q$11*$C$11*M$4&gt;$Q$11,0,$Q$11*$C$11)+IF($R$11*$C$11*L$4&gt;$R$11,0,$R$11*$C$11)+IF($S$11*$C$11*K$4&gt;$S$11,0,$S$11*$C$11)+IF($T$11*$C$11*J$4&gt;$T$11,0,$T$11*$C$11)+IF($U$11*$C$11*I$4&gt;$U$11,0,$U$11*$C$11)+IF($V$11*$C$11*H$4&gt;$V$11,0,$V$11*$C$11)+IF($W$11*$C$11*G$4&gt;$W$11,0,$W$11*$C$11)+IF($X$11*$C$11*F$4&gt;$X$11,0,$X$11*$C$11)))</f>
        <v>0.27</v>
      </c>
      <c r="Z69" s="126">
        <f>IF(Y40&gt;Y11,0,IF(AND(Y40=Y11,Y69=0),0,IF($E$11*$C$11*Z$4&gt;$E$11,0,$E$11*$C$11)+IF($F$11*$C$11*Y$4&gt;$F$11,0,$F$11*$C$11)+IF($G$11*$C$11*X$4&gt;$G$11,0,$G$11*$C$11)+IF($H$11*$C$11*W$4&gt;$H$11,0,$H$11*$C$11)+IF($I$11*$C$11*V$4&gt;$I$11,0,$I$11*$C$11)+IF($J$11*$C$11*U$4&gt;$J$11,0,$J$11*$C$11)+IF($K$11*$C$11*T$4&gt;$K$11,0,$K$11*$C$11)+IF($L$11*$C$11*S$4&gt;$L$11,0,$L$11*$C$11)+IF($M$11*$C$11*R$4&gt;$M$11,0,$M$11*$C$11)+IF($N$11*$C$11*Q$4&gt;$N$11,0,$N$11*$C$11)+IF($O$11*$C$11*P$4&gt;$O$11,0,$O$11*$C$11)+IF($P$11*$C$11*O$4&gt;$P$11,0,$P$11*$C$11)+IF($Q$11*$C$11*N$4&gt;$Q$11,0,$Q$11*$C$11)+IF($R$11*$C$11*M$4&gt;$R$11,0,$R$11*$C$11)+IF($S$11*$C$11*L$4&gt;$S$11,0,$S$11*$C$11)+IF($T$11*$C$11*K$4&gt;$T$11,0,$T$11*$C$11)+IF($U$11*$C$11*J$4&gt;$U$11,0,$U$11*$C$11)+IF($V$11*$C$11*I$4&gt;$V$11,0,$V$11*$C$11)+IF($W$11*$C$11*H$4&gt;$W$11,0,$W$11*$C$11)+IF($X$11*$C$11*G$4&gt;$X$11,0,$X$11*$C$11)+IF($Y$11*$C$11*F$4&gt;$Y$11,0,$Y$11*$C$11)))</f>
        <v>0.27</v>
      </c>
      <c r="AA69" s="126">
        <f>IF(Z40&gt;Z11,0,IF(AND(Z40=Z11,Z69=0),0,IF($E$11*$C$11*AA$4&gt;$E$11,0,$E$11*$C$11)+IF($F$11*$C$11*Z$4&gt;$F$11,0,$F$11*$C$11)+IF($G$11*$C$11*Y$4&gt;$G$11,0,$G$11*$C$11)+IF($H$11*$C$11*X$4&gt;$H$11,0,$H$11*$C$11)+IF($I$11*$C$11*W$4&gt;$I$11,0,$I$11*$C$11)+IF($J$11*$C$11*V$4&gt;$J$11,0,$J$11*$C$11)+IF($K$11*$C$11*U$4&gt;$K$11,0,$K$11*$C$11)+IF($L$11*$C$11*T$4&gt;$L$11,0,$L$11*$C$11)+IF($M$11*$C$11*S$4&gt;$M$11,0,$M$11*$C$11)+IF($N$11*$C$11*R$4&gt;$N$11,0,$N$11*$C$11)+IF($O$11*$C$11*Q$4&gt;$O$11,0,$O$11*$C$11)+IF($P$11*$C$11*P$4&gt;$P$11,0,$P$11*$C$11)+IF($Q$11*$C$11*O$4&gt;$Q$11,0,$Q$11*$C$11)+IF($R$11*$C$11*N$4&gt;$R$11,0,$R$11*$C$11)+IF($S$11*$C$11*M$4&gt;$S$11,0,$S$11*$C$11)+IF($T$11*$C$11*L$4&gt;$T$11,0,$T$11*$C$11)+IF($U$11*$C$11*K$4&gt;$U$11,0,$U$11*$C$11)+IF($V$11*$C$11*J$4&gt;$V$11,0,$V$11*$C$11)+IF($W$11*$C$11*I$4&gt;$W$11,0,$W$11*$C$11)+IF($X$11*$C$11*H$4&gt;$X$11,0,$X$11*$C$11)+IF($Y$11*$C$11*G$4&gt;$Y$11,0,$Y$11*$C$11)+IF($Z$11*$C$11*F$4&gt;$Z$11,0,$Z$11*$C$11)))</f>
        <v>0.27</v>
      </c>
      <c r="AB69" s="126">
        <f>IF(AA40&gt;AA11,0,IF(AND(AA40=AA11,AA69=0),0,IF($E$11*$C$11*AB$4&gt;$E$11,0,$E$11*$C$11)+IF($F$11*$C$11*AA$4&gt;$F$11,0,$F$11*$C$11)+IF($G$11*$C$11*Z$4&gt;$G$11,0,$G$11*$C$11)+IF($H$11*$C$11*Y$4&gt;$H$11,0,$H$11*$C$11)+IF($I$11*$C$11*X$4&gt;$I$11,0,$I$11*$C$11)+IF($J$11*$C$11*W$4&gt;$J$11,0,$J$11*$C$11)+IF($K$11*$C$11*V$4&gt;$K$11,0,$K$11*$C$11)+IF($L$11*$C$11*U$4&gt;$L$11,0,$L$11*$C$11)+IF($M$11*$C$11*T$4&gt;$M$11,0,$M$11*$C$11)+IF($N$11*$C$11*S$4&gt;$N$11,0,$N$11*$C$11)+IF($O$11*$C$11*R$4&gt;$O$11,0,$O$11*$C$11)+IF($P$11*$C$11*Q$4&gt;$P$11,0,$P$11*$C$11)+IF($Q$11*$C$11*P$4&gt;$Q$11,0,$Q$11*$C$11)+IF($R$11*$C$11*O$4&gt;$R$11,0,$R$11*$C$11)+IF($S$11*$C$11*N$4&gt;$S$11,0,$S$11*$C$11)+IF($T$11*$C$11*M$4&gt;$T$11,0,$T$11*$C$11)+IF($U$11*$C$11*L$4&gt;$U$11,0,$U$11*$C$11)+IF($V$11*$C$11*K$4&gt;$V$11,0,$V$11*$C$11)+IF($W$11*$C$11*J$4&gt;$W$11,0,$W$11*$C$11)+IF($X$11*$C$11*I$4&gt;$X$11,0,$X$11*$C$11)+IF($Y$11*$C$11*H$4&gt;$Y$11,0,$Y$11*$C$11)+IF($Z$11*$C$11*G$4&gt;$Z$11,0,$Z$11*$C$11)+IF($AA$11*$C$11*F$4&gt;$AA$11,0,$AA$11*$C$11)))</f>
        <v>0.27</v>
      </c>
      <c r="AC69" s="126">
        <f>IF(AB40&gt;AB11,0,IF(AND(AB40=AB11,AB69=0),0,IF($E$11*$C$11*AC$4&gt;$E$11,0,$E$11*$C$11)+IF($F$11*$C$11*AB$4&gt;$F$11,0,$F$11*$C$11)+IF($G$11*$C$11*AA$4&gt;$G$11,0,$G$11*$C$11)+IF($H$11*$C$11*Z$4&gt;$H$11,0,$H$11*$C$11)+IF($I$11*$C$11*Y$4&gt;$I$11,0,$I$11*$C$11)+IF($J$11*$C$11*X$4&gt;$J$11,0,$J$11*$C$11)+IF($K$11*$C$11*W$4&gt;$K$11,0,$K$11*$C$11)+IF($L$11*$C$11*V$4&gt;$L$11,0,$L$11*$C$11)+IF($M$11*$C$11*U$4&gt;$M$11,0,$M$11*$C$11)+IF($N$11*$C$11*T$4&gt;$N$11,0,$N$11*$C$11)+IF($O$11*$C$11*S$4&gt;$O$11,0,$O$11*$C$11)+IF($P$11*$C$11*R$4&gt;$P$11,0,$P$11*$C$11)+IF($Q$11*$C$11*Q$4&gt;$Q$11,0,$Q$11*$C$11)+IF($R$11*$C$11*P$4&gt;$R$11,0,$R$11*$C$11)+IF($S$11*$C$11*O$4&gt;$S$11,0,$S$11*$C$11)+IF($T$11*$C$11*N$4&gt;$T$11,0,$T$11*$C$11)+IF($U$11*$C$11*M$4&gt;$U$11,0,$U$11*$C$11)+IF($V$11*$C$11*L$4&gt;$V$11,0,$V$11*$C$11)+IF($W$11*$C$11*K$4&gt;$W$11,0,$W$11*$C$11)+IF($X$11*$C$11*J$4&gt;$X$11,0,$X$11*$C$11)+IF($Y$11*$C$11*I$4&gt;$Y$11,0,$Y$11*$C$11)+IF($Z$11*$C$11*H$4&gt;$Z$11,0,$Z$11*$C$11)+IF($AA$11*$C$11*G$4&gt;$AA$11,0,$AA$11*$C$11)+IF($AB$11*$C$11*F$4&gt;$AB$11,0,$AB$11*$C$11)))</f>
        <v>0.27</v>
      </c>
      <c r="AD69" s="126">
        <f>IF(AC40&gt;AC11,0,IF(AND(AC40=AC11,AC69=0),0,IF($E$11*$C$11*AD$4&gt;$E$11,0,$E$11*$C$11)+IF($F$11*$C$11*AC$4&gt;$F$11,0,$F$11*$C$11)+IF($G$11*$C$11*AB$4&gt;$G$11,0,$G$11*$C$11)+IF($H$11*$C$11*AA$4&gt;$H$11,0,$H$11*$C$11)+IF($I$11*$C$11*Z$4&gt;$I$11,0,$I$11*$C$11)+IF($J$11*$C$11*Y$4&gt;$J$11,0,$J$11*$C$11)+IF($K$11*$C$11*X$4&gt;$K$11,0,$K$11*$C$11)+IF($L$11*$C$11*W$4&gt;$L$11,0,$L$11*$C$11)+IF($M$11*$C$11*V$4&gt;$M$11,0,$M$11*$C$11)+IF($N$11*$C$11*U$4&gt;$N$11,0,$N$11*$C$11)+IF($O$11*$C$11*T$4&gt;$O$11,0,$O$11*$C$11)+IF($P$11*$C$11*S$4&gt;$P$11,0,$P$11*$C$11)+IF($Q$11*$C$11*R$4&gt;$Q$11,0,$Q$11*$C$11)+IF($R$11*$C$11*Q$4&gt;$R$11,0,$R$11*$C$11)+IF($S$11*$C$11*P$4&gt;$S$11,0,$S$11*$C$11)+IF($T$11*$C$11*O$4&gt;$T$11,0,$T$11*$C$11)+IF($U$11*$C$11*N$4&gt;$U$11,0,$U$11*$C$11)+IF($V$11*$C$11*M$4&gt;$V$11,0,$V$11*$C$11)+IF($W$11*$C$11*L$4&gt;$W$11,0,$W$11*$C$11)+IF($X$11*$C$11*K$4&gt;$X$11,0,$X$11*$C$11)+IF($Y$11*$C$11*J$4&gt;$Y$11,0,$Y$11*$C$11)+IF($Z$11*$C$11*I$4&gt;$Z$11,0,$Z$11*$C$11)+IF($AA$11*$C$11*H$4&gt;$AA$11,0,$AA$11*$C$11)+IF($AB$11*$C$11*G$4&gt;$AB$11,0,$AB$11*$C$11)+IF($AC$11*$C$11*F$4&gt;$AC$11,0,$AC$11*$C$11)))</f>
        <v>0.27</v>
      </c>
      <c r="AE69" s="126">
        <f>IF(AD40&gt;AD11,0,IF(AND(AD40=AD11,AD69=0),0,IF($E$11*$C$11*AE$4&gt;$E$11,0,$E$11*$C$11)+IF($F$11*$C$11*AD$4&gt;$F$11,0,$F$11*$C$11)+IF($G$11*$C$11*AC$4&gt;$G$11,0,$G$11*$C$11)+IF($H$11*$C$11*AB$4&gt;$H$11,0,$H$11*$C$11)+IF($I$11*$C$11*AA$4&gt;$I$11,0,$I$11*$C$11)+IF($J$11*$C$11*Z$4&gt;$J$11,0,$J$11*$C$11)+IF($K$11*$C$11*Y$4&gt;$K$11,0,$K$11*$C$11)+IF($L$11*$C$11*X$4&gt;$L$11,0,$L$11*$C$11)+IF($M$11*$C$11*W$4&gt;$M$11,0,$M$11*$C$11)+IF($N$11*$C$11*V$4&gt;$N$11,0,$N$11*$C$11)+IF($O$11*$C$11*U$4&gt;$O$11,0,$O$11*$C$11)+IF($P$11*$C$11*T$4&gt;$P$11,0,$P$11*$C$11)+IF($Q$11*$C$11*S$4&gt;$Q$11,0,$Q$11*$C$11)+IF($R$11*$C$11*R$4&gt;$R$11,0,$R$11*$C$11)+IF($S$11*$C$11*Q$4&gt;$S$11,0,$S$11*$C$11)+IF($T$11*$C$11*P$4&gt;$T$11,0,$T$11*$C$11)+IF($U$11*$C$11*O$4&gt;$U$11,0,$U$11*$C$11)+IF($V$11*$C$11*N$4&gt;$V$11,0,$V$11*$C$11)+IF($W$11*$C$11*M$4&gt;$W$11,0,$W$11*$C$11)+IF($X$11*$C$11*L$4&gt;$X$11,0,$X$11*$C$11)+IF($Y$11*$C$11*K$4&gt;$Y$11,0,$Y$11*$C$11)+IF($Z$11*$C$11*J$4&gt;$Z$11,0,$Z$11*$C$11)+IF($AA$11*$C$11*I$4&gt;$AA$11,0,$AA$11*$C$11)+IF($AB$11*$C$11*H$4&gt;$AB$11,0,$AB$11*$C$11)+IF($AC$11*$C$11*G$4&gt;$AC$11,0,$AC$11*$C$11)+IF($AD$11*$C$11*F$4&gt;$AD$11,0,$AD$11*$C$11)))</f>
        <v>0.27</v>
      </c>
      <c r="AF69" s="126">
        <f>IF(AE40&gt;AE11,0,IF(AND(AE40=AE11,AE69=0),0,IF($E$11*$C$11*AF$4&gt;$E$11,0,$E$11*$C$11)+IF($F$11*$C$11*AE$4&gt;$F$11,0,$F$11*$C$11)+IF($G$11*$C$11*AD$4&gt;$G$11,0,$G$11*$C$11)+IF($H$11*$C$11*AC$4&gt;$H$11,0,$H$11*$C$11)+IF($I$11*$C$11*AB$4&gt;$I$11,0,$I$11*$C$11)+IF($J$11*$C$11*AA$4&gt;$J$11,0,$J$11*$C$11)+IF($K$11*$C$11*Z$4&gt;$K$11,0,$K$11*$C$11)+IF($L$11*$C$11*Y$4&gt;$L$11,0,$L$11*$C$11)+IF($M$11*$C$11*X$4&gt;$M$11,0,$M$11*$C$11)+IF($N$11*$C$11*W$4&gt;$N$11,0,$N$11*$C$11)+IF($O$11*$C$11*V$4&gt;$O$11,0,$O$11*$C$11)+IF($P$11*$C$11*U$4&gt;$P$11,0,$P$11*$C$11)+IF($Q$11*$C$11*T$4&gt;$Q$11,0,$Q$11*$C$11)+IF($R$11*$C$11*S$4&gt;$R$11,0,$R$11*$C$11)+IF($S$11*$C$11*R$4&gt;$S$11,0,$S$11*$C$11)+IF($T$11*$C$11*Q$4&gt;$T$11,0,$T$11*$C$11)+IF($U$11*$C$11*P$4&gt;$U$11,0,$U$11*$C$11)+IF($V$11*$C$11*O$4&gt;$V$11,0,$V$11*$C$11)+IF($W$11*$C$11*N$4&gt;$W$11,0,$W$11*$C$11)+IF($X$11*$C$11*M$4&gt;$X$11,0,$X$11*$C$11)+IF($Y$11*$C$11*L$4&gt;$Y$11,0,$Y$11*$C$11)+IF($Z$11*$C$11*K$4&gt;$Z$11,0,$Z$11*$C$11)+IF($AA$11*$C$11*J$4&gt;$AA$11,0,$AA$11*$C$11)+IF($AB$11*$C$11*I$4&gt;$AB$11,0,$AB$11*$C$11)+IF($AC$11*$C$11*H$4&gt;$AC$11,0,$AC$11*$C$11)+IF($AD$11*$C$11*G$4&gt;$AD$11,0,$AD$11*$C$11)+IF($AE$11*$C$11*F$4&gt;$AE$11,0,$AE$11*$C$11)))</f>
        <v>0.27</v>
      </c>
      <c r="AG69" s="126">
        <f>IF(AF40&gt;AF11,0,IF(AND(AF40=AF11,AF69=0),0,IF($E$11*$C$11*AG$4&gt;$E$11,0,$E$11*$C$11)+IF($F$11*$C$11*AF$4&gt;$F$11,0,$F$11*$C$11)+IF($G$11*$C$11*AE$4&gt;$G$11,0,$G$11*$C$11)+IF($H$11*$C$11*AD$4&gt;$H$11,0,$H$11*$C$11)+IF($I$11*$C$11*AC$4&gt;$I$11,0,$I$11*$C$11)+IF($J$11*$C$11*AB$4&gt;$J$11,0,$J$11*$C$11)+IF($K$11*$C$11*AA$4&gt;$K$11,0,$K$11*$C$11)+IF($L$11*$C$11*Z$4&gt;$L$11,0,$L$11*$C$11)+IF($M$11*$C$11*Y$4&gt;$M$11,0,$M$11*$C$11)+IF($N$11*$C$11*X$4&gt;$N$11,0,$N$11*$C$11)+IF($O$11*$C$11*W$4&gt;$O$11,0,$O$11*$C$11)+IF($P$11*$C$11*V$4&gt;$P$11,0,$P$11*$C$11)+IF($Q$11*$C$11*U$4&gt;$Q$11,0,$Q$11*$C$11)+IF($R$11*$C$11*T$4&gt;$R$11,0,$R$11*$C$11)+IF($S$11*$C$11*S$4&gt;$S$11,0,$S$11*$C$11)+IF($T$11*$C$11*R$4&gt;$T$11,0,$T$11*$C$11)+IF($U$11*$C$11*Q$4&gt;$U$11,0,$U$11*$C$11)+IF($V$11*$C$11*P$4&gt;$V$11,0,$V$11*$C$11)+IF($W$11*$C$11*O$4&gt;$W$11,0,$W$11*$C$11)+IF($X$11*$C$11*N$4&gt;$X$11,0,$X$11*$C$11)+IF($Y$11*$C$11*M$4&gt;$Y$11,0,$Y$11*$C$11)+IF($Z$11*$C$11*L$4&gt;$Z$11,0,$Z$11*$C$11)+IF($AA$11*$C$11*K$4&gt;$AA$11,0,$AA$11*$C$11)+IF($AB$11*$C$11*J$4&gt;$AB$11,0,$AB$11*$C$11)+IF($AC$11*$C$11*I$4&gt;$AC$11,0,$AC$11*$C$11)+IF($AD$11*$C$11*H$4&gt;$AD$11,0,$AD$11*$C$11)+IF($AE$11*$C$11*G$4&gt;$AE$11,0,$AE$11*$C$11)+IF($AF$11*$C$11*F$4&gt;$AF$11,0,$AF$11*$C$11)))</f>
        <v>0.27</v>
      </c>
      <c r="AH69" s="126">
        <f>IF(AG40&gt;AG11,0,IF(AND(AG40=AG11,AG69=0),0,IF($E$11*$C$11*AH$4&gt;$E$11,0,$E$11*$C$11)+IF($F$11*$C$11*AG$4&gt;$F$11,0,$F$11*$C$11)+IF($G$11*$C$11*AF$4&gt;$G$11,0,$G$11*$C$11)+IF($H$11*$C$11*AE$4&gt;$H$11,0,$H$11*$C$11)+IF($I$11*$C$11*AD$4&gt;$I$11,0,$I$11*$C$11)+IF($J$11*$C$11*AC$4&gt;$J$11,0,$J$11*$C$11)+IF($K$11*$C$11*AB$4&gt;$K$11,0,$K$11*$C$11)+IF($L$11*$C$11*AA$4&gt;$L$11,0,$L$11*$C$11)+IF($M$11*$C$11*Z$4&gt;$M$11,0,$M$11*$C$11)+IF($N$11*$C$11*Y$4&gt;$N$11,0,$N$11*$C$11)+IF($O$11*$C$11*X$4&gt;$O$11,0,$O$11*$C$11)+IF($P$11*$C$11*W$4&gt;$P$11,0,$P$11*$C$11)+IF($Q$11*$C$11*V$4&gt;$Q$11,0,$Q$11*$C$11)+IF($R$11*$C$11*U$4&gt;$R$11,0,$R$11*$C$11)+IF($S$11*$C$11*T$4&gt;$S$11,0,$S$11*$C$11)+IF($T$11*$C$11*S$4&gt;$T$11,0,$T$11*$C$11)+IF($U$11*$C$11*R$4&gt;$U$11,0,$U$11*$C$11)+IF($V$11*$C$11*Q$4&gt;$V$11,0,$V$11*$C$11)+IF($W$11*$C$11*P$4&gt;$W$11,0,$W$11*$C$11)+IF($X$11*$C$11*O$4&gt;$X$11,0,$X$11*$C$11)+IF($Y$11*$C$11*N$4&gt;$Y$11,0,$Y$11*$C$11)+IF($Z$11*$C$11*M$4&gt;$Z$11,0,$Z$11*$C$11)+IF($AA$11*$C$11*L$4&gt;$AA$11,0,$AA$11*$C$11)+IF($AB$11*$C$11*K$4&gt;$AB$11,0,$AB$11*$C$11)+IF($AC$11*$C$11*J$4&gt;$AC$11,0,$AC$11*$C$11)+IF($AD$11*$C$11*I$4&gt;$AD$11,0,$AD$11*$C$11)+IF($AE$11*$C$11*H$4&gt;$AE$11,0,$AE$11*$C$11)+IF($AF$11*$C$11*G$4&gt;$AF$11,0,$AF$11*$C$11)+IF($AG$11*$C$11*F$4&gt;$AG$11,0,$AG$11*$C$11)))</f>
        <v>0.27</v>
      </c>
      <c r="AI69" s="126">
        <f>IF(AH40&gt;AH11,0,IF(AND(AH40=AH11,AH69=0),0,IF($E$11*$C$11*AI$4&gt;$E$11,0,$E$11*$C$11)+IF($F$11*$C$11*AH$4&gt;$F$11,0,$F$11*$C$11)+IF($G$11*$C$11*AG$4&gt;$G$11,0,$G$11*$C$11)+IF($H$11*$C$11*AF$4&gt;$H$11,0,$H$11*$C$11)+IF($I$11*$C$11*AE$4&gt;$I$11,0,$I$11*$C$11)+IF($J$11*$C$11*AD$4&gt;$J$11,0,$J$11*$C$11)+IF($K$11*$C$11*AC$4&gt;$K$11,0,$K$11*$C$11)+IF($L$11*$C$11*AB$4&gt;$L$11,0,$L$11*$C$11)+IF($M$11*$C$11*AA$4&gt;$M$11,0,$M$11*$C$11)+IF($N$11*$C$11*Z$4&gt;$N$11,0,$N$11*$C$11)+IF($O$11*$C$11*Y$4&gt;$O$11,0,$O$11*$C$11)+IF($P$11*$C$11*X$4&gt;$P$11,0,$P$11*$C$11)+IF($Q$11*$C$11*W$4&gt;$Q$11,0,$Q$11*$C$11)+IF($R$11*$C$11*V$4&gt;$R$11,0,$R$11*$C$11)+IF($S$11*$C$11*U$4&gt;$S$11,0,$S$11*$C$11)+IF($T$11*$C$11*T$4&gt;$T$11,0,$T$11*$C$11)+IF($U$11*$C$11*S$4&gt;$U$11,0,$U$11*$C$11)+IF($V$11*$C$11*R$4&gt;$V$11,0,$V$11*$C$11)+IF($W$11*$C$11*Q$4&gt;$W$11,0,$W$11*$C$11)+IF($X$11*$C$11*P$4&gt;$X$11,0,$X$11*$C$11)+IF($Y$11*$C$11*O$4&gt;$Y$11,0,$Y$11*$C$11)+IF($Z$11*$C$11*N$4&gt;$Z$11,0,$Z$11*$C$11)+IF($AA$11*$C$11*M$4&gt;$AA$11,0,$AA$11*$C$11)+IF($AB$11*$C$11*L$4&gt;$AB$11,0,$AB$11*$C$11)+IF($AC$11*$C$11*K$4&gt;$AC$11,0,$AC$11*$C$11)+IF($AD$11*$C$11*J$4&gt;$AD$11,0,$AD$11*$C$11)+IF($AE$11*$C$11*I$4&gt;$AE$11,0,$AE$11*$C$11)+IF($AF$11*$C$11*H$4&gt;$AF$11,0,$AF$11*$C$11)+IF($AG$11*$C$11*G$4&gt;$AG$11,0,$AG$11*$C$11)+IF($AH$11*$C$11*F$4&gt;$AH$11,0,$AH$11*$C$11)))</f>
        <v>0.27</v>
      </c>
    </row>
    <row r="70" spans="2:35" x14ac:dyDescent="0.3">
      <c r="B70" s="6" t="str">
        <f t="shared" si="12"/>
        <v>Engineering cost</v>
      </c>
      <c r="C70" s="303"/>
      <c r="D70" s="151">
        <f t="shared" si="13"/>
        <v>8.0999999999999943</v>
      </c>
      <c r="E70" s="126">
        <v>0</v>
      </c>
      <c r="F70" s="126">
        <f>IF(E41&gt;E12,0,IF(AND(E41=E12,E70=0),0,IF($E$12*$C$12*F$4&gt;$E$12,0,$E$12*$C$12)))</f>
        <v>0.27</v>
      </c>
      <c r="G70" s="126">
        <f>IF(F41&gt;F12,0,IF(AND(F41=F12,F70=0),0,IF($E$12*$C$12*G$4&gt;$E$12,0,$E$12*$C$12)+IF($F$12*$C$12*F$4&gt;$F$12,0,$F$12*$C$12)))</f>
        <v>0.27</v>
      </c>
      <c r="H70" s="126">
        <f>IF(G41&gt;G12,0,IF(AND(G41=G12,G70=0),0,IF($E$12*$C$12*H$4&gt;$E$12,0,$E$12*$C$12)+IF($F$12*$C$12*G$4&gt;$F$12,0,$F$12*$C$12)+IF($G$12*$C$12*F$4&gt;$G$12,0,$G$12*$C$12)))</f>
        <v>0.27</v>
      </c>
      <c r="I70" s="126">
        <f>IF(H41&gt;H12,0,IF(AND(H41=H12,H70=0),0,IF($E$12*$C$12*I$4&gt;$E$12,0,$E$12*$C$12)+IF($F$12*$C$12*H$4&gt;$F$12,0,$F$12*$C$12)+IF($G$12*$C$12*G$4&gt;$G$12,0,$G$12*$C$12)+IF($H$12*$C$12*F$4&gt;$H$12,0,$H$12*$C$12)))</f>
        <v>0.27</v>
      </c>
      <c r="J70" s="126">
        <f>IF(I41&gt;I12,0,IF(AND(I41=I12,I70=0),0,IF($E$12*$C$12*J$4&gt;$E$12,0,$E$12*$C$12)+IF($F$12*$C$12*I$4&gt;$F$12,0,$F$12*$C$12)+IF($G$12*$C$12*H$4&gt;$G$12,0,$G$12*$C$12)+IF($H$12*$C$12*G$4&gt;$H$12,0,$H$12*$C$12)+IF($I$12*$C$12*F$4&gt;$I$12,0,$I$12*$C$12)))</f>
        <v>0.27</v>
      </c>
      <c r="K70" s="126">
        <f>IF(J41&gt;J12,0,IF(AND(J41=J12,J70=0),0,IF($E$12*$C$12*K$4&gt;$E$12,0,$E$12*$C$12)+IF($F$12*$C$12*J$4&gt;$F$12,0,$F$12*$C$12)+IF($G$12*$C$12*I$4&gt;$G$12,0,$G$12*$C$12)+IF($H$12*$C$12*H$4&gt;$H$12,0,$H$12*$C$12)+IF($I$12*$C$12*G$4&gt;$I$12,0,$I$12*$C$12)+IF($J$12*$C$12*F$4&gt;$J$12,0,$J$12*$C$12)))</f>
        <v>0.27</v>
      </c>
      <c r="L70" s="126">
        <f>IF(K41&gt;K12,0,IF(AND(K41=K12,K70=0),0,IF($E$12*$C$12*L$4&gt;$E$12,0,$E$12*$C$12)+IF($F$12*$C$12*K$4&gt;$F$12,0,$F$12*$C$12)+IF($G$12*$C$12*J$4&gt;$G$12,0,$G$12*$C$12)+IF($H$12*$C$12*I$4&gt;$H$12,0,$H$12*$C$12)+IF($I$12*$C$12*H$4&gt;$I$12,0,$I$12*$C$12)+IF($J$12*$C$12*G$4&gt;$J$12,0,$J$12*$C$12)+IF($K$12*$C$12*F$4&gt;$K$12,0,$K$12*$C$12)))</f>
        <v>0.27</v>
      </c>
      <c r="M70" s="126">
        <f>IF(L41&gt;L12,0,IF(AND(L41=L12,L70=0),0,IF($E$12*$C$12*M$4&gt;$E$12,0,$E$12*$C$12)+IF($F$12*$C$12*L$4&gt;$F$12,0,$F$12*$C$12)+IF($G$12*$C$12*K$4&gt;$G$12,0,$G$12*$C$12)+IF($H$12*$C$12*J$4&gt;$H$12,0,$H$12*$C$12)+IF($I$12*$C$12*I$4&gt;$I$12,0,$I$12*$C$12)+IF($J$12*$C$12*H$4&gt;$J$12,0,$J$12*$C$12)+IF($K$12*$C$12*G$4&gt;$K$12,0,$K$12*$C$12)+IF($L$12*$C$12*F$4&gt;$L$12,0,$L$12*$C$12)))</f>
        <v>0.27</v>
      </c>
      <c r="N70" s="126">
        <f>IF(M41&gt;M12,0,IF(AND(M41=M12,M70=0),0,IF($E$12*$C$12*N$4&gt;$E$12,0,$E$12*$C$12)+IF($F$12*$C$12*M$4&gt;$F$12,0,$F$12*$C$12)+IF($G$12*$C$12*L$4&gt;$G$12,0,$G$12*$C$12)+IF($H$12*$C$12*K$4&gt;$H$12,0,$H$12*$C$12)+IF($I$12*$C$12*J$4&gt;$I$12,0,$I$12*$C$12)+IF($J$12*$C$12*I$4&gt;$J$12,0,$J$12*$C$12)+IF($K$12*$C$12*H$4&gt;$K$12,0,$K$12*$C$12)+IF($L$12*$C$12*G$4&gt;$L$12,0,$L$12*$C$12)+IF($M$12*$C$12*F$4&gt;$M$12,0,$M$12*$C$12)))</f>
        <v>0.27</v>
      </c>
      <c r="O70" s="126">
        <f>IF(N41&gt;N12,0,IF(AND(N41=N12,N70=0),0,IF($E$12*$C$12*O$4&gt;$E$12,0,$E$12*$C$12)+IF($F$12*$C$12*N$4&gt;$F$12,0,$F$12*$C$12)+IF($G$12*$C$12*M$4&gt;$G$12,0,$G$12*$C$12)+IF($H$12*$C$12*L$4&gt;$H$12,0,$H$12*$C$12)+IF($I$12*$C$12*K$4&gt;$I$12,0,$I$12*$C$12)+IF($J$12*$C$12*J$4&gt;$J$12,0,$J$12*$C$12)+IF($K$12*$C$12*I$4&gt;$K$12,0,$K$12*$C$12)+IF($L$12*$C$12*H$4&gt;$L$12,0,$L$12*$C$12)+IF($M$12*$C$12*G$4&gt;$M$12,0,$M$12*$C$12)+IF($N$12*$C$12*F$4&gt;$N$12,0,$N$12*$C$12)))</f>
        <v>0.27</v>
      </c>
      <c r="P70" s="126">
        <f>IF(O41&gt;O12,0,IF(AND(O41=O12,O70=0),0,IF($E$12*$C$12*P$4&gt;$E$12,0,$E$12*$C$12)+IF($F$12*$C$12*O$4&gt;$F$12,0,$F$12*$C$12)+IF($G$12*$C$12*N$4&gt;$G$12,0,$G$12*$C$12)+IF($H$12*$C$12*M$4&gt;$H$12,0,$H$12*$C$12)+IF($I$12*$C$12*L$4&gt;$I$12,0,$I$12*$C$12)+IF($J$12*$C$12*K$4&gt;$J$12,0,$J$12*$C$12)+IF($K$12*$C$12*J$4&gt;$K$12,0,$K$12*$C$12)+IF($L$12*$C$12*I$4&gt;$L$12,0,$L$12*$C$12)+IF($M$12*$C$12*H$4&gt;$M$12,0,$M$12*$C$12)+IF($N$12*$C$12*G$4&gt;$N$12,0,$N$12*$C$12)+IF($O$12*$C$12*F$4&gt;$O$12,0,$O$12*$C$12)))</f>
        <v>0.27</v>
      </c>
      <c r="Q70" s="126">
        <f>IF(P41&gt;P12,0,IF(AND(P41=P12,P70=0),0,IF($E$12*$C$12*Q$4&gt;$E$12,0,$E$12*$C$12)+IF($F$12*$C$12*P$4&gt;$F$12,0,$F$12*$C$12)+IF($G$12*$C$12*O$4&gt;$G$12,0,$G$12*$C$12)+IF($H$12*$C$12*N$4&gt;$H$12,0,$H$12*$C$12)+IF($I$12*$C$12*M$4&gt;$I$12,0,$I$12*$C$12)+IF($J$12*$C$12*L$4&gt;$J$12,0,$J$12*$C$12)+IF($K$12*$C$12*K$4&gt;$K$12,0,$K$12*$C$12)+IF($L$12*$C$12*J$4&gt;$L$12,0,$L$12*$C$12)+IF($M$12*$C$12*I$4&gt;$M$12,0,$M$12*$C$12)+IF($N$12*$C$12*H$4&gt;$N$12,0,$N$12*$C$12)+IF($O$12*$C$12*G$4&gt;$O$12,0,$O$12*$C$12)+IF($P$12*$C$12*F$4&gt;$P$12,0,$P$12*$C$12)))</f>
        <v>0.27</v>
      </c>
      <c r="R70" s="126">
        <f>IF(Q41&gt;Q12,0,IF(AND(Q41=Q12,Q70=0),0,IF($E$12*$C$12*R$4&gt;$E$12,0,$E$12*$C$12)+IF($F$12*$C$12*Q$4&gt;$F$12,0,$F$12*$C$12)+IF($G$12*$C$12*P$4&gt;$G$12,0,$G$12*$C$12)+IF($H$12*$C$12*O$4&gt;$H$12,0,$H$12*$C$12)+IF($I$12*$C$12*N$4&gt;$I$12,0,$I$12*$C$12)+IF($J$12*$C$12*M$4&gt;$J$12,0,$J$12*$C$12)+IF($K$12*$C$12*L$4&gt;$K$12,0,$K$12*$C$12)+IF($L$12*$C$12*K$4&gt;$L$12,0,$L$12*$C$12)+IF($M$12*$C$12*J$4&gt;$M$12,0,$M$12*$C$12)+IF($N$12*$C$12*I$4&gt;$N$12,0,$N$12*$C$12)+IF($O$12*$C$12*H$4&gt;$O$12,0,$O$12*$C$12)+IF($P$12*$C$12*G$4&gt;$P$12,0,$P$12*$C$12)+IF($Q$12*$C$12*F$4&gt;$Q$12,0,$Q$12*$C$12)))</f>
        <v>0.27</v>
      </c>
      <c r="S70" s="126">
        <f>IF(R41&gt;R12,0,IF(AND(R41=R12,R70=0),0,IF($E$12*$C$12*S$4&gt;$E$12,0,$E$12*$C$12)+IF($F$12*$C$12*R$4&gt;$F$12,0,$F$12*$C$12)+IF($G$12*$C$12*Q$4&gt;$G$12,0,$G$12*$C$12)+IF($H$12*$C$12*P$4&gt;$H$12,0,$H$12*$C$12)+IF($I$12*$C$12*O$4&gt;$I$12,0,$I$12*$C$12)+IF($J$12*$C$12*N$4&gt;$J$12,0,$J$12*$C$12)+IF($K$12*$C$12*M$4&gt;$K$12,0,$K$12*$C$12)+IF($L$12*$C$12*L$4&gt;$L$12,0,$L$12*$C$12)+IF($M$12*$C$12*K$4&gt;$M$12,0,$M$12*$C$12)+IF($N$12*$C$12*J$4&gt;$N$12,0,$N$12*$C$12)+IF($O$12*$C$12*I$4&gt;$O$12,0,$O$12*$C$12)+IF($P$12*$C$12*H$4&gt;$P$12,0,$P$12*$C$12)+IF($Q$12*$C$12*G$4&gt;$Q$12,0,$Q$12*$C$12)+IF($R$12*$C$12*F$4&gt;$R$12,0,$R$12*$C$12)))</f>
        <v>0.27</v>
      </c>
      <c r="T70" s="126">
        <f>IF(S41&gt;S12,0,IF(AND(S41=S12,S70=0),0,IF($E$12*$C$12*T$4&gt;$E$12,0,$E$12*$C$12)+IF($F$12*$C$12*S$4&gt;$F$12,0,$F$12*$C$12)+IF($G$12*$C$12*R$4&gt;$G$12,0,$G$12*$C$12)+IF($H$12*$C$12*Q$4&gt;$H$12,0,$H$12*$C$12)+IF($I$12*$C$12*P$4&gt;$I$12,0,$I$12*$C$12)+IF($J$12*$C$12*O$4&gt;$J$12,0,$J$12*$C$12)+IF($K$12*$C$12*N$4&gt;$K$12,0,$K$12*$C$12)+IF($L$12*$C$12*M$4&gt;$L$12,0,$L$12*$C$12)+IF($M$12*$C$12*L$4&gt;$M$12,0,$M$12*$C$12)+IF($N$12*$C$12*K$4&gt;$N$12,0,$N$12*$C$12)+IF($O$12*$C$12*J$4&gt;$O$12,0,$O$12*$C$12)+IF($P$12*$C$12*I$4&gt;$P$12,0,$P$12*$C$12)+IF($Q$12*$C$12*H$4&gt;$Q$12,0,$Q$12*$C$12)+IF($R$12*$C$12*G$4&gt;$R$12,0,$R$12*$C$12)+IF($S$12*$C$12*F$4&gt;$S$12,0,$S$12*$C$12)))</f>
        <v>0.27</v>
      </c>
      <c r="U70" s="126">
        <f>IF(T41&gt;T12,0,IF(AND(T41=T12,T70=0),0,IF($E$12*$C$12*U$4&gt;$E$12,0,$E$12*$C$12)+IF($F$12*$C$12*T$4&gt;$F$12,0,$F$12*$C$12)+IF($G$12*$C$12*S$4&gt;$G$12,0,$G$12*$C$12)+IF($H$12*$C$12*R$4&gt;$H$12,0,$H$12*$C$12)+IF($I$12*$C$12*Q$4&gt;$I$12,0,$I$12*$C$12)+IF($J$12*$C$12*P$4&gt;$J$12,0,$J$12*$C$12)+IF($K$12*$C$12*O$4&gt;$K$12,0,$K$12*$C$12)+IF($L$12*$C$12*N$4&gt;$L$12,0,$L$12*$C$12)+IF($M$12*$C$12*M$4&gt;$M$12,0,$M$12*$C$12)+IF($N$12*$C$12*L$4&gt;$N$12,0,$N$12*$C$12)+IF($O$12*$C$12*K$4&gt;$O$12,0,$O$12*$C$12)+IF($P$12*$C$12*J$4&gt;$P$12,0,$P$12*$C$12)+IF($Q$12*$C$12*I$4&gt;$Q$12,0,$Q$12*$C$12)+IF($R$12*$C$12*H$4&gt;$R$12,0,$R$12*$C$12)+IF($S$12*$C$12*G$4&gt;$S$12,0,$S$12*$C$12)+IF($T$12*$C$12*F$4&gt;$T$12,0,$T$12*$C$12)))</f>
        <v>0.27</v>
      </c>
      <c r="V70" s="126">
        <f>IF(U41&gt;U12,0,IF(AND(U41=U12,U70=0),0,IF($E$12*$C$12*V$4&gt;$E$12,0,$E$12*$C$12)+IF($F$12*$C$12*U$4&gt;$F$12,0,$F$12*$C$12)+IF($G$12*$C$12*T$4&gt;$G$12,0,$G$12*$C$12)+IF($H$12*$C$12*S$4&gt;$H$12,0,$H$12*$C$12)+IF($I$12*$C$12*R$4&gt;$I$12,0,$I$12*$C$12)+IF($J$12*$C$12*Q$4&gt;$J$12,0,$J$12*$C$12)+IF($K$12*$C$12*P$4&gt;$K$12,0,$K$12*$C$12)+IF($L$12*$C$12*O$4&gt;$L$12,0,$L$12*$C$12)+IF($M$12*$C$12*N$4&gt;$M$12,0,$M$12*$C$12)+IF($N$12*$C$12*M$4&gt;$N$12,0,$N$12*$C$12)+IF($O$12*$C$12*L$4&gt;$O$12,0,$O$12*$C$12)+IF($P$12*$C$12*K$4&gt;$P$12,0,$P$12*$C$12)+IF($Q$12*$C$12*J$4&gt;$Q$12,0,$Q$12*$C$12)+IF($R$12*$C$12*I$4&gt;$R$12,0,$R$12*$C$12)+IF($S$12*$C$12*H$4&gt;$S$12,0,$S$12*$C$12)+IF($T$12*$C$12*G$4&gt;$T$12,0,$T$12*$C$12)+IF($U$12*$C$12*F$4&gt;$U$12,0,$U$12*$C$12)))</f>
        <v>0.27</v>
      </c>
      <c r="W70" s="126">
        <f>IF(V41&gt;V12,0,IF(AND(V41=V12,V70=0),0,IF($E$12*$C$12*W$4&gt;$E$12,0,$E$12*$C$12)+IF($F$12*$C$12*V$4&gt;$F$12,0,$F$12*$C$12)+IF($G$12*$C$12*U$4&gt;$G$12,0,$G$12*$C$12)+IF($H$12*$C$12*T$4&gt;$H$12,0,$H$12*$C$12)+IF($I$12*$C$12*S$4&gt;$I$12,0,$I$12*$C$12)+IF($J$12*$C$12*R$4&gt;$J$12,0,$J$12*$C$12)+IF($K$12*$C$12*Q$4&gt;$K$12,0,$K$12*$C$12)+IF($L$12*$C$12*P$4&gt;$L$12,0,$L$12*$C$12)+IF($M$12*$C$12*O$4&gt;$M$12,0,$M$12*$C$12)+IF($N$12*$C$12*N$4&gt;$N$12,0,$N$12*$C$12)+IF($O$12*$C$12*M$4&gt;$O$12,0,$O$12*$C$12)+IF($P$12*$C$12*L$4&gt;$P$12,0,$P$12*$C$12)+IF($Q$12*$C$12*K$4&gt;$Q$12,0,$Q$12*$C$12)+IF($R$12*$C$12*J$4&gt;$R$12,0,$R$12*$C$12)+IF($S$12*$C$12*I$4&gt;$S$12,0,$S$12*$C$12)+IF($T$12*$C$12*H$4&gt;$T$12,0,$T$12*$C$12)+IF($U$12*$C$12*G$4&gt;$U$12,0,$U$12*$C$12)+IF($V$12*$C$12*F$4&gt;$V$12,0,$V$12*$C$12)))</f>
        <v>0.27</v>
      </c>
      <c r="X70" s="126">
        <f>IF(W41&gt;W12,0,IF(AND(W41=W12,W70=0),0,IF($E$12*$C$12*X$4&gt;$E$12,0,$E$12*$C$12)+IF($F$12*$C$12*W$4&gt;$F$12,0,$F$12*$C$12)+IF($G$12*$C$12*V$4&gt;$G$12,0,$G$12*$C$12)+IF($H$12*$C$12*U$4&gt;$H$12,0,$H$12*$C$12)+IF($I$12*$C$12*T$4&gt;$I$12,0,$I$12*$C$12)+IF($J$12*$C$12*S$4&gt;$J$12,0,$J$12*$C$12)+IF($K$12*$C$12*R$4&gt;$K$12,0,$K$12*$C$12)+IF($L$12*$C$12*Q$4&gt;$L$12,0,$L$12*$C$12)+IF($M$12*$C$12*P$4&gt;$M$12,0,$M$12*$C$12)+IF($N$12*$C$12*O$4&gt;$N$12,0,$N$12*$C$12)+IF($O$12*$C$12*N$4&gt;$O$12,0,$O$12*$C$12)+IF($P$12*$C$12*M$4&gt;$P$12,0,$P$12*$C$12)+IF($Q$12*$C$12*L$4&gt;$Q$12,0,$Q$12*$C$12)+IF($R$12*$C$12*K$4&gt;$R$12,0,$R$12*$C$12)+IF($S$12*$C$12*J$4&gt;$S$12,0,$S$12*$C$12)+IF($T$12*$C$12*I$4&gt;$T$12,0,$T$12*$C$12)+IF($U$12*$C$12*H$4&gt;$U$12,0,$U$12*$C$12)+IF($V$12*$C$12*G$4&gt;$V$12,0,$V$12*$C$12)+IF($W$12*$C$12*F$4&gt;$W$12,0,$W$12*$C$12)))</f>
        <v>0.27</v>
      </c>
      <c r="Y70" s="126">
        <f>IF(X41&gt;X12,0,IF(AND(X41=X12,X70=0),0,IF($E$12*$C$12*Y$4&gt;$E$12,0,$E$12*$C$12)+IF($F$12*$C$12*X$4&gt;$F$12,0,$F$12*$C$12)+IF($G$12*$C$12*W$4&gt;$G$12,0,$G$12*$C$12)+IF($H$12*$C$12*V$4&gt;$H$12,0,$H$12*$C$12)+IF($I$12*$C$12*U$4&gt;$I$12,0,$I$12*$C$12)+IF($J$12*$C$12*T$4&gt;$J$12,0,$J$12*$C$12)+IF($K$12*$C$12*S$4&gt;$K$12,0,$K$12*$C$12)+IF($L$12*$C$12*R$4&gt;$L$12,0,$L$12*$C$12)+IF($M$12*$C$12*Q$4&gt;$M$12,0,$M$12*$C$12)+IF($N$12*$C$12*P$4&gt;$N$12,0,$N$12*$C$12)+IF($O$12*$C$12*O$4&gt;$O$12,0,$O$12*$C$12)+IF($P$12*$C$12*N$4&gt;$P$12,0,$P$12*$C$12)+IF($Q$12*$C$12*M$4&gt;$Q$12,0,$Q$12*$C$12)+IF($R$12*$C$12*L$4&gt;$R$12,0,$R$12*$C$12)+IF($S$12*$C$12*K$4&gt;$S$12,0,$S$12*$C$12)+IF($T$12*$C$12*J$4&gt;$T$12,0,$T$12*$C$12)+IF($U$12*$C$12*I$4&gt;$U$12,0,$U$12*$C$12)+IF($V$12*$C$12*H$4&gt;$V$12,0,$V$12*$C$12)+IF($W$12*$C$12*G$4&gt;$W$12,0,$W$12*$C$12)+IF($X$12*$C$12*F$4&gt;$X$12,0,$X$12*$C$12)))</f>
        <v>0.27</v>
      </c>
      <c r="Z70" s="126">
        <f>IF(Y41&gt;Y12,0,IF(AND(Y41=Y12,Y70=0),0,IF($E$12*$C$12*Z$4&gt;$E$12,0,$E$12*$C$12)+IF($F$12*$C$12*Y$4&gt;$F$12,0,$F$12*$C$12)+IF($G$12*$C$12*X$4&gt;$G$12,0,$G$12*$C$12)+IF($H$12*$C$12*W$4&gt;$H$12,0,$H$12*$C$12)+IF($I$12*$C$12*V$4&gt;$I$12,0,$I$12*$C$12)+IF($J$12*$C$12*U$4&gt;$J$12,0,$J$12*$C$12)+IF($K$12*$C$12*T$4&gt;$K$12,0,$K$12*$C$12)+IF($L$12*$C$12*S$4&gt;$L$12,0,$L$12*$C$12)+IF($M$12*$C$12*R$4&gt;$M$12,0,$M$12*$C$12)+IF($N$12*$C$12*Q$4&gt;$N$12,0,$N$12*$C$12)+IF($O$12*$C$12*P$4&gt;$O$12,0,$O$12*$C$12)+IF($P$12*$C$12*O$4&gt;$P$12,0,$P$12*$C$12)+IF($Q$12*$C$12*N$4&gt;$Q$12,0,$Q$12*$C$12)+IF($R$12*$C$12*M$4&gt;$R$12,0,$R$12*$C$12)+IF($S$12*$C$12*L$4&gt;$S$12,0,$S$12*$C$12)+IF($T$12*$C$12*K$4&gt;$T$12,0,$T$12*$C$12)+IF($U$12*$C$12*J$4&gt;$U$12,0,$U$12*$C$12)+IF($V$12*$C$12*I$4&gt;$V$12,0,$V$12*$C$12)+IF($W$12*$C$12*H$4&gt;$W$12,0,$W$12*$C$12)+IF($X$12*$C$12*G$4&gt;$X$12,0,$X$12*$C$12)+IF($Y$12*$C$12*F$4&gt;$Y$12,0,$Y$12*$C$12)))</f>
        <v>0.27</v>
      </c>
      <c r="AA70" s="126">
        <f>IF(Z41&gt;Z12,0,IF(AND(Z41=Z12,Z70=0),0,IF($E$12*$C$12*AA$4&gt;$E$12,0,$E$12*$C$12)+IF($F$12*$C$12*Z$4&gt;$F$12,0,$F$12*$C$12)+IF($G$12*$C$12*Y$4&gt;$G$12,0,$G$12*$C$12)+IF($H$12*$C$12*X$4&gt;$H$12,0,$H$12*$C$12)+IF($I$12*$C$12*W$4&gt;$I$12,0,$I$12*$C$12)+IF($J$12*$C$12*V$4&gt;$J$12,0,$J$12*$C$12)+IF($K$12*$C$12*U$4&gt;$K$12,0,$K$12*$C$12)+IF($L$12*$C$12*T$4&gt;$L$12,0,$L$12*$C$12)+IF($M$12*$C$12*S$4&gt;$M$12,0,$M$12*$C$12)+IF($N$12*$C$12*R$4&gt;$N$12,0,$N$12*$C$12)+IF($O$12*$C$12*Q$4&gt;$O$12,0,$O$12*$C$12)+IF($P$12*$C$12*P$4&gt;$P$12,0,$P$12*$C$12)+IF($Q$12*$C$12*O$4&gt;$Q$12,0,$Q$12*$C$12)+IF($R$12*$C$12*N$4&gt;$R$12,0,$R$12*$C$12)+IF($S$12*$C$12*M$4&gt;$S$12,0,$S$12*$C$12)+IF($T$12*$C$12*L$4&gt;$T$12,0,$T$12*$C$12)+IF($U$12*$C$12*K$4&gt;$U$12,0,$U$12*$C$12)+IF($V$12*$C$12*J$4&gt;$V$12,0,$V$12*$C$12)+IF($W$12*$C$12*I$4&gt;$W$12,0,$W$12*$C$12)+IF($X$12*$C$12*H$4&gt;$X$12,0,$X$12*$C$12)+IF($Y$12*$C$12*G$4&gt;$Y$12,0,$Y$12*$C$12)+IF($Z$12*$C$12*F$4&gt;$Z$12,0,$Z$12*$C$12)))</f>
        <v>0.27</v>
      </c>
      <c r="AB70" s="126">
        <f>IF(AA41&gt;AA12,0,IF(AND(AA41=AA12,AA70=0),0,IF($E$12*$C$12*AB$4&gt;$E$12,0,$E$12*$C$12)+IF($F$12*$C$12*AA$4&gt;$F$12,0,$F$12*$C$12)+IF($G$12*$C$12*Z$4&gt;$G$12,0,$G$12*$C$12)+IF($H$12*$C$12*Y$4&gt;$H$12,0,$H$12*$C$12)+IF($I$12*$C$12*X$4&gt;$I$12,0,$I$12*$C$12)+IF($J$12*$C$12*W$4&gt;$J$12,0,$J$12*$C$12)+IF($K$12*$C$12*V$4&gt;$K$12,0,$K$12*$C$12)+IF($L$12*$C$12*U$4&gt;$L$12,0,$L$12*$C$12)+IF($M$12*$C$12*T$4&gt;$M$12,0,$M$12*$C$12)+IF($N$12*$C$12*S$4&gt;$N$12,0,$N$12*$C$12)+IF($O$12*$C$12*R$4&gt;$O$12,0,$O$12*$C$12)+IF($P$12*$C$12*Q$4&gt;$P$12,0,$P$12*$C$12)+IF($Q$12*$C$12*P$4&gt;$Q$12,0,$Q$12*$C$12)+IF($R$12*$C$12*O$4&gt;$R$12,0,$R$12*$C$12)+IF($S$12*$C$12*N$4&gt;$S$12,0,$S$12*$C$12)+IF($T$12*$C$12*M$4&gt;$T$12,0,$T$12*$C$12)+IF($U$12*$C$12*L$4&gt;$U$12,0,$U$12*$C$12)+IF($V$12*$C$12*K$4&gt;$V$12,0,$V$12*$C$12)+IF($W$12*$C$12*J$4&gt;$W$12,0,$W$12*$C$12)+IF($X$12*$C$12*I$4&gt;$X$12,0,$X$12*$C$12)+IF($Y$12*$C$12*H$4&gt;$Y$12,0,$Y$12*$C$12)+IF($Z$12*$C$12*G$4&gt;$Z$12,0,$Z$12*$C$12)+IF($AA$12*$C$12*F$4&gt;$AA$12,0,$AA$12*$C$12)))</f>
        <v>0.27</v>
      </c>
      <c r="AC70" s="126">
        <f>IF(AB41&gt;AB12,0,IF(AND(AB41=AB12,AB70=0),0,IF($E$12*$C$12*AC$4&gt;$E$12,0,$E$12*$C$12)+IF($F$12*$C$12*AB$4&gt;$F$12,0,$F$12*$C$12)+IF($G$12*$C$12*AA$4&gt;$G$12,0,$G$12*$C$12)+IF($H$12*$C$12*Z$4&gt;$H$12,0,$H$12*$C$12)+IF($I$12*$C$12*Y$4&gt;$I$12,0,$I$12*$C$12)+IF($J$12*$C$12*X$4&gt;$J$12,0,$J$12*$C$12)+IF($K$12*$C$12*W$4&gt;$K$12,0,$K$12*$C$12)+IF($L$12*$C$12*V$4&gt;$L$12,0,$L$12*$C$12)+IF($M$12*$C$12*U$4&gt;$M$12,0,$M$12*$C$12)+IF($N$12*$C$12*T$4&gt;$N$12,0,$N$12*$C$12)+IF($O$12*$C$12*S$4&gt;$O$12,0,$O$12*$C$12)+IF($P$12*$C$12*R$4&gt;$P$12,0,$P$12*$C$12)+IF($Q$12*$C$12*Q$4&gt;$Q$12,0,$Q$12*$C$12)+IF($R$12*$C$12*P$4&gt;$R$12,0,$R$12*$C$12)+IF($S$12*$C$12*O$4&gt;$S$12,0,$S$12*$C$12)+IF($T$12*$C$12*N$4&gt;$T$12,0,$T$12*$C$12)+IF($U$12*$C$12*M$4&gt;$U$12,0,$U$12*$C$12)+IF($V$12*$C$12*L$4&gt;$V$12,0,$V$12*$C$12)+IF($W$12*$C$12*K$4&gt;$W$12,0,$W$12*$C$12)+IF($X$12*$C$12*J$4&gt;$X$12,0,$X$12*$C$12)+IF($Y$12*$C$12*I$4&gt;$Y$12,0,$Y$12*$C$12)+IF($Z$12*$C$12*H$4&gt;$Z$12,0,$Z$12*$C$12)+IF($AA$12*$C$12*G$4&gt;$AA$12,0,$AA$12*$C$12)+IF($AB$12*$C$12*F$4&gt;$AB$12,0,$AB$12*$C$12)))</f>
        <v>0.27</v>
      </c>
      <c r="AD70" s="126">
        <f>IF(AC41&gt;AC12,0,IF(AND(AC41=AC12,AC70=0),0,IF($E$12*$C$12*AD$4&gt;$E$12,0,$E$12*$C$12)+IF($F$12*$C$12*AC$4&gt;$F$12,0,$F$12*$C$12)+IF($G$12*$C$12*AB$4&gt;$G$12,0,$G$12*$C$12)+IF($H$12*$C$12*AA$4&gt;$H$12,0,$H$12*$C$12)+IF($I$12*$C$12*Z$4&gt;$I$12,0,$I$12*$C$12)+IF($J$12*$C$12*Y$4&gt;$J$12,0,$J$12*$C$12)+IF($K$12*$C$12*X$4&gt;$K$12,0,$K$12*$C$12)+IF($L$12*$C$12*W$4&gt;$L$12,0,$L$12*$C$12)+IF($M$12*$C$12*V$4&gt;$M$12,0,$M$12*$C$12)+IF($N$12*$C$12*U$4&gt;$N$12,0,$N$12*$C$12)+IF($O$12*$C$12*T$4&gt;$O$12,0,$O$12*$C$12)+IF($P$12*$C$12*S$4&gt;$P$12,0,$P$12*$C$12)+IF($Q$12*$C$12*R$4&gt;$Q$12,0,$Q$12*$C$12)+IF($R$12*$C$12*Q$4&gt;$R$12,0,$R$12*$C$12)+IF($S$12*$C$12*P$4&gt;$S$12,0,$S$12*$C$12)+IF($T$12*$C$12*O$4&gt;$T$12,0,$T$12*$C$12)+IF($U$12*$C$12*N$4&gt;$U$12,0,$U$12*$C$12)+IF($V$12*$C$12*M$4&gt;$V$12,0,$V$12*$C$12)+IF($W$12*$C$12*L$4&gt;$W$12,0,$W$12*$C$12)+IF($X$12*$C$12*K$4&gt;$X$12,0,$X$12*$C$12)+IF($Y$12*$C$12*J$4&gt;$Y$12,0,$Y$12*$C$12)+IF($Z$12*$C$12*I$4&gt;$Z$12,0,$Z$12*$C$12)+IF($AA$12*$C$12*H$4&gt;$AA$12,0,$AA$12*$C$12)+IF($AB$12*$C$12*G$4&gt;$AB$12,0,$AB$12*$C$12)+IF($AC$12*$C$12*F$4&gt;$AC$12,0,$AC$12*$C$12)))</f>
        <v>0.27</v>
      </c>
      <c r="AE70" s="126">
        <f>IF(AD41&gt;AD12,0,IF(AND(AD41=AD12,AD70=0),0,IF($E$12*$C$12*AE$4&gt;$E$12,0,$E$12*$C$12)+IF($F$12*$C$12*AD$4&gt;$F$12,0,$F$12*$C$12)+IF($G$12*$C$12*AC$4&gt;$G$12,0,$G$12*$C$12)+IF($H$12*$C$12*AB$4&gt;$H$12,0,$H$12*$C$12)+IF($I$12*$C$12*AA$4&gt;$I$12,0,$I$12*$C$12)+IF($J$12*$C$12*Z$4&gt;$J$12,0,$J$12*$C$12)+IF($K$12*$C$12*Y$4&gt;$K$12,0,$K$12*$C$12)+IF($L$12*$C$12*X$4&gt;$L$12,0,$L$12*$C$12)+IF($M$12*$C$12*W$4&gt;$M$12,0,$M$12*$C$12)+IF($N$12*$C$12*V$4&gt;$N$12,0,$N$12*$C$12)+IF($O$12*$C$12*U$4&gt;$O$12,0,$O$12*$C$12)+IF($P$12*$C$12*T$4&gt;$P$12,0,$P$12*$C$12)+IF($Q$12*$C$12*S$4&gt;$Q$12,0,$Q$12*$C$12)+IF($R$12*$C$12*R$4&gt;$R$12,0,$R$12*$C$12)+IF($S$12*$C$12*Q$4&gt;$S$12,0,$S$12*$C$12)+IF($T$12*$C$12*P$4&gt;$T$12,0,$T$12*$C$12)+IF($U$12*$C$12*O$4&gt;$U$12,0,$U$12*$C$12)+IF($V$12*$C$12*N$4&gt;$V$12,0,$V$12*$C$12)+IF($W$12*$C$12*M$4&gt;$W$12,0,$W$12*$C$12)+IF($X$12*$C$12*L$4&gt;$X$12,0,$X$12*$C$12)+IF($Y$12*$C$12*K$4&gt;$Y$12,0,$Y$12*$C$12)+IF($Z$12*$C$12*J$4&gt;$Z$12,0,$Z$12*$C$12)+IF($AA$12*$C$12*I$4&gt;$AA$12,0,$AA$12*$C$12)+IF($AB$12*$C$12*H$4&gt;$AB$12,0,$AB$12*$C$12)+IF($AC$12*$C$12*G$4&gt;$AC$12,0,$AC$12*$C$12)+IF($AD$12*$C$12*F$4&gt;$AD$12,0,$AD$12*$C$12)))</f>
        <v>0.27</v>
      </c>
      <c r="AF70" s="126">
        <f>IF(AE41&gt;AE12,0,IF(AND(AE41=AE12,AE70=0),0,IF($E$12*$C$12*AF$4&gt;$E$12,0,$E$12*$C$12)+IF($F$12*$C$12*AE$4&gt;$F$12,0,$F$12*$C$12)+IF($G$12*$C$12*AD$4&gt;$G$12,0,$G$12*$C$12)+IF($H$12*$C$12*AC$4&gt;$H$12,0,$H$12*$C$12)+IF($I$12*$C$12*AB$4&gt;$I$12,0,$I$12*$C$12)+IF($J$12*$C$12*AA$4&gt;$J$12,0,$J$12*$C$12)+IF($K$12*$C$12*Z$4&gt;$K$12,0,$K$12*$C$12)+IF($L$12*$C$12*Y$4&gt;$L$12,0,$L$12*$C$12)+IF($M$12*$C$12*X$4&gt;$M$12,0,$M$12*$C$12)+IF($N$12*$C$12*W$4&gt;$N$12,0,$N$12*$C$12)+IF($O$12*$C$12*V$4&gt;$O$12,0,$O$12*$C$12)+IF($P$12*$C$12*U$4&gt;$P$12,0,$P$12*$C$12)+IF($Q$12*$C$12*T$4&gt;$Q$12,0,$Q$12*$C$12)+IF($R$12*$C$12*S$4&gt;$R$12,0,$R$12*$C$12)+IF($S$12*$C$12*R$4&gt;$S$12,0,$S$12*$C$12)+IF($T$12*$C$12*Q$4&gt;$T$12,0,$T$12*$C$12)+IF($U$12*$C$12*P$4&gt;$U$12,0,$U$12*$C$12)+IF($V$12*$C$12*O$4&gt;$V$12,0,$V$12*$C$12)+IF($W$12*$C$12*N$4&gt;$W$12,0,$W$12*$C$12)+IF($X$12*$C$12*M$4&gt;$X$12,0,$X$12*$C$12)+IF($Y$12*$C$12*L$4&gt;$Y$12,0,$Y$12*$C$12)+IF($Z$12*$C$12*K$4&gt;$Z$12,0,$Z$12*$C$12)+IF($AA$12*$C$12*J$4&gt;$AA$12,0,$AA$12*$C$12)+IF($AB$12*$C$12*I$4&gt;$AB$12,0,$AB$12*$C$12)+IF($AC$12*$C$12*H$4&gt;$AC$12,0,$AC$12*$C$12)+IF($AD$12*$C$12*G$4&gt;$AD$12,0,$AD$12*$C$12)+IF($AE$12*$C$12*F$4&gt;$AE$12,0,$AE$12*$C$12)))</f>
        <v>0.27</v>
      </c>
      <c r="AG70" s="126">
        <f>IF(AF41&gt;AF12,0,IF(AND(AF41=AF12,AF70=0),0,IF($E$12*$C$12*AG$4&gt;$E$12,0,$E$12*$C$12)+IF($F$12*$C$12*AF$4&gt;$F$12,0,$F$12*$C$12)+IF($G$12*$C$12*AE$4&gt;$G$12,0,$G$12*$C$12)+IF($H$12*$C$12*AD$4&gt;$H$12,0,$H$12*$C$12)+IF($I$12*$C$12*AC$4&gt;$I$12,0,$I$12*$C$12)+IF($J$12*$C$12*AB$4&gt;$J$12,0,$J$12*$C$12)+IF($K$12*$C$12*AA$4&gt;$K$12,0,$K$12*$C$12)+IF($L$12*$C$12*Z$4&gt;$L$12,0,$L$12*$C$12)+IF($M$12*$C$12*Y$4&gt;$M$12,0,$M$12*$C$12)+IF($N$12*$C$12*X$4&gt;$N$12,0,$N$12*$C$12)+IF($O$12*$C$12*W$4&gt;$O$12,0,$O$12*$C$12)+IF($P$12*$C$12*V$4&gt;$P$12,0,$P$12*$C$12)+IF($Q$12*$C$12*U$4&gt;$Q$12,0,$Q$12*$C$12)+IF($R$12*$C$12*T$4&gt;$R$12,0,$R$12*$C$12)+IF($S$12*$C$12*S$4&gt;$S$12,0,$S$12*$C$12)+IF($T$12*$C$12*R$4&gt;$T$12,0,$T$12*$C$12)+IF($U$12*$C$12*Q$4&gt;$U$12,0,$U$12*$C$12)+IF($V$12*$C$12*P$4&gt;$V$12,0,$V$12*$C$12)+IF($W$12*$C$12*O$4&gt;$W$12,0,$W$12*$C$12)+IF($X$12*$C$12*N$4&gt;$X$12,0,$X$12*$C$12)+IF($Y$12*$C$12*M$4&gt;$Y$12,0,$Y$12*$C$12)+IF($Z$12*$C$12*L$4&gt;$Z$12,0,$Z$12*$C$12)+IF($AA$12*$C$12*K$4&gt;$AA$12,0,$AA$12*$C$12)+IF($AB$12*$C$12*J$4&gt;$AB$12,0,$AB$12*$C$12)+IF($AC$12*$C$12*I$4&gt;$AC$12,0,$AC$12*$C$12)+IF($AD$12*$C$12*H$4&gt;$AD$12,0,$AD$12*$C$12)+IF($AE$12*$C$12*G$4&gt;$AE$12,0,$AE$12*$C$12)+IF($AF$12*$C$12*F$4&gt;$AF$12,0,$AF$12*$C$12)))</f>
        <v>0.27</v>
      </c>
      <c r="AH70" s="126">
        <f>IF(AG41&gt;AG12,0,IF(AND(AG41=AG12,AG70=0),0,IF($E$12*$C$12*AH$4&gt;$E$12,0,$E$12*$C$12)+IF($F$12*$C$12*AG$4&gt;$F$12,0,$F$12*$C$12)+IF($G$12*$C$12*AF$4&gt;$G$12,0,$G$12*$C$12)+IF($H$12*$C$12*AE$4&gt;$H$12,0,$H$12*$C$12)+IF($I$12*$C$12*AD$4&gt;$I$12,0,$I$12*$C$12)+IF($J$12*$C$12*AC$4&gt;$J$12,0,$J$12*$C$12)+IF($K$12*$C$12*AB$4&gt;$K$12,0,$K$12*$C$12)+IF($L$12*$C$12*AA$4&gt;$L$12,0,$L$12*$C$12)+IF($M$12*$C$12*Z$4&gt;$M$12,0,$M$12*$C$12)+IF($N$12*$C$12*Y$4&gt;$N$12,0,$N$12*$C$12)+IF($O$12*$C$12*X$4&gt;$O$12,0,$O$12*$C$12)+IF($P$12*$C$12*W$4&gt;$P$12,0,$P$12*$C$12)+IF($Q$12*$C$12*V$4&gt;$Q$12,0,$Q$12*$C$12)+IF($R$12*$C$12*U$4&gt;$R$12,0,$R$12*$C$12)+IF($S$12*$C$12*T$4&gt;$S$12,0,$S$12*$C$12)+IF($T$12*$C$12*S$4&gt;$T$12,0,$T$12*$C$12)+IF($U$12*$C$12*R$4&gt;$U$12,0,$U$12*$C$12)+IF($V$12*$C$12*Q$4&gt;$V$12,0,$V$12*$C$12)+IF($W$12*$C$12*P$4&gt;$W$12,0,$W$12*$C$12)+IF($X$12*$C$12*O$4&gt;$X$12,0,$X$12*$C$12)+IF($Y$12*$C$12*N$4&gt;$Y$12,0,$Y$12*$C$12)+IF($Z$12*$C$12*M$4&gt;$Z$12,0,$Z$12*$C$12)+IF($AA$12*$C$12*L$4&gt;$AA$12,0,$AA$12*$C$12)+IF($AB$12*$C$12*K$4&gt;$AB$12,0,$AB$12*$C$12)+IF($AC$12*$C$12*J$4&gt;$AC$12,0,$AC$12*$C$12)+IF($AD$12*$C$12*I$4&gt;$AD$12,0,$AD$12*$C$12)+IF($AE$12*$C$12*H$4&gt;$AE$12,0,$AE$12*$C$12)+IF($AF$12*$C$12*G$4&gt;$AF$12,0,$AF$12*$C$12)+IF($AG$12*$C$12*F$4&gt;$AG$12,0,$AG$12*$C$12)))</f>
        <v>0.27</v>
      </c>
      <c r="AI70" s="126">
        <f>IF(AH41&gt;AH12,0,IF(AND(AH41=AH12,AH70=0),0,IF($E$12*$C$12*AI$4&gt;$E$12,0,$E$12*$C$12)+IF($F$12*$C$12*AH$4&gt;$F$12,0,$F$12*$C$12)+IF($G$12*$C$12*AG$4&gt;$G$12,0,$G$12*$C$12)+IF($H$12*$C$12*AF$4&gt;$H$12,0,$H$12*$C$12)+IF($I$12*$C$12*AE$4&gt;$I$12,0,$I$12*$C$12)+IF($J$12*$C$12*AD$4&gt;$J$12,0,$J$12*$C$12)+IF($K$12*$C$12*AC$4&gt;$K$12,0,$K$12*$C$12)+IF($L$12*$C$12*AB$4&gt;$L$12,0,$L$12*$C$12)+IF($M$12*$C$12*AA$4&gt;$M$12,0,$M$12*$C$12)+IF($N$12*$C$12*Z$4&gt;$N$12,0,$N$12*$C$12)+IF($O$12*$C$12*Y$4&gt;$O$12,0,$O$12*$C$12)+IF($P$12*$C$12*X$4&gt;$P$12,0,$P$12*$C$12)+IF($Q$12*$C$12*W$4&gt;$Q$12,0,$Q$12*$C$12)+IF($R$12*$C$12*V$4&gt;$R$12,0,$R$12*$C$12)+IF($S$12*$C$12*U$4&gt;$S$12,0,$S$12*$C$12)+IF($T$12*$C$12*T$4&gt;$T$12,0,$T$12*$C$12)+IF($U$12*$C$12*S$4&gt;$U$12,0,$U$12*$C$12)+IF($V$12*$C$12*R$4&gt;$V$12,0,$V$12*$C$12)+IF($W$12*$C$12*Q$4&gt;$W$12,0,$W$12*$C$12)+IF($X$12*$C$12*P$4&gt;$X$12,0,$X$12*$C$12)+IF($Y$12*$C$12*O$4&gt;$Y$12,0,$Y$12*$C$12)+IF($Z$12*$C$12*N$4&gt;$Z$12,0,$Z$12*$C$12)+IF($AA$12*$C$12*M$4&gt;$AA$12,0,$AA$12*$C$12)+IF($AB$12*$C$12*L$4&gt;$AB$12,0,$AB$12*$C$12)+IF($AC$12*$C$12*K$4&gt;$AC$12,0,$AC$12*$C$12)+IF($AD$12*$C$12*J$4&gt;$AD$12,0,$AD$12*$C$12)+IF($AE$12*$C$12*I$4&gt;$AE$12,0,$AE$12*$C$12)+IF($AF$12*$C$12*H$4&gt;$AF$12,0,$AF$12*$C$12)+IF($AG$12*$C$12*G$4&gt;$AG$12,0,$AG$12*$C$12)+IF($AH$12*$C$12*F$4&gt;$AH$12,0,$AH$12*$C$12)))</f>
        <v>0.27</v>
      </c>
    </row>
    <row r="71" spans="2:35" x14ac:dyDescent="0.3">
      <c r="B71" s="6" t="str">
        <f t="shared" si="12"/>
        <v>Fees for permits</v>
      </c>
      <c r="C71" s="303"/>
      <c r="D71" s="151">
        <f t="shared" si="13"/>
        <v>8.0999999999999943</v>
      </c>
      <c r="E71" s="126">
        <v>0</v>
      </c>
      <c r="F71" s="126">
        <f>IF(E42&gt;E13,0,IF(AND(E42=E13,E71=0),0,IF($E$13*$C$13*F$4&gt;$E$13,0,$E$13*$C$13)))</f>
        <v>0.27</v>
      </c>
      <c r="G71" s="126">
        <f>IF(F42&gt;F13,0,IF(AND(F42=F13,F71=0),0,IF($E$13*$C$13*G$4&gt;$E$13,0,$E$13*$C$13)+IF($F$13*$C$13*F$4&gt;$F$13,0,$F$13*$C$13)))</f>
        <v>0.27</v>
      </c>
      <c r="H71" s="126">
        <f>IF(G42&gt;G13,0,IF(AND(G42=G13,G71=0),0,IF($E$13*$C$13*H$4&gt;$E$13,0,$E$13*$C$13)+IF($F$13*$C$13*G$4&gt;$F$13,0,$F$13*$C$13)+IF($G$13*$C$13*F$4&gt;$G$13,0,$G$13*$C$13)))</f>
        <v>0.27</v>
      </c>
      <c r="I71" s="126">
        <f>IF(H42&gt;H13,0,IF(AND(H42=H13,H71=0),0,IF($E$13*$C$13*I$4&gt;$E$13,0,$E$13*$C$13)+IF($F$13*$C$13*H$4&gt;$F$13,0,$F$13*$C$13)+IF($G$13*$C$13*G$4&gt;$G$13,0,$G$13*$C$13)+IF($H$13*$C$13*F$4&gt;$H$13,0,$H$13*$C$13)))</f>
        <v>0.27</v>
      </c>
      <c r="J71" s="126">
        <f>IF(I42&gt;I13,0,IF(AND(I42=I13,I71=0),0,IF($E$13*$C$13*J$4&gt;$E$13,0,$E$13*$C$13)+IF($F$13*$C$13*I$4&gt;$F$13,0,$F$13*$C$13)+IF($G$13*$C$13*H$4&gt;$G$13,0,$G$13*$C$13)+IF($H$13*$C$13*G$4&gt;$H$13,0,$H$13*$C$13)+IF($I$13*$C$13*F$4&gt;$I$13,0,$I$13*$C$13)))</f>
        <v>0.27</v>
      </c>
      <c r="K71" s="126">
        <f>IF(J42&gt;J13,0,IF(AND(J42=J13,J71=0),0,IF($E$13*$C$13*K$4&gt;$E$13,0,$E$13*$C$13)+IF($F$13*$C$13*J$4&gt;$F$13,0,$F$13*$C$13)+IF($G$13*$C$13*I$4&gt;$G$13,0,$G$13*$C$13)+IF($H$13*$C$13*H$4&gt;$H$13,0,$H$13*$C$13)+IF($I$13*$C$13*G$4&gt;$I$13,0,$I$13*$C$13)+IF($J$13*$C$13*F$4&gt;$J$13,0,$J$13*$C$13)))</f>
        <v>0.27</v>
      </c>
      <c r="L71" s="126">
        <f>IF(K42&gt;K13,0,IF(AND(K42=K13,K71=0),0,IF($E$13*$C$13*L$4&gt;$E$13,0,$E$13*$C$13)+IF($F$13*$C$13*K$4&gt;$F$13,0,$F$13*$C$13)+IF($G$13*$C$13*J$4&gt;$G$13,0,$G$13*$C$13)+IF($H$13*$C$13*I$4&gt;$H$13,0,$H$13*$C$13)+IF($I$13*$C$13*H$4&gt;$I$13,0,$I$13*$C$13)+IF($J$13*$C$13*G$4&gt;$J$13,0,$J$13*$C$13)+IF($K$13*$C$13*F$4&gt;$K$13,0,$K$13*$C$13)))</f>
        <v>0.27</v>
      </c>
      <c r="M71" s="126">
        <f>IF(L42&gt;L13,0,IF(AND(L42=L13,L71=0),0,IF($E$13*$C$13*M$4&gt;$E$13,0,$E$13*$C$13)+IF($F$13*$C$13*L$4&gt;$F$13,0,$F$13*$C$13)+IF($G$13*$C$13*K$4&gt;$G$13,0,$G$13*$C$13)+IF($H$13*$C$13*J$4&gt;$H$13,0,$H$13*$C$13)+IF($I$13*$C$13*I$4&gt;$I$13,0,$I$13*$C$13)+IF($J$13*$C$13*H$4&gt;$J$13,0,$J$13*$C$13)+IF($K$13*$C$13*G$4&gt;$K$13,0,$K$13*$C$13)+IF($L$13*$C$13*F$4&gt;$L$13,0,$L$13*$C$13)))</f>
        <v>0.27</v>
      </c>
      <c r="N71" s="126">
        <f>IF(M42&gt;M13,0,IF(AND(M42=M13,M71=0),0,IF($E$13*$C$13*N$4&gt;$E$13,0,$E$13*$C$13)+IF($F$13*$C$13*M$4&gt;$F$13,0,$F$13*$C$13)+IF($G$13*$C$13*L$4&gt;$G$13,0,$G$13*$C$13)+IF($H$13*$C$13*K$4&gt;$H$13,0,$H$13*$C$13)+IF($I$13*$C$13*J$4&gt;$I$13,0,$I$13*$C$13)+IF($J$13*$C$13*I$4&gt;$J$13,0,$J$13*$C$13)+IF($K$13*$C$13*H$4&gt;$K$13,0,$K$13*$C$13)+IF($L$13*$C$13*G$4&gt;$L$13,0,$L$13*$C$13)+IF($M$13*$C$13*F$4&gt;$M$13,0,$M$13*$C$13)))</f>
        <v>0.27</v>
      </c>
      <c r="O71" s="126">
        <f>IF(N42&gt;N13,0,IF(AND(N42=N13,N71=0),0,IF($E$13*$C$13*O$4&gt;$E$13,0,$E$13*$C$13)+IF($F$13*$C$13*N$4&gt;$F$13,0,$F$13*$C$13)+IF($G$13*$C$13*M$4&gt;$G$13,0,$G$13*$C$13)+IF($H$13*$C$13*L$4&gt;$H$13,0,$H$13*$C$13)+IF($I$13*$C$13*K$4&gt;$I$13,0,$I$13*$C$13)+IF($J$13*$C$13*J$4&gt;$J$13,0,$J$13*$C$13)+IF($K$13*$C$13*I$4&gt;$K$13,0,$K$13*$C$13)+IF($L$13*$C$13*H$4&gt;$L$13,0,$L$13*$C$13)+IF($M$13*$C$13*G$4&gt;$M$13,0,$M$13*$C$13)+IF($N$13*$C$13*F$4&gt;$N$13,0,$N$13*$C$13)))</f>
        <v>0.27</v>
      </c>
      <c r="P71" s="126">
        <f>IF(O42&gt;O13,0,IF(AND(O42=O13,O71=0),0,IF($E$13*$C$13*P$4&gt;$E$13,0,$E$13*$C$13)+IF($F$13*$C$13*O$4&gt;$F$13,0,$F$13*$C$13)+IF($G$13*$C$13*N$4&gt;$G$13,0,$G$13*$C$13)+IF($H$13*$C$13*M$4&gt;$H$13,0,$H$13*$C$13)+IF($I$13*$C$13*L$4&gt;$I$13,0,$I$13*$C$13)+IF($J$13*$C$13*K$4&gt;$J$13,0,$J$13*$C$13)+IF($K$13*$C$13*J$4&gt;$K$13,0,$K$13*$C$13)+IF($L$13*$C$13*I$4&gt;$L$13,0,$L$13*$C$13)+IF($M$13*$C$13*H$4&gt;$M$13,0,$M$13*$C$13)+IF($N$13*$C$13*G$4&gt;$N$13,0,$N$13*$C$13)+IF($O$13*$C$13*F$4&gt;$O$13,0,$O$13*$C$13)))</f>
        <v>0.27</v>
      </c>
      <c r="Q71" s="126">
        <f>IF(P42&gt;P13,0,IF(AND(P42=P13,P71=0),0,IF($E$13*$C$13*Q$4&gt;$E$13,0,$E$13*$C$13)+IF($F$13*$C$13*P$4&gt;$F$13,0,$F$13*$C$13)+IF($G$13*$C$13*O$4&gt;$G$13,0,$G$13*$C$13)+IF($H$13*$C$13*N$4&gt;$H$13,0,$H$13*$C$13)+IF($I$13*$C$13*M$4&gt;$I$13,0,$I$13*$C$13)+IF($J$13*$C$13*L$4&gt;$J$13,0,$J$13*$C$13)+IF($K$13*$C$13*K$4&gt;$K$13,0,$K$13*$C$13)+IF($L$13*$C$13*J$4&gt;$L$13,0,$L$13*$C$13)+IF($M$13*$C$13*I$4&gt;$M$13,0,$M$13*$C$13)+IF($N$13*$C$13*H$4&gt;$N$13,0,$N$13*$C$13)+IF($O$13*$C$13*G$4&gt;$O$13,0,$O$13*$C$13)+IF($P$13*$C$13*F$4&gt;$P$13,0,$P$13*$C$13)))</f>
        <v>0.27</v>
      </c>
      <c r="R71" s="126">
        <f>IF(Q42&gt;Q13,0,IF(AND(Q42=Q13,Q71=0),0,IF($E$13*$C$13*R$4&gt;$E$13,0,$E$13*$C$13)+IF($F$13*$C$13*Q$4&gt;$F$13,0,$F$13*$C$13)+IF($G$13*$C$13*P$4&gt;$G$13,0,$G$13*$C$13)+IF($H$13*$C$13*O$4&gt;$H$13,0,$H$13*$C$13)+IF($I$13*$C$13*N$4&gt;$I$13,0,$I$13*$C$13)+IF($J$13*$C$13*M$4&gt;$J$13,0,$J$13*$C$13)+IF($K$13*$C$13*L$4&gt;$K$13,0,$K$13*$C$13)+IF($L$13*$C$13*K$4&gt;$L$13,0,$L$13*$C$13)+IF($M$13*$C$13*J$4&gt;$M$13,0,$M$13*$C$13)+IF($N$13*$C$13*I$4&gt;$N$13,0,$N$13*$C$13)+IF($O$13*$C$13*H$4&gt;$O$13,0,$O$13*$C$13)+IF($P$13*$C$13*G$4&gt;$P$13,0,$P$13*$C$13)+IF($Q$13*$C$13*F$4&gt;$Q$13,0,$Q$13*$C$13)))</f>
        <v>0.27</v>
      </c>
      <c r="S71" s="126">
        <f>IF(R42&gt;R13,0,IF(AND(R42=R13,R71=0),0,IF($E$13*$C$13*S$4&gt;$E$13,0,$E$13*$C$13)+IF($F$13*$C$13*R$4&gt;$F$13,0,$F$13*$C$13)+IF($G$13*$C$13*Q$4&gt;$G$13,0,$G$13*$C$13)+IF($H$13*$C$13*P$4&gt;$H$13,0,$H$13*$C$13)+IF($I$13*$C$13*O$4&gt;$I$13,0,$I$13*$C$13)+IF($J$13*$C$13*N$4&gt;$J$13,0,$J$13*$C$13)+IF($K$13*$C$13*M$4&gt;$K$13,0,$K$13*$C$13)+IF($L$13*$C$13*L$4&gt;$L$13,0,$L$13*$C$13)+IF($M$13*$C$13*K$4&gt;$M$13,0,$M$13*$C$13)+IF($N$13*$C$13*J$4&gt;$N$13,0,$N$13*$C$13)+IF($O$13*$C$13*I$4&gt;$O$13,0,$O$13*$C$13)+IF($P$13*$C$13*H$4&gt;$P$13,0,$P$13*$C$13)+IF($Q$13*$C$13*G$4&gt;$Q$13,0,$Q$13*$C$13)+IF($R$13*$C$13*F$4&gt;$R$13,0,$R$13*$C$13)))</f>
        <v>0.27</v>
      </c>
      <c r="T71" s="126">
        <f>IF(S42&gt;S13,0,IF(AND(S42=S13,S71=0),0,IF($E$13*$C$13*T$4&gt;$E$13,0,$E$13*$C$13)+IF($F$13*$C$13*S$4&gt;$F$13,0,$F$13*$C$13)+IF($G$13*$C$13*R$4&gt;$G$13,0,$G$13*$C$13)+IF($H$13*$C$13*Q$4&gt;$H$13,0,$H$13*$C$13)+IF($I$13*$C$13*P$4&gt;$I$13,0,$I$13*$C$13)+IF($J$13*$C$13*O$4&gt;$J$13,0,$J$13*$C$13)+IF($K$13*$C$13*N$4&gt;$K$13,0,$K$13*$C$13)+IF($L$13*$C$13*M$4&gt;$L$13,0,$L$13*$C$13)+IF($M$13*$C$13*L$4&gt;$M$13,0,$M$13*$C$13)+IF($N$13*$C$13*K$4&gt;$N$13,0,$N$13*$C$13)+IF($O$13*$C$13*J$4&gt;$O$13,0,$O$13*$C$13)+IF($P$13*$C$13*I$4&gt;$P$13,0,$P$13*$C$13)+IF($Q$13*$C$13*H$4&gt;$Q$13,0,$Q$13*$C$13)+IF($R$13*$C$13*G$4&gt;$R$13,0,$R$13*$C$13)+IF($S$13*$C$13*F$4&gt;$S$13,0,$S$13*$C$13)))</f>
        <v>0.27</v>
      </c>
      <c r="U71" s="126">
        <f>IF(T42&gt;T13,0,IF(AND(T42=T13,T71=0),0,IF($E$13*$C$13*U$4&gt;$E$13,0,$E$13*$C$13)+IF($F$13*$C$13*T$4&gt;$F$13,0,$F$13*$C$13)+IF($G$13*$C$13*S$4&gt;$G$13,0,$G$13*$C$13)+IF($H$13*$C$13*R$4&gt;$H$13,0,$H$13*$C$13)+IF($I$13*$C$13*Q$4&gt;$I$13,0,$I$13*$C$13)+IF($J$13*$C$13*P$4&gt;$J$13,0,$J$13*$C$13)+IF($K$13*$C$13*O$4&gt;$K$13,0,$K$13*$C$13)+IF($L$13*$C$13*N$4&gt;$L$13,0,$L$13*$C$13)+IF($M$13*$C$13*M$4&gt;$M$13,0,$M$13*$C$13)+IF($N$13*$C$13*L$4&gt;$N$13,0,$N$13*$C$13)+IF($O$13*$C$13*K$4&gt;$O$13,0,$O$13*$C$13)+IF($P$13*$C$13*J$4&gt;$P$13,0,$P$13*$C$13)+IF($Q$13*$C$13*I$4&gt;$Q$13,0,$Q$13*$C$13)+IF($R$13*$C$13*H$4&gt;$R$13,0,$R$13*$C$13)+IF($S$13*$C$13*G$4&gt;$S$13,0,$S$13*$C$13)+IF($T$13*$C$13*F$4&gt;$T$13,0,$T$13*$C$13)))</f>
        <v>0.27</v>
      </c>
      <c r="V71" s="126">
        <f>IF(U42&gt;U13,0,IF(AND(U42=U13,U71=0),0,IF($E$13*$C$13*V$4&gt;$E$13,0,$E$13*$C$13)+IF($F$13*$C$13*U$4&gt;$F$13,0,$F$13*$C$13)+IF($G$13*$C$13*T$4&gt;$G$13,0,$G$13*$C$13)+IF($H$13*$C$13*S$4&gt;$H$13,0,$H$13*$C$13)+IF($I$13*$C$13*R$4&gt;$I$13,0,$I$13*$C$13)+IF($J$13*$C$13*Q$4&gt;$J$13,0,$J$13*$C$13)+IF($K$13*$C$13*P$4&gt;$K$13,0,$K$13*$C$13)+IF($L$13*$C$13*O$4&gt;$L$13,0,$L$13*$C$13)+IF($M$13*$C$13*N$4&gt;$M$13,0,$M$13*$C$13)+IF($N$13*$C$13*M$4&gt;$N$13,0,$N$13*$C$13)+IF($O$13*$C$13*L$4&gt;$O$13,0,$O$13*$C$13)+IF($P$13*$C$13*K$4&gt;$P$13,0,$P$13*$C$13)+IF($Q$13*$C$13*J$4&gt;$Q$13,0,$Q$13*$C$13)+IF($R$13*$C$13*I$4&gt;$R$13,0,$R$13*$C$13)+IF($S$13*$C$13*H$4&gt;$S$13,0,$S$13*$C$13)+IF($T$13*$C$13*G$4&gt;$T$13,0,$T$13*$C$13)+IF($U$13*$C$13*F$4&gt;$U$13,0,$U$13*$C$13)))</f>
        <v>0.27</v>
      </c>
      <c r="W71" s="126">
        <f>IF(V42&gt;V13,0,IF(AND(V42=V13,V71=0),0,IF($E$13*$C$13*W$4&gt;$E$13,0,$E$13*$C$13)+IF($F$13*$C$13*V$4&gt;$F$13,0,$F$13*$C$13)+IF($G$13*$C$13*U$4&gt;$G$13,0,$G$13*$C$13)+IF($H$13*$C$13*T$4&gt;$H$13,0,$H$13*$C$13)+IF($I$13*$C$13*S$4&gt;$I$13,0,$I$13*$C$13)+IF($J$13*$C$13*R$4&gt;$J$13,0,$J$13*$C$13)+IF($K$13*$C$13*Q$4&gt;$K$13,0,$K$13*$C$13)+IF($L$13*$C$13*P$4&gt;$L$13,0,$L$13*$C$13)+IF($M$13*$C$13*O$4&gt;$M$13,0,$M$13*$C$13)+IF($N$13*$C$13*N$4&gt;$N$13,0,$N$13*$C$13)+IF($O$13*$C$13*M$4&gt;$O$13,0,$O$13*$C$13)+IF($P$13*$C$13*L$4&gt;$P$13,0,$P$13*$C$13)+IF($Q$13*$C$13*K$4&gt;$Q$13,0,$Q$13*$C$13)+IF($R$13*$C$13*J$4&gt;$R$13,0,$R$13*$C$13)+IF($S$13*$C$13*I$4&gt;$S$13,0,$S$13*$C$13)+IF($T$13*$C$13*H$4&gt;$T$13,0,$T$13*$C$13)+IF($U$13*$C$13*G$4&gt;$U$13,0,$U$13*$C$13)+IF($V$13*$C$13*F$4&gt;$V$13,0,$V$13*$C$13)))</f>
        <v>0.27</v>
      </c>
      <c r="X71" s="126">
        <f>IF(W42&gt;W13,0,IF(AND(W42=W13,W71=0),0,IF($E$13*$C$13*X$4&gt;$E$13,0,$E$13*$C$13)+IF($F$13*$C$13*W$4&gt;$F$13,0,$F$13*$C$13)+IF($G$13*$C$13*V$4&gt;$G$13,0,$G$13*$C$13)+IF($H$13*$C$13*U$4&gt;$H$13,0,$H$13*$C$13)+IF($I$13*$C$13*T$4&gt;$I$13,0,$I$13*$C$13)+IF($J$13*$C$13*S$4&gt;$J$13,0,$J$13*$C$13)+IF($K$13*$C$13*R$4&gt;$K$13,0,$K$13*$C$13)+IF($L$13*$C$13*Q$4&gt;$L$13,0,$L$13*$C$13)+IF($M$13*$C$13*P$4&gt;$M$13,0,$M$13*$C$13)+IF($N$13*$C$13*O$4&gt;$N$13,0,$N$13*$C$13)+IF($O$13*$C$13*N$4&gt;$O$13,0,$O$13*$C$13)+IF($P$13*$C$13*M$4&gt;$P$13,0,$P$13*$C$13)+IF($Q$13*$C$13*L$4&gt;$Q$13,0,$Q$13*$C$13)+IF($R$13*$C$13*K$4&gt;$R$13,0,$R$13*$C$13)+IF($S$13*$C$13*J$4&gt;$S$13,0,$S$13*$C$13)+IF($T$13*$C$13*I$4&gt;$T$13,0,$T$13*$C$13)+IF($U$13*$C$13*H$4&gt;$U$13,0,$U$13*$C$13)+IF($V$13*$C$13*G$4&gt;$V$13,0,$V$13*$C$13)+IF($W$13*$C$13*F$4&gt;$W$13,0,$W$13*$C$13)))</f>
        <v>0.27</v>
      </c>
      <c r="Y71" s="126">
        <f>IF(X42&gt;X13,0,IF(AND(X42=X13,X71=0),0,IF($E$13*$C$13*Y$4&gt;$E$13,0,$E$13*$C$13)+IF($F$13*$C$13*X$4&gt;$F$13,0,$F$13*$C$13)+IF($G$13*$C$13*W$4&gt;$G$13,0,$G$13*$C$13)+IF($H$13*$C$13*V$4&gt;$H$13,0,$H$13*$C$13)+IF($I$13*$C$13*U$4&gt;$I$13,0,$I$13*$C$13)+IF($J$13*$C$13*T$4&gt;$J$13,0,$J$13*$C$13)+IF($K$13*$C$13*S$4&gt;$K$13,0,$K$13*$C$13)+IF($L$13*$C$13*R$4&gt;$L$13,0,$L$13*$C$13)+IF($M$13*$C$13*Q$4&gt;$M$13,0,$M$13*$C$13)+IF($N$13*$C$13*P$4&gt;$N$13,0,$N$13*$C$13)+IF($O$13*$C$13*O$4&gt;$O$13,0,$O$13*$C$13)+IF($P$13*$C$13*N$4&gt;$P$13,0,$P$13*$C$13)+IF($Q$13*$C$13*M$4&gt;$Q$13,0,$Q$13*$C$13)+IF($R$13*$C$13*L$4&gt;$R$13,0,$R$13*$C$13)+IF($S$13*$C$13*K$4&gt;$S$13,0,$S$13*$C$13)+IF($T$13*$C$13*J$4&gt;$T$13,0,$T$13*$C$13)+IF($U$13*$C$13*I$4&gt;$U$13,0,$U$13*$C$13)+IF($V$13*$C$13*H$4&gt;$V$13,0,$V$13*$C$13)+IF($W$13*$C$13*G$4&gt;$W$13,0,$W$13*$C$13)+IF($X$13*$C$13*F$4&gt;$X$13,0,$X$13*$C$13)))</f>
        <v>0.27</v>
      </c>
      <c r="Z71" s="126">
        <f>IF(Y42&gt;Y13,0,IF(AND(Y42=Y13,Y71=0),0,IF($E$13*$C$13*Z$4&gt;$E$13,0,$E$13*$C$13)+IF($F$13*$C$13*Y$4&gt;$F$13,0,$F$13*$C$13)+IF($G$13*$C$13*X$4&gt;$G$13,0,$G$13*$C$13)+IF($H$13*$C$13*W$4&gt;$H$13,0,$H$13*$C$13)+IF($I$13*$C$13*V$4&gt;$I$13,0,$I$13*$C$13)+IF($J$13*$C$13*U$4&gt;$J$13,0,$J$13*$C$13)+IF($K$13*$C$13*T$4&gt;$K$13,0,$K$13*$C$13)+IF($L$13*$C$13*S$4&gt;$L$13,0,$L$13*$C$13)+IF($M$13*$C$13*R$4&gt;$M$13,0,$M$13*$C$13)+IF($N$13*$C$13*Q$4&gt;$N$13,0,$N$13*$C$13)+IF($O$13*$C$13*P$4&gt;$O$13,0,$O$13*$C$13)+IF($P$13*$C$13*O$4&gt;$P$13,0,$P$13*$C$13)+IF($Q$13*$C$13*N$4&gt;$Q$13,0,$Q$13*$C$13)+IF($R$13*$C$13*M$4&gt;$R$13,0,$R$13*$C$13)+IF($S$13*$C$13*L$4&gt;$S$13,0,$S$13*$C$13)+IF($T$13*$C$13*K$4&gt;$T$13,0,$T$13*$C$13)+IF($U$13*$C$13*J$4&gt;$U$13,0,$U$13*$C$13)+IF($V$13*$C$13*I$4&gt;$V$13,0,$V$13*$C$13)+IF($W$13*$C$13*H$4&gt;$W$13,0,$W$13*$C$13)+IF($X$13*$C$13*G$4&gt;$X$13,0,$X$13*$C$13)+IF($Y$13*$C$13*F$4&gt;$Y$13,0,$Y$13*$C$13)))</f>
        <v>0.27</v>
      </c>
      <c r="AA71" s="126">
        <f>IF(Z42&gt;Z13,0,IF(AND(Z42=Z13,Z71=0),0,IF($E$13*$C$13*AA$4&gt;$E$13,0,$E$13*$C$13)+IF($F$13*$C$13*Z$4&gt;$F$13,0,$F$13*$C$13)+IF($G$13*$C$13*Y$4&gt;$G$13,0,$G$13*$C$13)+IF($H$13*$C$13*X$4&gt;$H$13,0,$H$13*$C$13)+IF($I$13*$C$13*W$4&gt;$I$13,0,$I$13*$C$13)+IF($J$13*$C$13*V$4&gt;$J$13,0,$J$13*$C$13)+IF($K$13*$C$13*U$4&gt;$K$13,0,$K$13*$C$13)+IF($L$13*$C$13*T$4&gt;$L$13,0,$L$13*$C$13)+IF($M$13*$C$13*S$4&gt;$M$13,0,$M$13*$C$13)+IF($N$13*$C$13*R$4&gt;$N$13,0,$N$13*$C$13)+IF($O$13*$C$13*Q$4&gt;$O$13,0,$O$13*$C$13)+IF($P$13*$C$13*P$4&gt;$P$13,0,$P$13*$C$13)+IF($Q$13*$C$13*O$4&gt;$Q$13,0,$Q$13*$C$13)+IF($R$13*$C$13*N$4&gt;$R$13,0,$R$13*$C$13)+IF($S$13*$C$13*M$4&gt;$S$13,0,$S$13*$C$13)+IF($T$13*$C$13*L$4&gt;$T$13,0,$T$13*$C$13)+IF($U$13*$C$13*K$4&gt;$U$13,0,$U$13*$C$13)+IF($V$13*$C$13*J$4&gt;$V$13,0,$V$13*$C$13)+IF($W$13*$C$13*I$4&gt;$W$13,0,$W$13*$C$13)+IF($X$13*$C$13*H$4&gt;$X$13,0,$X$13*$C$13)+IF($Y$13*$C$13*G$4&gt;$Y$13,0,$Y$13*$C$13)+IF($Z$13*$C$13*F$4&gt;$Z$13,0,$Z$13*$C$13)))</f>
        <v>0.27</v>
      </c>
      <c r="AB71" s="126">
        <f>IF(AA42&gt;AA13,0,IF(AND(AA42=AA13,AA71=0),0,IF($E$13*$C$13*AB$4&gt;$E$13,0,$E$13*$C$13)+IF($F$13*$C$13*AA$4&gt;$F$13,0,$F$13*$C$13)+IF($G$13*$C$13*Z$4&gt;$G$13,0,$G$13*$C$13)+IF($H$13*$C$13*Y$4&gt;$H$13,0,$H$13*$C$13)+IF($I$13*$C$13*X$4&gt;$I$13,0,$I$13*$C$13)+IF($J$13*$C$13*W$4&gt;$J$13,0,$J$13*$C$13)+IF($K$13*$C$13*V$4&gt;$K$13,0,$K$13*$C$13)+IF($L$13*$C$13*U$4&gt;$L$13,0,$L$13*$C$13)+IF($M$13*$C$13*T$4&gt;$M$13,0,$M$13*$C$13)+IF($N$13*$C$13*S$4&gt;$N$13,0,$N$13*$C$13)+IF($O$13*$C$13*R$4&gt;$O$13,0,$O$13*$C$13)+IF($P$13*$C$13*Q$4&gt;$P$13,0,$P$13*$C$13)+IF($Q$13*$C$13*P$4&gt;$Q$13,0,$Q$13*$C$13)+IF($R$13*$C$13*O$4&gt;$R$13,0,$R$13*$C$13)+IF($S$13*$C$13*N$4&gt;$S$13,0,$S$13*$C$13)+IF($T$13*$C$13*M$4&gt;$T$13,0,$T$13*$C$13)+IF($U$13*$C$13*L$4&gt;$U$13,0,$U$13*$C$13)+IF($V$13*$C$13*K$4&gt;$V$13,0,$V$13*$C$13)+IF($W$13*$C$13*J$4&gt;$W$13,0,$W$13*$C$13)+IF($X$13*$C$13*I$4&gt;$X$13,0,$X$13*$C$13)+IF($Y$13*$C$13*H$4&gt;$Y$13,0,$Y$13*$C$13)+IF($Z$13*$C$13*G$4&gt;$Z$13,0,$Z$13*$C$13)+IF($AA$13*$C$13*F$4&gt;$AA$13,0,$AA$13*$C$13)))</f>
        <v>0.27</v>
      </c>
      <c r="AC71" s="126">
        <f>IF(AB42&gt;AB13,0,IF(AND(AB42=AB13,AB71=0),0,IF($E$13*$C$13*AC$4&gt;$E$13,0,$E$13*$C$13)+IF($F$13*$C$13*AB$4&gt;$F$13,0,$F$13*$C$13)+IF($G$13*$C$13*AA$4&gt;$G$13,0,$G$13*$C$13)+IF($H$13*$C$13*Z$4&gt;$H$13,0,$H$13*$C$13)+IF($I$13*$C$13*Y$4&gt;$I$13,0,$I$13*$C$13)+IF($J$13*$C$13*X$4&gt;$J$13,0,$J$13*$C$13)+IF($K$13*$C$13*W$4&gt;$K$13,0,$K$13*$C$13)+IF($L$13*$C$13*V$4&gt;$L$13,0,$L$13*$C$13)+IF($M$13*$C$13*U$4&gt;$M$13,0,$M$13*$C$13)+IF($N$13*$C$13*T$4&gt;$N$13,0,$N$13*$C$13)+IF($O$13*$C$13*S$4&gt;$O$13,0,$O$13*$C$13)+IF($P$13*$C$13*R$4&gt;$P$13,0,$P$13*$C$13)+IF($Q$13*$C$13*Q$4&gt;$Q$13,0,$Q$13*$C$13)+IF($R$13*$C$13*P$4&gt;$R$13,0,$R$13*$C$13)+IF($S$13*$C$13*O$4&gt;$S$13,0,$S$13*$C$13)+IF($T$13*$C$13*N$4&gt;$T$13,0,$T$13*$C$13)+IF($U$13*$C$13*M$4&gt;$U$13,0,$U$13*$C$13)+IF($V$13*$C$13*L$4&gt;$V$13,0,$V$13*$C$13)+IF($W$13*$C$13*K$4&gt;$W$13,0,$W$13*$C$13)+IF($X$13*$C$13*J$4&gt;$X$13,0,$X$13*$C$13)+IF($Y$13*$C$13*I$4&gt;$Y$13,0,$Y$13*$C$13)+IF($Z$13*$C$13*H$4&gt;$Z$13,0,$Z$13*$C$13)+IF($AA$13*$C$13*G$4&gt;$AA$13,0,$AA$13*$C$13)+IF($AB$13*$C$13*F$4&gt;$AB$13,0,$AB$13*$C$13)))</f>
        <v>0.27</v>
      </c>
      <c r="AD71" s="126">
        <f>IF(AC42&gt;AC13,0,IF(AND(AC42=AC13,AC71=0),0,IF($E$13*$C$13*AD$4&gt;$E$13,0,$E$13*$C$13)+IF($F$13*$C$13*AC$4&gt;$F$13,0,$F$13*$C$13)+IF($G$13*$C$13*AB$4&gt;$G$13,0,$G$13*$C$13)+IF($H$13*$C$13*AA$4&gt;$H$13,0,$H$13*$C$13)+IF($I$13*$C$13*Z$4&gt;$I$13,0,$I$13*$C$13)+IF($J$13*$C$13*Y$4&gt;$J$13,0,$J$13*$C$13)+IF($K$13*$C$13*X$4&gt;$K$13,0,$K$13*$C$13)+IF($L$13*$C$13*W$4&gt;$L$13,0,$L$13*$C$13)+IF($M$13*$C$13*V$4&gt;$M$13,0,$M$13*$C$13)+IF($N$13*$C$13*U$4&gt;$N$13,0,$N$13*$C$13)+IF($O$13*$C$13*T$4&gt;$O$13,0,$O$13*$C$13)+IF($P$13*$C$13*S$4&gt;$P$13,0,$P$13*$C$13)+IF($Q$13*$C$13*R$4&gt;$Q$13,0,$Q$13*$C$13)+IF($R$13*$C$13*Q$4&gt;$R$13,0,$R$13*$C$13)+IF($S$13*$C$13*P$4&gt;$S$13,0,$S$13*$C$13)+IF($T$13*$C$13*O$4&gt;$T$13,0,$T$13*$C$13)+IF($U$13*$C$13*N$4&gt;$U$13,0,$U$13*$C$13)+IF($V$13*$C$13*M$4&gt;$V$13,0,$V$13*$C$13)+IF($W$13*$C$13*L$4&gt;$W$13,0,$W$13*$C$13)+IF($X$13*$C$13*K$4&gt;$X$13,0,$X$13*$C$13)+IF($Y$13*$C$13*J$4&gt;$Y$13,0,$Y$13*$C$13)+IF($Z$13*$C$13*I$4&gt;$Z$13,0,$Z$13*$C$13)+IF($AA$13*$C$13*H$4&gt;$AA$13,0,$AA$13*$C$13)+IF($AB$13*$C$13*G$4&gt;$AB$13,0,$AB$13*$C$13)+IF($AC$13*$C$13*F$4&gt;$AC$13,0,$AC$13*$C$13)))</f>
        <v>0.27</v>
      </c>
      <c r="AE71" s="126">
        <f>IF(AD42&gt;AD13,0,IF(AND(AD42=AD13,AD71=0),0,IF($E$13*$C$13*AE$4&gt;$E$13,0,$E$13*$C$13)+IF($F$13*$C$13*AD$4&gt;$F$13,0,$F$13*$C$13)+IF($G$13*$C$13*AC$4&gt;$G$13,0,$G$13*$C$13)+IF($H$13*$C$13*AB$4&gt;$H$13,0,$H$13*$C$13)+IF($I$13*$C$13*AA$4&gt;$I$13,0,$I$13*$C$13)+IF($J$13*$C$13*Z$4&gt;$J$13,0,$J$13*$C$13)+IF($K$13*$C$13*Y$4&gt;$K$13,0,$K$13*$C$13)+IF($L$13*$C$13*X$4&gt;$L$13,0,$L$13*$C$13)+IF($M$13*$C$13*W$4&gt;$M$13,0,$M$13*$C$13)+IF($N$13*$C$13*V$4&gt;$N$13,0,$N$13*$C$13)+IF($O$13*$C$13*U$4&gt;$O$13,0,$O$13*$C$13)+IF($P$13*$C$13*T$4&gt;$P$13,0,$P$13*$C$13)+IF($Q$13*$C$13*S$4&gt;$Q$13,0,$Q$13*$C$13)+IF($R$13*$C$13*R$4&gt;$R$13,0,$R$13*$C$13)+IF($S$13*$C$13*Q$4&gt;$S$13,0,$S$13*$C$13)+IF($T$13*$C$13*P$4&gt;$T$13,0,$T$13*$C$13)+IF($U$13*$C$13*O$4&gt;$U$13,0,$U$13*$C$13)+IF($V$13*$C$13*N$4&gt;$V$13,0,$V$13*$C$13)+IF($W$13*$C$13*M$4&gt;$W$13,0,$W$13*$C$13)+IF($X$13*$C$13*L$4&gt;$X$13,0,$X$13*$C$13)+IF($Y$13*$C$13*K$4&gt;$Y$13,0,$Y$13*$C$13)+IF($Z$13*$C$13*J$4&gt;$Z$13,0,$Z$13*$C$13)+IF($AA$13*$C$13*I$4&gt;$AA$13,0,$AA$13*$C$13)+IF($AB$13*$C$13*H$4&gt;$AB$13,0,$AB$13*$C$13)+IF($AC$13*$C$13*G$4&gt;$AC$13,0,$AC$13*$C$13)+IF($AD$13*$C$13*F$4&gt;$AD$13,0,$AD$13*$C$13)))</f>
        <v>0.27</v>
      </c>
      <c r="AF71" s="126">
        <f>IF(AE42&gt;AE13,0,IF(AND(AE42=AE13,AE71=0),0,IF($E$13*$C$13*AF$4&gt;$E$13,0,$E$13*$C$13)+IF($F$13*$C$13*AE$4&gt;$F$13,0,$F$13*$C$13)+IF($G$13*$C$13*AD$4&gt;$G$13,0,$G$13*$C$13)+IF($H$13*$C$13*AC$4&gt;$H$13,0,$H$13*$C$13)+IF($I$13*$C$13*AB$4&gt;$I$13,0,$I$13*$C$13)+IF($J$13*$C$13*AA$4&gt;$J$13,0,$J$13*$C$13)+IF($K$13*$C$13*Z$4&gt;$K$13,0,$K$13*$C$13)+IF($L$13*$C$13*Y$4&gt;$L$13,0,$L$13*$C$13)+IF($M$13*$C$13*X$4&gt;$M$13,0,$M$13*$C$13)+IF($N$13*$C$13*W$4&gt;$N$13,0,$N$13*$C$13)+IF($O$13*$C$13*V$4&gt;$O$13,0,$O$13*$C$13)+IF($P$13*$C$13*U$4&gt;$P$13,0,$P$13*$C$13)+IF($Q$13*$C$13*T$4&gt;$Q$13,0,$Q$13*$C$13)+IF($R$13*$C$13*S$4&gt;$R$13,0,$R$13*$C$13)+IF($S$13*$C$13*R$4&gt;$S$13,0,$S$13*$C$13)+IF($T$13*$C$13*Q$4&gt;$T$13,0,$T$13*$C$13)+IF($U$13*$C$13*P$4&gt;$U$13,0,$U$13*$C$13)+IF($V$13*$C$13*O$4&gt;$V$13,0,$V$13*$C$13)+IF($W$13*$C$13*N$4&gt;$W$13,0,$W$13*$C$13)+IF($X$13*$C$13*M$4&gt;$X$13,0,$X$13*$C$13)+IF($Y$13*$C$13*L$4&gt;$Y$13,0,$Y$13*$C$13)+IF($Z$13*$C$13*K$4&gt;$Z$13,0,$Z$13*$C$13)+IF($AA$13*$C$13*J$4&gt;$AA$13,0,$AA$13*$C$13)+IF($AB$13*$C$13*I$4&gt;$AB$13,0,$AB$13*$C$13)+IF($AC$13*$C$13*H$4&gt;$AC$13,0,$AC$13*$C$13)+IF($AD$13*$C$13*G$4&gt;$AD$13,0,$AD$13*$C$13)+IF($AE$13*$C$13*F$4&gt;$AE$13,0,$AE$13*$C$13)))</f>
        <v>0.27</v>
      </c>
      <c r="AG71" s="126">
        <f>IF(AF42&gt;AF13,0,IF(AND(AF42=AF13,AF71=0),0,IF($E$13*$C$13*AG$4&gt;$E$13,0,$E$13*$C$13)+IF($F$13*$C$13*AF$4&gt;$F$13,0,$F$13*$C$13)+IF($G$13*$C$13*AE$4&gt;$G$13,0,$G$13*$C$13)+IF($H$13*$C$13*AD$4&gt;$H$13,0,$H$13*$C$13)+IF($I$13*$C$13*AC$4&gt;$I$13,0,$I$13*$C$13)+IF($J$13*$C$13*AB$4&gt;$J$13,0,$J$13*$C$13)+IF($K$13*$C$13*AA$4&gt;$K$13,0,$K$13*$C$13)+IF($L$13*$C$13*Z$4&gt;$L$13,0,$L$13*$C$13)+IF($M$13*$C$13*Y$4&gt;$M$13,0,$M$13*$C$13)+IF($N$13*$C$13*X$4&gt;$N$13,0,$N$13*$C$13)+IF($O$13*$C$13*W$4&gt;$O$13,0,$O$13*$C$13)+IF($P$13*$C$13*V$4&gt;$P$13,0,$P$13*$C$13)+IF($Q$13*$C$13*U$4&gt;$Q$13,0,$Q$13*$C$13)+IF($R$13*$C$13*T$4&gt;$R$13,0,$R$13*$C$13)+IF($S$13*$C$13*S$4&gt;$S$13,0,$S$13*$C$13)+IF($T$13*$C$13*R$4&gt;$T$13,0,$T$13*$C$13)+IF($U$13*$C$13*Q$4&gt;$U$13,0,$U$13*$C$13)+IF($V$13*$C$13*P$4&gt;$V$13,0,$V$13*$C$13)+IF($W$13*$C$13*O$4&gt;$W$13,0,$W$13*$C$13)+IF($X$13*$C$13*N$4&gt;$X$13,0,$X$13*$C$13)+IF($Y$13*$C$13*M$4&gt;$Y$13,0,$Y$13*$C$13)+IF($Z$13*$C$13*L$4&gt;$Z$13,0,$Z$13*$C$13)+IF($AA$13*$C$13*K$4&gt;$AA$13,0,$AA$13*$C$13)+IF($AB$13*$C$13*J$4&gt;$AB$13,0,$AB$13*$C$13)+IF($AC$13*$C$13*I$4&gt;$AC$13,0,$AC$13*$C$13)+IF($AD$13*$C$13*H$4&gt;$AD$13,0,$AD$13*$C$13)+IF($AE$13*$C$13*G$4&gt;$AE$13,0,$AE$13*$C$13)+IF($AF$13*$C$13*F$4&gt;$AF$13,0,$AF$13*$C$13)))</f>
        <v>0.27</v>
      </c>
      <c r="AH71" s="126">
        <f>IF(AG42&gt;AG13,0,IF(AND(AG42=AG13,AG71=0),0,IF($E$13*$C$13*AH$4&gt;$E$13,0,$E$13*$C$13)+IF($F$13*$C$13*AG$4&gt;$F$13,0,$F$13*$C$13)+IF($G$13*$C$13*AF$4&gt;$G$13,0,$G$13*$C$13)+IF($H$13*$C$13*AE$4&gt;$H$13,0,$H$13*$C$13)+IF($I$13*$C$13*AD$4&gt;$I$13,0,$I$13*$C$13)+IF($J$13*$C$13*AC$4&gt;$J$13,0,$J$13*$C$13)+IF($K$13*$C$13*AB$4&gt;$K$13,0,$K$13*$C$13)+IF($L$13*$C$13*AA$4&gt;$L$13,0,$L$13*$C$13)+IF($M$13*$C$13*Z$4&gt;$M$13,0,$M$13*$C$13)+IF($N$13*$C$13*Y$4&gt;$N$13,0,$N$13*$C$13)+IF($O$13*$C$13*X$4&gt;$O$13,0,$O$13*$C$13)+IF($P$13*$C$13*W$4&gt;$P$13,0,$P$13*$C$13)+IF($Q$13*$C$13*V$4&gt;$Q$13,0,$Q$13*$C$13)+IF($R$13*$C$13*U$4&gt;$R$13,0,$R$13*$C$13)+IF($S$13*$C$13*T$4&gt;$S$13,0,$S$13*$C$13)+IF($T$13*$C$13*S$4&gt;$T$13,0,$T$13*$C$13)+IF($U$13*$C$13*R$4&gt;$U$13,0,$U$13*$C$13)+IF($V$13*$C$13*Q$4&gt;$V$13,0,$V$13*$C$13)+IF($W$13*$C$13*P$4&gt;$W$13,0,$W$13*$C$13)+IF($X$13*$C$13*O$4&gt;$X$13,0,$X$13*$C$13)+IF($Y$13*$C$13*N$4&gt;$Y$13,0,$Y$13*$C$13)+IF($Z$13*$C$13*M$4&gt;$Z$13,0,$Z$13*$C$13)+IF($AA$13*$C$13*L$4&gt;$AA$13,0,$AA$13*$C$13)+IF($AB$13*$C$13*K$4&gt;$AB$13,0,$AB$13*$C$13)+IF($AC$13*$C$13*J$4&gt;$AC$13,0,$AC$13*$C$13)+IF($AD$13*$C$13*I$4&gt;$AD$13,0,$AD$13*$C$13)+IF($AE$13*$C$13*H$4&gt;$AE$13,0,$AE$13*$C$13)+IF($AF$13*$C$13*G$4&gt;$AF$13,0,$AF$13*$C$13)+IF($AG$13*$C$13*F$4&gt;$AG$13,0,$AG$13*$C$13)))</f>
        <v>0.27</v>
      </c>
      <c r="AI71" s="126">
        <f>IF(AH42&gt;AH13,0,IF(AND(AH42=AH13,AH71=0),0,IF($E$13*$C$13*AI$4&gt;$E$13,0,$E$13*$C$13)+IF($F$13*$C$13*AH$4&gt;$F$13,0,$F$13*$C$13)+IF($G$13*$C$13*AG$4&gt;$G$13,0,$G$13*$C$13)+IF($H$13*$C$13*AF$4&gt;$H$13,0,$H$13*$C$13)+IF($I$13*$C$13*AE$4&gt;$I$13,0,$I$13*$C$13)+IF($J$13*$C$13*AD$4&gt;$J$13,0,$J$13*$C$13)+IF($K$13*$C$13*AC$4&gt;$K$13,0,$K$13*$C$13)+IF($L$13*$C$13*AB$4&gt;$L$13,0,$L$13*$C$13)+IF($M$13*$C$13*AA$4&gt;$M$13,0,$M$13*$C$13)+IF($N$13*$C$13*Z$4&gt;$N$13,0,$N$13*$C$13)+IF($O$13*$C$13*Y$4&gt;$O$13,0,$O$13*$C$13)+IF($P$13*$C$13*X$4&gt;$P$13,0,$P$13*$C$13)+IF($Q$13*$C$13*W$4&gt;$Q$13,0,$Q$13*$C$13)+IF($R$13*$C$13*V$4&gt;$R$13,0,$R$13*$C$13)+IF($S$13*$C$13*U$4&gt;$S$13,0,$S$13*$C$13)+IF($T$13*$C$13*T$4&gt;$T$13,0,$T$13*$C$13)+IF($U$13*$C$13*S$4&gt;$U$13,0,$U$13*$C$13)+IF($V$13*$C$13*R$4&gt;$V$13,0,$V$13*$C$13)+IF($W$13*$C$13*Q$4&gt;$W$13,0,$W$13*$C$13)+IF($X$13*$C$13*P$4&gt;$X$13,0,$X$13*$C$13)+IF($Y$13*$C$13*O$4&gt;$Y$13,0,$Y$13*$C$13)+IF($Z$13*$C$13*N$4&gt;$Z$13,0,$Z$13*$C$13)+IF($AA$13*$C$13*M$4&gt;$AA$13,0,$AA$13*$C$13)+IF($AB$13*$C$13*L$4&gt;$AB$13,0,$AB$13*$C$13)+IF($AC$13*$C$13*K$4&gt;$AC$13,0,$AC$13*$C$13)+IF($AD$13*$C$13*J$4&gt;$AD$13,0,$AD$13*$C$13)+IF($AE$13*$C$13*I$4&gt;$AE$13,0,$AE$13*$C$13)+IF($AF$13*$C$13*H$4&gt;$AF$13,0,$AF$13*$C$13)+IF($AG$13*$C$13*G$4&gt;$AG$13,0,$AG$13*$C$13)+IF($AH$13*$C$13*F$4&gt;$AH$13,0,$AH$13*$C$13)))</f>
        <v>0.27</v>
      </c>
    </row>
    <row r="72" spans="2:35" ht="28.8" x14ac:dyDescent="0.3">
      <c r="B72" s="6" t="str">
        <f t="shared" si="12"/>
        <v>Environmental and Social Impact Assessments</v>
      </c>
      <c r="C72" s="303"/>
      <c r="D72" s="151">
        <f t="shared" si="13"/>
        <v>8.0999999999999943</v>
      </c>
      <c r="E72" s="126">
        <v>0</v>
      </c>
      <c r="F72" s="126">
        <f>IF(E43&gt;E14,0,IF(AND(E43=E14,E72=0),0,IF($E$14*$C$14*F$4&gt;$E$14,0,$E$14*$C$14)))</f>
        <v>0.27</v>
      </c>
      <c r="G72" s="126">
        <f>IF(F43&gt;F14,0,IF(AND(F43=F14,F72=0),0,IF($E$14*$C$14*G$4&gt;$E$14,0,$E$14*$C$14)+IF($F$14*$C$14*F$4&gt;$F$14,0,$F$14*$C$14)))</f>
        <v>0.27</v>
      </c>
      <c r="H72" s="126">
        <f>IF(G43&gt;G14,0,IF(AND(G43=G14,G72=0),0,IF($E$14*$C$14*H$4&gt;$E$14,0,$E$14*$C$14)+IF($F$14*$C$14*G$4&gt;$F$14,0,$F$14*$C$14)+IF($G$14*$C$14*F$4&gt;$G$14,0,$G$14*$C$14)))</f>
        <v>0.27</v>
      </c>
      <c r="I72" s="126">
        <f>IF(H43&gt;H14,0,IF(AND(H43=H14,H72=0),0,IF($E$14*$C$14*I$4&gt;$E$14,0,$E$14*$C$14)+IF($F$14*$C$14*H$4&gt;$F$14,0,$F$14*$C$14)+IF($G$14*$C$14*G$4&gt;$G$14,0,$G$14*$C$14)+IF($H$14*$C$14*F$4&gt;$H$14,0,$H$14*$C$14)))</f>
        <v>0.27</v>
      </c>
      <c r="J72" s="126">
        <f>IF(I43&gt;I14,0,IF(AND(I43=I14,I72=0),0,IF($E$14*$C$14*J$4&gt;$E$14,0,$E$14*$C$14)+IF($F$14*$C$14*I$4&gt;$F$14,0,$F$14*$C$14)+IF($G$14*$C$14*H$4&gt;$G$14,0,$G$14*$C$14)+IF($H$14*$C$14*G$4&gt;$H$14,0,$H$14*$C$14)+IF($I$14*$C$14*F$4&gt;$I$14,0,$I$14*$C$14)))</f>
        <v>0.27</v>
      </c>
      <c r="K72" s="126">
        <f>IF(J43&gt;J14,0,IF(AND(J43=J14,J72=0),0,IF($E$14*$C$14*K$4&gt;$E$14,0,$E$14*$C$14)+IF($F$14*$C$14*J$4&gt;$F$14,0,$F$14*$C$14)+IF($G$14*$C$14*I$4&gt;$G$14,0,$G$14*$C$14)+IF($H$14*$C$14*H$4&gt;$H$14,0,$H$14*$C$14)+IF($I$14*$C$14*G$4&gt;$I$14,0,$I$14*$C$14)+IF($J$14*$C$14*F$4&gt;$J$14,0,$J$14*$C$14)))</f>
        <v>0.27</v>
      </c>
      <c r="L72" s="126">
        <f>IF(K43&gt;K14,0,IF(AND(K43=K14,K72=0),0,IF($E$14*$C$14*L$4&gt;$E$14,0,$E$14*$C$14)+IF($F$14*$C$14*K$4&gt;$F$14,0,$F$14*$C$14)+IF($G$14*$C$14*J$4&gt;$G$14,0,$G$14*$C$14)+IF($H$14*$C$14*I$4&gt;$H$14,0,$H$14*$C$14)+IF($I$14*$C$14*H$4&gt;$I$14,0,$I$14*$C$14)+IF($J$14*$C$14*G$4&gt;$J$14,0,$J$14*$C$14)+IF($K$14*$C$14*F$4&gt;$K$14,0,$K$14*$C$14)))</f>
        <v>0.27</v>
      </c>
      <c r="M72" s="126">
        <f>IF(L43&gt;L14,0,IF(AND(L43=L14,L72=0),0,IF($E$14*$C$14*M$4&gt;$E$14,0,$E$14*$C$14)+IF($F$14*$C$14*L$4&gt;$F$14,0,$F$14*$C$14)+IF($G$14*$C$14*K$4&gt;$G$14,0,$G$14*$C$14)+IF($H$14*$C$14*J$4&gt;$H$14,0,$H$14*$C$14)+IF($I$14*$C$14*I$4&gt;$I$14,0,$I$14*$C$14)+IF($J$14*$C$14*H$4&gt;$J$14,0,$J$14*$C$14)+IF($K$14*$C$14*G$4&gt;$K$14,0,$K$14*$C$14)+IF($L$14*$C$14*F$4&gt;$L$14,0,$L$14*$C$14)))</f>
        <v>0.27</v>
      </c>
      <c r="N72" s="126">
        <f>IF(M43&gt;M14,0,IF(AND(M43=M14,M72=0),0,IF($E$14*$C$14*N$4&gt;$E$14,0,$E$14*$C$14)+IF($F$14*$C$14*M$4&gt;$F$14,0,$F$14*$C$14)+IF($G$14*$C$14*L$4&gt;$G$14,0,$G$14*$C$14)+IF($H$14*$C$14*K$4&gt;$H$14,0,$H$14*$C$14)+IF($I$14*$C$14*J$4&gt;$I$14,0,$I$14*$C$14)+IF($J$14*$C$14*I$4&gt;$J$14,0,$J$14*$C$14)+IF($K$14*$C$14*H$4&gt;$K$14,0,$K$14*$C$14)+IF($L$14*$C$14*G$4&gt;$L$14,0,$L$14*$C$14)+IF($M$14*$C$14*F$4&gt;$M$14,0,$M$14*$C$14)))</f>
        <v>0.27</v>
      </c>
      <c r="O72" s="126">
        <f>IF(N43&gt;N14,0,IF(AND(N43=N14,N72=0),0,IF($E$14*$C$14*O$4&gt;$E$14,0,$E$14*$C$14)+IF($F$14*$C$14*N$4&gt;$F$14,0,$F$14*$C$14)+IF($G$14*$C$14*M$4&gt;$G$14,0,$G$14*$C$14)+IF($H$14*$C$14*L$4&gt;$H$14,0,$H$14*$C$14)+IF($I$14*$C$14*K$4&gt;$I$14,0,$I$14*$C$14)+IF($J$14*$C$14*J$4&gt;$J$14,0,$J$14*$C$14)+IF($K$14*$C$14*I$4&gt;$K$14,0,$K$14*$C$14)+IF($L$14*$C$14*H$4&gt;$L$14,0,$L$14*$C$14)+IF($M$14*$C$14*G$4&gt;$M$14,0,$M$14*$C$14)+IF($N$14*$C$14*F$4&gt;$N$14,0,$N$14*$C$14)))</f>
        <v>0.27</v>
      </c>
      <c r="P72" s="126">
        <f>IF(O43&gt;O14,0,IF(AND(O43=O14,O72=0),0,IF($E$14*$C$14*P$4&gt;$E$14,0,$E$14*$C$14)+IF($F$14*$C$14*O$4&gt;$F$14,0,$F$14*$C$14)+IF($G$14*$C$14*N$4&gt;$G$14,0,$G$14*$C$14)+IF($H$14*$C$14*M$4&gt;$H$14,0,$H$14*$C$14)+IF($I$14*$C$14*L$4&gt;$I$14,0,$I$14*$C$14)+IF($J$14*$C$14*K$4&gt;$J$14,0,$J$14*$C$14)+IF($K$14*$C$14*J$4&gt;$K$14,0,$K$14*$C$14)+IF($L$14*$C$14*I$4&gt;$L$14,0,$L$14*$C$14)+IF($M$14*$C$14*H$4&gt;$M$14,0,$M$14*$C$14)+IF($N$14*$C$14*G$4&gt;$N$14,0,$N$14*$C$14)+IF($O$14*$C$14*F$4&gt;$O$14,0,$O$14*$C$14)))</f>
        <v>0.27</v>
      </c>
      <c r="Q72" s="126">
        <f>IF(P43&gt;P14,0,IF(AND(P43=P14,P72=0),0,IF($E$14*$C$14*Q$4&gt;$E$14,0,$E$14*$C$14)+IF($F$14*$C$14*P$4&gt;$F$14,0,$F$14*$C$14)+IF($G$14*$C$14*O$4&gt;$G$14,0,$G$14*$C$14)+IF($H$14*$C$14*N$4&gt;$H$14,0,$H$14*$C$14)+IF($I$14*$C$14*M$4&gt;$I$14,0,$I$14*$C$14)+IF($J$14*$C$14*L$4&gt;$J$14,0,$J$14*$C$14)+IF($K$14*$C$14*K$4&gt;$K$14,0,$K$14*$C$14)+IF($L$14*$C$14*J$4&gt;$L$14,0,$L$14*$C$14)+IF($M$14*$C$14*I$4&gt;$M$14,0,$M$14*$C$14)+IF($N$14*$C$14*H$4&gt;$N$14,0,$N$14*$C$14)+IF($O$14*$C$14*G$4&gt;$O$14,0,$O$14*$C$14)+IF($P$14*$C$14*F$4&gt;$P$14,0,$P$14*$C$14)))</f>
        <v>0.27</v>
      </c>
      <c r="R72" s="126">
        <f>IF(Q43&gt;Q14,0,IF(AND(Q43=Q14,Q72=0),0,IF($E$14*$C$14*R$4&gt;$E$14,0,$E$14*$C$14)+IF($F$14*$C$14*Q$4&gt;$F$14,0,$F$14*$C$14)+IF($G$14*$C$14*P$4&gt;$G$14,0,$G$14*$C$14)+IF($H$14*$C$14*O$4&gt;$H$14,0,$H$14*$C$14)+IF($I$14*$C$14*N$4&gt;$I$14,0,$I$14*$C$14)+IF($J$14*$C$14*M$4&gt;$J$14,0,$J$14*$C$14)+IF($K$14*$C$14*L$4&gt;$K$14,0,$K$14*$C$14)+IF($L$14*$C$14*K$4&gt;$L$14,0,$L$14*$C$14)+IF($M$14*$C$14*J$4&gt;$M$14,0,$M$14*$C$14)+IF($N$14*$C$14*I$4&gt;$N$14,0,$N$14*$C$14)+IF($O$14*$C$14*H$4&gt;$O$14,0,$O$14*$C$14)+IF($P$14*$C$14*G$4&gt;$P$14,0,$P$14*$C$14)+IF($Q$14*$C$14*F$4&gt;$Q$14,0,$Q$14*$C$14)))</f>
        <v>0.27</v>
      </c>
      <c r="S72" s="126">
        <f>IF(R43&gt;R14,0,IF(AND(R43=R14,R72=0),0,IF($E$14*$C$14*S$4&gt;$E$14,0,$E$14*$C$14)+IF($F$14*$C$14*R$4&gt;$F$14,0,$F$14*$C$14)+IF($G$14*$C$14*Q$4&gt;$G$14,0,$G$14*$C$14)+IF($H$14*$C$14*P$4&gt;$H$14,0,$H$14*$C$14)+IF($I$14*$C$14*O$4&gt;$I$14,0,$I$14*$C$14)+IF($J$14*$C$14*N$4&gt;$J$14,0,$J$14*$C$14)+IF($K$14*$C$14*M$4&gt;$K$14,0,$K$14*$C$14)+IF($L$14*$C$14*L$4&gt;$L$14,0,$L$14*$C$14)+IF($M$14*$C$14*K$4&gt;$M$14,0,$M$14*$C$14)+IF($N$14*$C$14*J$4&gt;$N$14,0,$N$14*$C$14)+IF($O$14*$C$14*I$4&gt;$O$14,0,$O$14*$C$14)+IF($P$14*$C$14*H$4&gt;$P$14,0,$P$14*$C$14)+IF($Q$14*$C$14*G$4&gt;$Q$14,0,$Q$14*$C$14)+IF($R$14*$C$14*F$4&gt;$R$14,0,$R$14*$C$14)))</f>
        <v>0.27</v>
      </c>
      <c r="T72" s="126">
        <f>IF(S43&gt;S14,0,IF(AND(S43=S14,S72=0),0,IF($E$14*$C$14*T$4&gt;$E$14,0,$E$14*$C$14)+IF($F$14*$C$14*S$4&gt;$F$14,0,$F$14*$C$14)+IF($G$14*$C$14*R$4&gt;$G$14,0,$G$14*$C$14)+IF($H$14*$C$14*Q$4&gt;$H$14,0,$H$14*$C$14)+IF($I$14*$C$14*P$4&gt;$I$14,0,$I$14*$C$14)+IF($J$14*$C$14*O$4&gt;$J$14,0,$J$14*$C$14)+IF($K$14*$C$14*N$4&gt;$K$14,0,$K$14*$C$14)+IF($L$14*$C$14*M$4&gt;$L$14,0,$L$14*$C$14)+IF($M$14*$C$14*L$4&gt;$M$14,0,$M$14*$C$14)+IF($N$14*$C$14*K$4&gt;$N$14,0,$N$14*$C$14)+IF($O$14*$C$14*J$4&gt;$O$14,0,$O$14*$C$14)+IF($P$14*$C$14*I$4&gt;$P$14,0,$P$14*$C$14)+IF($Q$14*$C$14*H$4&gt;$Q$14,0,$Q$14*$C$14)+IF($R$14*$C$14*G$4&gt;$R$14,0,$R$14*$C$14)+IF($S$14*$C$14*F$4&gt;$S$14,0,$S$14*$C$14)))</f>
        <v>0.27</v>
      </c>
      <c r="U72" s="126">
        <f>IF(T43&gt;T14,0,IF(AND(T43=T14,T72=0),0,IF($E$14*$C$14*U$4&gt;$E$14,0,$E$14*$C$14)+IF($F$14*$C$14*T$4&gt;$F$14,0,$F$14*$C$14)+IF($G$14*$C$14*S$4&gt;$G$14,0,$G$14*$C$14)+IF($H$14*$C$14*R$4&gt;$H$14,0,$H$14*$C$14)+IF($I$14*$C$14*Q$4&gt;$I$14,0,$I$14*$C$14)+IF($J$14*$C$14*P$4&gt;$J$14,0,$J$14*$C$14)+IF($K$14*$C$14*O$4&gt;$K$14,0,$K$14*$C$14)+IF($L$14*$C$14*N$4&gt;$L$14,0,$L$14*$C$14)+IF($M$14*$C$14*M$4&gt;$M$14,0,$M$14*$C$14)+IF($N$14*$C$14*L$4&gt;$N$14,0,$N$14*$C$14)+IF($O$14*$C$14*K$4&gt;$O$14,0,$O$14*$C$14)+IF($P$14*$C$14*J$4&gt;$P$14,0,$P$14*$C$14)+IF($Q$14*$C$14*I$4&gt;$Q$14,0,$Q$14*$C$14)+IF($R$14*$C$14*H$4&gt;$R$14,0,$R$14*$C$14)+IF($S$14*$C$14*G$4&gt;$S$14,0,$S$14*$C$14)+IF($T$14*$C$14*F$4&gt;$T$14,0,$T$14*$C$14)))</f>
        <v>0.27</v>
      </c>
      <c r="V72" s="126">
        <f>IF(U43&gt;U14,0,IF(AND(U43=U14,U72=0),0,IF($E$14*$C$14*V$4&gt;$E$14,0,$E$14*$C$14)+IF($F$14*$C$14*U$4&gt;$F$14,0,$F$14*$C$14)+IF($G$14*$C$14*T$4&gt;$G$14,0,$G$14*$C$14)+IF($H$14*$C$14*S$4&gt;$H$14,0,$H$14*$C$14)+IF($I$14*$C$14*R$4&gt;$I$14,0,$I$14*$C$14)+IF($J$14*$C$14*Q$4&gt;$J$14,0,$J$14*$C$14)+IF($K$14*$C$14*P$4&gt;$K$14,0,$K$14*$C$14)+IF($L$14*$C$14*O$4&gt;$L$14,0,$L$14*$C$14)+IF($M$14*$C$14*N$4&gt;$M$14,0,$M$14*$C$14)+IF($N$14*$C$14*M$4&gt;$N$14,0,$N$14*$C$14)+IF($O$14*$C$14*L$4&gt;$O$14,0,$O$14*$C$14)+IF($P$14*$C$14*K$4&gt;$P$14,0,$P$14*$C$14)+IF($Q$14*$C$14*J$4&gt;$Q$14,0,$Q$14*$C$14)+IF($R$14*$C$14*I$4&gt;$R$14,0,$R$14*$C$14)+IF($S$14*$C$14*H$4&gt;$S$14,0,$S$14*$C$14)+IF($T$14*$C$14*G$4&gt;$T$14,0,$T$14*$C$14)+IF($U$14*$C$14*F$4&gt;$U$14,0,$U$14*$C$14)))</f>
        <v>0.27</v>
      </c>
      <c r="W72" s="126">
        <f>IF(V43&gt;V14,0,IF(AND(V43=V14,V72=0),0,IF($E$14*$C$14*W$4&gt;$E$14,0,$E$14*$C$14)+IF($F$14*$C$14*V$4&gt;$F$14,0,$F$14*$C$14)+IF($G$14*$C$14*U$4&gt;$G$14,0,$G$14*$C$14)+IF($H$14*$C$14*T$4&gt;$H$14,0,$H$14*$C$14)+IF($I$14*$C$14*S$4&gt;$I$14,0,$I$14*$C$14)+IF($J$14*$C$14*R$4&gt;$J$14,0,$J$14*$C$14)+IF($K$14*$C$14*Q$4&gt;$K$14,0,$K$14*$C$14)+IF($L$14*$C$14*P$4&gt;$L$14,0,$L$14*$C$14)+IF($M$14*$C$14*O$4&gt;$M$14,0,$M$14*$C$14)+IF($N$14*$C$14*N$4&gt;$N$14,0,$N$14*$C$14)+IF($O$14*$C$14*M$4&gt;$O$14,0,$O$14*$C$14)+IF($P$14*$C$14*L$4&gt;$P$14,0,$P$14*$C$14)+IF($Q$14*$C$14*K$4&gt;$Q$14,0,$Q$14*$C$14)+IF($R$14*$C$14*J$4&gt;$R$14,0,$R$14*$C$14)+IF($S$14*$C$14*I$4&gt;$S$14,0,$S$14*$C$14)+IF($T$14*$C$14*H$4&gt;$T$14,0,$T$14*$C$14)+IF($U$14*$C$14*G$4&gt;$U$14,0,$U$14*$C$14)+IF($V$14*$C$14*F$4&gt;$V$14,0,$V$14*$C$14)))</f>
        <v>0.27</v>
      </c>
      <c r="X72" s="126">
        <f>IF(W43&gt;W14,0,IF(AND(W43=W14,W72=0),0,IF($E$14*$C$14*X$4&gt;$E$14,0,$E$14*$C$14)+IF($F$14*$C$14*W$4&gt;$F$14,0,$F$14*$C$14)+IF($G$14*$C$14*V$4&gt;$G$14,0,$G$14*$C$14)+IF($H$14*$C$14*U$4&gt;$H$14,0,$H$14*$C$14)+IF($I$14*$C$14*T$4&gt;$I$14,0,$I$14*$C$14)+IF($J$14*$C$14*S$4&gt;$J$14,0,$J$14*$C$14)+IF($K$14*$C$14*R$4&gt;$K$14,0,$K$14*$C$14)+IF($L$14*$C$14*Q$4&gt;$L$14,0,$L$14*$C$14)+IF($M$14*$C$14*P$4&gt;$M$14,0,$M$14*$C$14)+IF($N$14*$C$14*O$4&gt;$N$14,0,$N$14*$C$14)+IF($O$14*$C$14*N$4&gt;$O$14,0,$O$14*$C$14)+IF($P$14*$C$14*M$4&gt;$P$14,0,$P$14*$C$14)+IF($Q$14*$C$14*L$4&gt;$Q$14,0,$Q$14*$C$14)+IF($R$14*$C$14*K$4&gt;$R$14,0,$R$14*$C$14)+IF($S$14*$C$14*J$4&gt;$S$14,0,$S$14*$C$14)+IF($T$14*$C$14*I$4&gt;$T$14,0,$T$14*$C$14)+IF($U$14*$C$14*H$4&gt;$U$14,0,$U$14*$C$14)+IF($V$14*$C$14*G$4&gt;$V$14,0,$V$14*$C$14)+IF($W$14*$C$14*F$4&gt;$W$14,0,$W$14*$C$14)))</f>
        <v>0.27</v>
      </c>
      <c r="Y72" s="126">
        <f>IF(X43&gt;X14,0,IF(AND(X43=X14,X72=0),0,IF($E$14*$C$14*Y$4&gt;$E$14,0,$E$14*$C$14)+IF($F$14*$C$14*X$4&gt;$F$14,0,$F$14*$C$14)+IF($G$14*$C$14*W$4&gt;$G$14,0,$G$14*$C$14)+IF($H$14*$C$14*V$4&gt;$H$14,0,$H$14*$C$14)+IF($I$14*$C$14*U$4&gt;$I$14,0,$I$14*$C$14)+IF($J$14*$C$14*T$4&gt;$J$14,0,$J$14*$C$14)+IF($K$14*$C$14*S$4&gt;$K$14,0,$K$14*$C$14)+IF($L$14*$C$14*R$4&gt;$L$14,0,$L$14*$C$14)+IF($M$14*$C$14*Q$4&gt;$M$14,0,$M$14*$C$14)+IF($N$14*$C$14*P$4&gt;$N$14,0,$N$14*$C$14)+IF($O$14*$C$14*O$4&gt;$O$14,0,$O$14*$C$14)+IF($P$14*$C$14*N$4&gt;$P$14,0,$P$14*$C$14)+IF($Q$14*$C$14*M$4&gt;$Q$14,0,$Q$14*$C$14)+IF($R$14*$C$14*L$4&gt;$R$14,0,$R$14*$C$14)+IF($S$14*$C$14*K$4&gt;$S$14,0,$S$14*$C$14)+IF($T$14*$C$14*J$4&gt;$T$14,0,$T$14*$C$14)+IF($U$14*$C$14*I$4&gt;$U$14,0,$U$14*$C$14)+IF($V$14*$C$14*H$4&gt;$V$14,0,$V$14*$C$14)+IF($W$14*$C$14*G$4&gt;$W$14,0,$W$14*$C$14)+IF($X$14*$C$14*F$4&gt;$X$14,0,$X$14*$C$14)))</f>
        <v>0.27</v>
      </c>
      <c r="Z72" s="126">
        <f>IF(Y43&gt;Y14,0,IF(AND(Y43=Y14,Y72=0),0,IF($E$14*$C$14*Z$4&gt;$E$14,0,$E$14*$C$14)+IF($F$14*$C$14*Y$4&gt;$F$14,0,$F$14*$C$14)+IF($G$14*$C$14*X$4&gt;$G$14,0,$G$14*$C$14)+IF($H$14*$C$14*W$4&gt;$H$14,0,$H$14*$C$14)+IF($I$14*$C$14*V$4&gt;$I$14,0,$I$14*$C$14)+IF($J$14*$C$14*U$4&gt;$J$14,0,$J$14*$C$14)+IF($K$14*$C$14*T$4&gt;$K$14,0,$K$14*$C$14)+IF($L$14*$C$14*S$4&gt;$L$14,0,$L$14*$C$14)+IF($M$14*$C$14*R$4&gt;$M$14,0,$M$14*$C$14)+IF($N$14*$C$14*Q$4&gt;$N$14,0,$N$14*$C$14)+IF($O$14*$C$14*P$4&gt;$O$14,0,$O$14*$C$14)+IF($P$14*$C$14*O$4&gt;$P$14,0,$P$14*$C$14)+IF($Q$14*$C$14*N$4&gt;$Q$14,0,$Q$14*$C$14)+IF($R$14*$C$14*M$4&gt;$R$14,0,$R$14*$C$14)+IF($S$14*$C$14*L$4&gt;$S$14,0,$S$14*$C$14)+IF($T$14*$C$14*K$4&gt;$T$14,0,$T$14*$C$14)+IF($U$14*$C$14*J$4&gt;$U$14,0,$U$14*$C$14)+IF($V$14*$C$14*I$4&gt;$V$14,0,$V$14*$C$14)+IF($W$14*$C$14*H$4&gt;$W$14,0,$W$14*$C$14)+IF($X$14*$C$14*G$4&gt;$X$14,0,$X$14*$C$14)+IF($Y$14*$C$14*F$4&gt;$Y$14,0,$Y$14*$C$14)))</f>
        <v>0.27</v>
      </c>
      <c r="AA72" s="126">
        <f>IF(Z43&gt;Z14,0,IF(AND(Z43=Z14,Z72=0),0,IF($E$14*$C$14*AA$4&gt;$E$14,0,$E$14*$C$14)+IF($F$14*$C$14*Z$4&gt;$F$14,0,$F$14*$C$14)+IF($G$14*$C$14*Y$4&gt;$G$14,0,$G$14*$C$14)+IF($H$14*$C$14*X$4&gt;$H$14,0,$H$14*$C$14)+IF($I$14*$C$14*W$4&gt;$I$14,0,$I$14*$C$14)+IF($J$14*$C$14*V$4&gt;$J$14,0,$J$14*$C$14)+IF($K$14*$C$14*U$4&gt;$K$14,0,$K$14*$C$14)+IF($L$14*$C$14*T$4&gt;$L$14,0,$L$14*$C$14)+IF($M$14*$C$14*S$4&gt;$M$14,0,$M$14*$C$14)+IF($N$14*$C$14*R$4&gt;$N$14,0,$N$14*$C$14)+IF($O$14*$C$14*Q$4&gt;$O$14,0,$O$14*$C$14)+IF($P$14*$C$14*P$4&gt;$P$14,0,$P$14*$C$14)+IF($Q$14*$C$14*O$4&gt;$Q$14,0,$Q$14*$C$14)+IF($R$14*$C$14*N$4&gt;$R$14,0,$R$14*$C$14)+IF($S$14*$C$14*M$4&gt;$S$14,0,$S$14*$C$14)+IF($T$14*$C$14*L$4&gt;$T$14,0,$T$14*$C$14)+IF($U$14*$C$14*K$4&gt;$U$14,0,$U$14*$C$14)+IF($V$14*$C$14*J$4&gt;$V$14,0,$V$14*$C$14)+IF($W$14*$C$14*I$4&gt;$W$14,0,$W$14*$C$14)+IF($X$14*$C$14*H$4&gt;$X$14,0,$X$14*$C$14)+IF($Y$14*$C$14*G$4&gt;$Y$14,0,$Y$14*$C$14)+IF($Z$14*$C$14*F$4&gt;$Z$14,0,$Z$14*$C$14)))</f>
        <v>0.27</v>
      </c>
      <c r="AB72" s="126">
        <f>IF(AA43&gt;AA14,0,IF(AND(AA43=AA14,AA72=0),0,IF($E$14*$C$14*AB$4&gt;$E$14,0,$E$14*$C$14)+IF($F$14*$C$14*AA$4&gt;$F$14,0,$F$14*$C$14)+IF($G$14*$C$14*Z$4&gt;$G$14,0,$G$14*$C$14)+IF($H$14*$C$14*Y$4&gt;$H$14,0,$H$14*$C$14)+IF($I$14*$C$14*X$4&gt;$I$14,0,$I$14*$C$14)+IF($J$14*$C$14*W$4&gt;$J$14,0,$J$14*$C$14)+IF($K$14*$C$14*V$4&gt;$K$14,0,$K$14*$C$14)+IF($L$14*$C$14*U$4&gt;$L$14,0,$L$14*$C$14)+IF($M$14*$C$14*T$4&gt;$M$14,0,$M$14*$C$14)+IF($N$14*$C$14*S$4&gt;$N$14,0,$N$14*$C$14)+IF($O$14*$C$14*R$4&gt;$O$14,0,$O$14*$C$14)+IF($P$14*$C$14*Q$4&gt;$P$14,0,$P$14*$C$14)+IF($Q$14*$C$14*P$4&gt;$Q$14,0,$Q$14*$C$14)+IF($R$14*$C$14*O$4&gt;$R$14,0,$R$14*$C$14)+IF($S$14*$C$14*N$4&gt;$S$14,0,$S$14*$C$14)+IF($T$14*$C$14*M$4&gt;$T$14,0,$T$14*$C$14)+IF($U$14*$C$14*L$4&gt;$U$14,0,$U$14*$C$14)+IF($V$14*$C$14*K$4&gt;$V$14,0,$V$14*$C$14)+IF($W$14*$C$14*J$4&gt;$W$14,0,$W$14*$C$14)+IF($X$14*$C$14*I$4&gt;$X$14,0,$X$14*$C$14)+IF($Y$14*$C$14*H$4&gt;$Y$14,0,$Y$14*$C$14)+IF($Z$14*$C$14*G$4&gt;$Z$14,0,$Z$14*$C$14)+IF($AA$14*$C$14*F$4&gt;$AA$14,0,$AA$14*$C$14)))</f>
        <v>0.27</v>
      </c>
      <c r="AC72" s="126">
        <f>IF(AB43&gt;AB14,0,IF(AND(AB43=AB14,AB72=0),0,IF($E$14*$C$14*AC$4&gt;$E$14,0,$E$14*$C$14)+IF($F$14*$C$14*AB$4&gt;$F$14,0,$F$14*$C$14)+IF($G$14*$C$14*AA$4&gt;$G$14,0,$G$14*$C$14)+IF($H$14*$C$14*Z$4&gt;$H$14,0,$H$14*$C$14)+IF($I$14*$C$14*Y$4&gt;$I$14,0,$I$14*$C$14)+IF($J$14*$C$14*X$4&gt;$J$14,0,$J$14*$C$14)+IF($K$14*$C$14*W$4&gt;$K$14,0,$K$14*$C$14)+IF($L$14*$C$14*V$4&gt;$L$14,0,$L$14*$C$14)+IF($M$14*$C$14*U$4&gt;$M$14,0,$M$14*$C$14)+IF($N$14*$C$14*T$4&gt;$N$14,0,$N$14*$C$14)+IF($O$14*$C$14*S$4&gt;$O$14,0,$O$14*$C$14)+IF($P$14*$C$14*R$4&gt;$P$14,0,$P$14*$C$14)+IF($Q$14*$C$14*Q$4&gt;$Q$14,0,$Q$14*$C$14)+IF($R$14*$C$14*P$4&gt;$R$14,0,$R$14*$C$14)+IF($S$14*$C$14*O$4&gt;$S$14,0,$S$14*$C$14)+IF($T$14*$C$14*N$4&gt;$T$14,0,$T$14*$C$14)+IF($U$14*$C$14*M$4&gt;$U$14,0,$U$14*$C$14)+IF($V$14*$C$14*L$4&gt;$V$14,0,$V$14*$C$14)+IF($W$14*$C$14*K$4&gt;$W$14,0,$W$14*$C$14)+IF($X$14*$C$14*J$4&gt;$X$14,0,$X$14*$C$14)+IF($Y$14*$C$14*I$4&gt;$Y$14,0,$Y$14*$C$14)+IF($Z$14*$C$14*H$4&gt;$Z$14,0,$Z$14*$C$14)+IF($AA$14*$C$14*G$4&gt;$AA$14,0,$AA$14*$C$14)+IF($AB$14*$C$14*F$4&gt;$AB$14,0,$AB$14*$C$14)))</f>
        <v>0.27</v>
      </c>
      <c r="AD72" s="126">
        <f>IF(AC43&gt;AC14,0,IF(AND(AC43=AC14,AC72=0),0,IF($E$14*$C$14*AD$4&gt;$E$14,0,$E$14*$C$14)+IF($F$14*$C$14*AC$4&gt;$F$14,0,$F$14*$C$14)+IF($G$14*$C$14*AB$4&gt;$G$14,0,$G$14*$C$14)+IF($H$14*$C$14*AA$4&gt;$H$14,0,$H$14*$C$14)+IF($I$14*$C$14*Z$4&gt;$I$14,0,$I$14*$C$14)+IF($J$14*$C$14*Y$4&gt;$J$14,0,$J$14*$C$14)+IF($K$14*$C$14*X$4&gt;$K$14,0,$K$14*$C$14)+IF($L$14*$C$14*W$4&gt;$L$14,0,$L$14*$C$14)+IF($M$14*$C$14*V$4&gt;$M$14,0,$M$14*$C$14)+IF($N$14*$C$14*U$4&gt;$N$14,0,$N$14*$C$14)+IF($O$14*$C$14*T$4&gt;$O$14,0,$O$14*$C$14)+IF($P$14*$C$14*S$4&gt;$P$14,0,$P$14*$C$14)+IF($Q$14*$C$14*R$4&gt;$Q$14,0,$Q$14*$C$14)+IF($R$14*$C$14*Q$4&gt;$R$14,0,$R$14*$C$14)+IF($S$14*$C$14*P$4&gt;$S$14,0,$S$14*$C$14)+IF($T$14*$C$14*O$4&gt;$T$14,0,$T$14*$C$14)+IF($U$14*$C$14*N$4&gt;$U$14,0,$U$14*$C$14)+IF($V$14*$C$14*M$4&gt;$V$14,0,$V$14*$C$14)+IF($W$14*$C$14*L$4&gt;$W$14,0,$W$14*$C$14)+IF($X$14*$C$14*K$4&gt;$X$14,0,$X$14*$C$14)+IF($Y$14*$C$14*J$4&gt;$Y$14,0,$Y$14*$C$14)+IF($Z$14*$C$14*I$4&gt;$Z$14,0,$Z$14*$C$14)+IF($AA$14*$C$14*H$4&gt;$AA$14,0,$AA$14*$C$14)+IF($AB$14*$C$14*G$4&gt;$AB$14,0,$AB$14*$C$14)+IF($AC$14*$C$14*F$4&gt;$AC$14,0,$AC$14*$C$14)))</f>
        <v>0.27</v>
      </c>
      <c r="AE72" s="126">
        <f>IF(AD43&gt;AD14,0,IF(AND(AD43=AD14,AD72=0),0,IF($E$14*$C$14*AE$4&gt;$E$14,0,$E$14*$C$14)+IF($F$14*$C$14*AD$4&gt;$F$14,0,$F$14*$C$14)+IF($G$14*$C$14*AC$4&gt;$G$14,0,$G$14*$C$14)+IF($H$14*$C$14*AB$4&gt;$H$14,0,$H$14*$C$14)+IF($I$14*$C$14*AA$4&gt;$I$14,0,$I$14*$C$14)+IF($J$14*$C$14*Z$4&gt;$J$14,0,$J$14*$C$14)+IF($K$14*$C$14*Y$4&gt;$K$14,0,$K$14*$C$14)+IF($L$14*$C$14*X$4&gt;$L$14,0,$L$14*$C$14)+IF($M$14*$C$14*W$4&gt;$M$14,0,$M$14*$C$14)+IF($N$14*$C$14*V$4&gt;$N$14,0,$N$14*$C$14)+IF($O$14*$C$14*U$4&gt;$O$14,0,$O$14*$C$14)+IF($P$14*$C$14*T$4&gt;$P$14,0,$P$14*$C$14)+IF($Q$14*$C$14*S$4&gt;$Q$14,0,$Q$14*$C$14)+IF($R$14*$C$14*R$4&gt;$R$14,0,$R$14*$C$14)+IF($S$14*$C$14*Q$4&gt;$S$14,0,$S$14*$C$14)+IF($T$14*$C$14*P$4&gt;$T$14,0,$T$14*$C$14)+IF($U$14*$C$14*O$4&gt;$U$14,0,$U$14*$C$14)+IF($V$14*$C$14*N$4&gt;$V$14,0,$V$14*$C$14)+IF($W$14*$C$14*M$4&gt;$W$14,0,$W$14*$C$14)+IF($X$14*$C$14*L$4&gt;$X$14,0,$X$14*$C$14)+IF($Y$14*$C$14*K$4&gt;$Y$14,0,$Y$14*$C$14)+IF($Z$14*$C$14*J$4&gt;$Z$14,0,$Z$14*$C$14)+IF($AA$14*$C$14*I$4&gt;$AA$14,0,$AA$14*$C$14)+IF($AB$14*$C$14*H$4&gt;$AB$14,0,$AB$14*$C$14)+IF($AC$14*$C$14*G$4&gt;$AC$14,0,$AC$14*$C$14)+IF($AD$14*$C$14*F$4&gt;$AD$14,0,$AD$14*$C$14)))</f>
        <v>0.27</v>
      </c>
      <c r="AF72" s="126">
        <f>IF(AE43&gt;AE14,0,IF(AND(AE43=AE14,AE72=0),0,IF($E$14*$C$14*AF$4&gt;$E$14,0,$E$14*$C$14)+IF($F$14*$C$14*AE$4&gt;$F$14,0,$F$14*$C$14)+IF($G$14*$C$14*AD$4&gt;$G$14,0,$G$14*$C$14)+IF($H$14*$C$14*AC$4&gt;$H$14,0,$H$14*$C$14)+IF($I$14*$C$14*AB$4&gt;$I$14,0,$I$14*$C$14)+IF($J$14*$C$14*AA$4&gt;$J$14,0,$J$14*$C$14)+IF($K$14*$C$14*Z$4&gt;$K$14,0,$K$14*$C$14)+IF($L$14*$C$14*Y$4&gt;$L$14,0,$L$14*$C$14)+IF($M$14*$C$14*X$4&gt;$M$14,0,$M$14*$C$14)+IF($N$14*$C$14*W$4&gt;$N$14,0,$N$14*$C$14)+IF($O$14*$C$14*V$4&gt;$O$14,0,$O$14*$C$14)+IF($P$14*$C$14*U$4&gt;$P$14,0,$P$14*$C$14)+IF($Q$14*$C$14*T$4&gt;$Q$14,0,$Q$14*$C$14)+IF($R$14*$C$14*S$4&gt;$R$14,0,$R$14*$C$14)+IF($S$14*$C$14*R$4&gt;$S$14,0,$S$14*$C$14)+IF($T$14*$C$14*Q$4&gt;$T$14,0,$T$14*$C$14)+IF($U$14*$C$14*P$4&gt;$U$14,0,$U$14*$C$14)+IF($V$14*$C$14*O$4&gt;$V$14,0,$V$14*$C$14)+IF($W$14*$C$14*N$4&gt;$W$14,0,$W$14*$C$14)+IF($X$14*$C$14*M$4&gt;$X$14,0,$X$14*$C$14)+IF($Y$14*$C$14*L$4&gt;$Y$14,0,$Y$14*$C$14)+IF($Z$14*$C$14*K$4&gt;$Z$14,0,$Z$14*$C$14)+IF($AA$14*$C$14*J$4&gt;$AA$14,0,$AA$14*$C$14)+IF($AB$14*$C$14*I$4&gt;$AB$14,0,$AB$14*$C$14)+IF($AC$14*$C$14*H$4&gt;$AC$14,0,$AC$14*$C$14)+IF($AD$14*$C$14*G$4&gt;$AD$14,0,$AD$14*$C$14)+IF($AE$14*$C$14*F$4&gt;$AE$14,0,$AE$14*$C$14)))</f>
        <v>0.27</v>
      </c>
      <c r="AG72" s="126">
        <f>IF(AF43&gt;AF14,0,IF(AND(AF43=AF14,AF72=0),0,IF($E$14*$C$14*AG$4&gt;$E$14,0,$E$14*$C$14)+IF($F$14*$C$14*AF$4&gt;$F$14,0,$F$14*$C$14)+IF($G$14*$C$14*AE$4&gt;$G$14,0,$G$14*$C$14)+IF($H$14*$C$14*AD$4&gt;$H$14,0,$H$14*$C$14)+IF($I$14*$C$14*AC$4&gt;$I$14,0,$I$14*$C$14)+IF($J$14*$C$14*AB$4&gt;$J$14,0,$J$14*$C$14)+IF($K$14*$C$14*AA$4&gt;$K$14,0,$K$14*$C$14)+IF($L$14*$C$14*Z$4&gt;$L$14,0,$L$14*$C$14)+IF($M$14*$C$14*Y$4&gt;$M$14,0,$M$14*$C$14)+IF($N$14*$C$14*X$4&gt;$N$14,0,$N$14*$C$14)+IF($O$14*$C$14*W$4&gt;$O$14,0,$O$14*$C$14)+IF($P$14*$C$14*V$4&gt;$P$14,0,$P$14*$C$14)+IF($Q$14*$C$14*U$4&gt;$Q$14,0,$Q$14*$C$14)+IF($R$14*$C$14*T$4&gt;$R$14,0,$R$14*$C$14)+IF($S$14*$C$14*S$4&gt;$S$14,0,$S$14*$C$14)+IF($T$14*$C$14*R$4&gt;$T$14,0,$T$14*$C$14)+IF($U$14*$C$14*Q$4&gt;$U$14,0,$U$14*$C$14)+IF($V$14*$C$14*P$4&gt;$V$14,0,$V$14*$C$14)+IF($W$14*$C$14*O$4&gt;$W$14,0,$W$14*$C$14)+IF($X$14*$C$14*N$4&gt;$X$14,0,$X$14*$C$14)+IF($Y$14*$C$14*M$4&gt;$Y$14,0,$Y$14*$C$14)+IF($Z$14*$C$14*L$4&gt;$Z$14,0,$Z$14*$C$14)+IF($AA$14*$C$14*K$4&gt;$AA$14,0,$AA$14*$C$14)+IF($AB$14*$C$14*J$4&gt;$AB$14,0,$AB$14*$C$14)+IF($AC$14*$C$14*I$4&gt;$AC$14,0,$AC$14*$C$14)+IF($AD$14*$C$14*H$4&gt;$AD$14,0,$AD$14*$C$14)+IF($AE$14*$C$14*G$4&gt;$AE$14,0,$AE$14*$C$14)+IF($AF$14*$C$14*F$4&gt;$AF$14,0,$AF$14*$C$14)))</f>
        <v>0.27</v>
      </c>
      <c r="AH72" s="126">
        <f>IF(AG43&gt;AG14,0,IF(AND(AG43=AG14,AG72=0),0,IF($E$14*$C$14*AH$4&gt;$E$14,0,$E$14*$C$14)+IF($F$14*$C$14*AG$4&gt;$F$14,0,$F$14*$C$14)+IF($G$14*$C$14*AF$4&gt;$G$14,0,$G$14*$C$14)+IF($H$14*$C$14*AE$4&gt;$H$14,0,$H$14*$C$14)+IF($I$14*$C$14*AD$4&gt;$I$14,0,$I$14*$C$14)+IF($J$14*$C$14*AC$4&gt;$J$14,0,$J$14*$C$14)+IF($K$14*$C$14*AB$4&gt;$K$14,0,$K$14*$C$14)+IF($L$14*$C$14*AA$4&gt;$L$14,0,$L$14*$C$14)+IF($M$14*$C$14*Z$4&gt;$M$14,0,$M$14*$C$14)+IF($N$14*$C$14*Y$4&gt;$N$14,0,$N$14*$C$14)+IF($O$14*$C$14*X$4&gt;$O$14,0,$O$14*$C$14)+IF($P$14*$C$14*W$4&gt;$P$14,0,$P$14*$C$14)+IF($Q$14*$C$14*V$4&gt;$Q$14,0,$Q$14*$C$14)+IF($R$14*$C$14*U$4&gt;$R$14,0,$R$14*$C$14)+IF($S$14*$C$14*T$4&gt;$S$14,0,$S$14*$C$14)+IF($T$14*$C$14*S$4&gt;$T$14,0,$T$14*$C$14)+IF($U$14*$C$14*R$4&gt;$U$14,0,$U$14*$C$14)+IF($V$14*$C$14*Q$4&gt;$V$14,0,$V$14*$C$14)+IF($W$14*$C$14*P$4&gt;$W$14,0,$W$14*$C$14)+IF($X$14*$C$14*O$4&gt;$X$14,0,$X$14*$C$14)+IF($Y$14*$C$14*N$4&gt;$Y$14,0,$Y$14*$C$14)+IF($Z$14*$C$14*M$4&gt;$Z$14,0,$Z$14*$C$14)+IF($AA$14*$C$14*L$4&gt;$AA$14,0,$AA$14*$C$14)+IF($AB$14*$C$14*K$4&gt;$AB$14,0,$AB$14*$C$14)+IF($AC$14*$C$14*J$4&gt;$AC$14,0,$AC$14*$C$14)+IF($AD$14*$C$14*I$4&gt;$AD$14,0,$AD$14*$C$14)+IF($AE$14*$C$14*H$4&gt;$AE$14,0,$AE$14*$C$14)+IF($AF$14*$C$14*G$4&gt;$AF$14,0,$AF$14*$C$14)+IF($AG$14*$C$14*F$4&gt;$AG$14,0,$AG$14*$C$14)))</f>
        <v>0.27</v>
      </c>
      <c r="AI72" s="126">
        <f>IF(AH43&gt;AH14,0,IF(AND(AH43=AH14,AH72=0),0,IF($E$14*$C$14*AI$4&gt;$E$14,0,$E$14*$C$14)+IF($F$14*$C$14*AH$4&gt;$F$14,0,$F$14*$C$14)+IF($G$14*$C$14*AG$4&gt;$G$14,0,$G$14*$C$14)+IF($H$14*$C$14*AF$4&gt;$H$14,0,$H$14*$C$14)+IF($I$14*$C$14*AE$4&gt;$I$14,0,$I$14*$C$14)+IF($J$14*$C$14*AD$4&gt;$J$14,0,$J$14*$C$14)+IF($K$14*$C$14*AC$4&gt;$K$14,0,$K$14*$C$14)+IF($L$14*$C$14*AB$4&gt;$L$14,0,$L$14*$C$14)+IF($M$14*$C$14*AA$4&gt;$M$14,0,$M$14*$C$14)+IF($N$14*$C$14*Z$4&gt;$N$14,0,$N$14*$C$14)+IF($O$14*$C$14*Y$4&gt;$O$14,0,$O$14*$C$14)+IF($P$14*$C$14*X$4&gt;$P$14,0,$P$14*$C$14)+IF($Q$14*$C$14*W$4&gt;$Q$14,0,$Q$14*$C$14)+IF($R$14*$C$14*V$4&gt;$R$14,0,$R$14*$C$14)+IF($S$14*$C$14*U$4&gt;$S$14,0,$S$14*$C$14)+IF($T$14*$C$14*T$4&gt;$T$14,0,$T$14*$C$14)+IF($U$14*$C$14*S$4&gt;$U$14,0,$U$14*$C$14)+IF($V$14*$C$14*R$4&gt;$V$14,0,$V$14*$C$14)+IF($W$14*$C$14*Q$4&gt;$W$14,0,$W$14*$C$14)+IF($X$14*$C$14*P$4&gt;$X$14,0,$X$14*$C$14)+IF($Y$14*$C$14*O$4&gt;$Y$14,0,$Y$14*$C$14)+IF($Z$14*$C$14*N$4&gt;$Z$14,0,$Z$14*$C$14)+IF($AA$14*$C$14*M$4&gt;$AA$14,0,$AA$14*$C$14)+IF($AB$14*$C$14*L$4&gt;$AB$14,0,$AB$14*$C$14)+IF($AC$14*$C$14*K$4&gt;$AC$14,0,$AC$14*$C$14)+IF($AD$14*$C$14*J$4&gt;$AD$14,0,$AD$14*$C$14)+IF($AE$14*$C$14*I$4&gt;$AE$14,0,$AE$14*$C$14)+IF($AF$14*$C$14*H$4&gt;$AF$14,0,$AF$14*$C$14)+IF($AG$14*$C$14*G$4&gt;$AG$14,0,$AG$14*$C$14)+IF($AH$14*$C$14*F$4&gt;$AH$14,0,$AH$14*$C$14)))</f>
        <v>0.27</v>
      </c>
    </row>
    <row r="73" spans="2:35" ht="28.8" x14ac:dyDescent="0.3">
      <c r="B73" s="6" t="str">
        <f t="shared" si="12"/>
        <v>Distribution line &gt;1kV (towers, poles, wires, conductors)</v>
      </c>
      <c r="C73" s="303"/>
      <c r="D73" s="151">
        <f t="shared" si="13"/>
        <v>15</v>
      </c>
      <c r="E73" s="126">
        <v>0</v>
      </c>
      <c r="F73" s="126">
        <f>IF(E44&gt;E15,0,IF(AND(E44=E15,E73=0),0,IF($E$15*$C$15*F$4&gt;$E$15,0,$E$15*$C$15)))</f>
        <v>0.5</v>
      </c>
      <c r="G73" s="126">
        <f>IF(F44&gt;F15,0,IF(AND(F44=F15,F73=0),0,IF($E$15*$C$15*G$4&gt;$E$15,0,$E$15*$C$15)+IF($F$15*$C$15*F$4&gt;$F$15,0,$F$15*$C$15)))</f>
        <v>0.5</v>
      </c>
      <c r="H73" s="126">
        <f>IF(G44&gt;G15,0,IF(AND(G44=G15,G73=0),0,IF($E$15*$C$15*H$4&gt;$E$15,0,$E$15*$C$15)+IF($F$15*$C$15*G$4&gt;$F$15,0,$F$15*$C$15)+IF($G$15*$C$15*F$4&gt;$G$15,0,$G$15*$C$15)))</f>
        <v>0.5</v>
      </c>
      <c r="I73" s="126">
        <f>IF(H44&gt;H15,0,IF(AND(H44=H15,H73=0),0,IF($E$15*$C$15*I$4&gt;$E$15,0,$E$15*$C$15)+IF($F$15*$C$15*H$4&gt;$F$15,0,$F$15*$C$15)+IF($G$15*$C$15*G$4&gt;$G$15,0,$G$15*$C$15)+IF($H$15*$C$15*F$4&gt;$H$15,0,$H$15*$C$15)))</f>
        <v>0.5</v>
      </c>
      <c r="J73" s="126">
        <f>IF(I44&gt;I15,0,IF(AND(I44=I15,I73=0),0,IF($E$15*$C$15*J$4&gt;$E$15,0,$E$15*$C$15)+IF($F$15*$C$15*I$4&gt;$F$15,0,$F$15*$C$15)+IF($G$15*$C$15*H$4&gt;$G$15,0,$G$15*$C$15)+IF($H$15*$C$15*G$4&gt;$H$15,0,$H$15*$C$15)+IF($I$15*$C$15*F$4&gt;$I$15,0,$I$15*$C$15)))</f>
        <v>0.5</v>
      </c>
      <c r="K73" s="126">
        <f>IF(J44&gt;J15,0,IF(AND(J44=J15,J73=0),0,IF($E$15*$C$15*K$4&gt;$E$15,0,$E$15*$C$15)+IF($F$15*$C$15*J$4&gt;$F$15,0,$F$15*$C$15)+IF($G$15*$C$15*I$4&gt;$G$15,0,$G$15*$C$15)+IF($H$15*$C$15*H$4&gt;$H$15,0,$H$15*$C$15)+IF($I$15*$C$15*G$4&gt;$I$15,0,$I$15*$C$15)+IF($J$15*$C$15*F$4&gt;$J$15,0,$J$15*$C$15)))</f>
        <v>0.5</v>
      </c>
      <c r="L73" s="126">
        <f>IF(K44&gt;K15,0,IF(AND(K44=K15,K73=0),0,IF($E$15*$C$15*L$4&gt;$E$15,0,$E$15*$C$15)+IF($F$15*$C$15*K$4&gt;$F$15,0,$F$15*$C$15)+IF($G$15*$C$15*J$4&gt;$G$15,0,$G$15*$C$15)+IF($H$15*$C$15*I$4&gt;$H$15,0,$H$15*$C$15)+IF($I$15*$C$15*H$4&gt;$I$15,0,$I$15*$C$15)+IF($J$15*$C$15*G$4&gt;$J$15,0,$J$15*$C$15)+IF($K$15*$C$15*F$4&gt;$K$15,0,$K$15*$C$15)))</f>
        <v>0.5</v>
      </c>
      <c r="M73" s="126">
        <f>IF(L44&gt;L15,0,IF(AND(L44=L15,L73=0),0,IF($E$15*$C$15*M$4&gt;$E$15,0,$E$15*$C$15)+IF($F$15*$C$15*L$4&gt;$F$15,0,$F$15*$C$15)+IF($G$15*$C$15*K$4&gt;$G$15,0,$G$15*$C$15)+IF($H$15*$C$15*J$4&gt;$H$15,0,$H$15*$C$15)+IF($I$15*$C$15*I$4&gt;$I$15,0,$I$15*$C$15)+IF($J$15*$C$15*H$4&gt;$J$15,0,$J$15*$C$15)+IF($K$15*$C$15*G$4&gt;$K$15,0,$K$15*$C$15)+IF($L$15*$C$15*F$4&gt;$L$15,0,$L$15*$C$15)))</f>
        <v>0.5</v>
      </c>
      <c r="N73" s="126">
        <f>IF(M44&gt;M15,0,IF(AND(M44=M15,M73=0),0,IF($E$15*$C$15*N$4&gt;$E$15,0,$E$15*$C$15)+IF($F$15*$C$15*M$4&gt;$F$15,0,$F$15*$C$15)+IF($G$15*$C$15*L$4&gt;$G$15,0,$G$15*$C$15)+IF($H$15*$C$15*K$4&gt;$H$15,0,$H$15*$C$15)+IF($I$15*$C$15*J$4&gt;$I$15,0,$I$15*$C$15)+IF($J$15*$C$15*I$4&gt;$J$15,0,$J$15*$C$15)+IF($K$15*$C$15*H$4&gt;$K$15,0,$K$15*$C$15)+IF($L$15*$C$15*G$4&gt;$L$15,0,$L$15*$C$15)+IF($M$15*$C$15*F$4&gt;$M$15,0,$M$15*$C$15)))</f>
        <v>0.5</v>
      </c>
      <c r="O73" s="126">
        <f>IF(N44&gt;N15,0,IF(AND(N44=N15,N73=0),0,IF($E$15*$C$15*O$4&gt;$E$15,0,$E$15*$C$15)+IF($F$15*$C$15*N$4&gt;$F$15,0,$F$15*$C$15)+IF($G$15*$C$15*M$4&gt;$G$15,0,$G$15*$C$15)+IF($H$15*$C$15*L$4&gt;$H$15,0,$H$15*$C$15)+IF($I$15*$C$15*K$4&gt;$I$15,0,$I$15*$C$15)+IF($J$15*$C$15*J$4&gt;$J$15,0,$J$15*$C$15)+IF($K$15*$C$15*I$4&gt;$K$15,0,$K$15*$C$15)+IF($L$15*$C$15*H$4&gt;$L$15,0,$L$15*$C$15)+IF($M$15*$C$15*G$4&gt;$M$15,0,$M$15*$C$15)+IF($N$15*$C$15*F$4&gt;$N$15,0,$N$15*$C$15)))</f>
        <v>0.5</v>
      </c>
      <c r="P73" s="126">
        <f>IF(O44&gt;O15,0,IF(AND(O44=O15,O73=0),0,IF($E$15*$C$15*P$4&gt;$E$15,0,$E$15*$C$15)+IF($F$15*$C$15*O$4&gt;$F$15,0,$F$15*$C$15)+IF($G$15*$C$15*N$4&gt;$G$15,0,$G$15*$C$15)+IF($H$15*$C$15*M$4&gt;$H$15,0,$H$15*$C$15)+IF($I$15*$C$15*L$4&gt;$I$15,0,$I$15*$C$15)+IF($J$15*$C$15*K$4&gt;$J$15,0,$J$15*$C$15)+IF($K$15*$C$15*J$4&gt;$K$15,0,$K$15*$C$15)+IF($L$15*$C$15*I$4&gt;$L$15,0,$L$15*$C$15)+IF($M$15*$C$15*H$4&gt;$M$15,0,$M$15*$C$15)+IF($N$15*$C$15*G$4&gt;$N$15,0,$N$15*$C$15)+IF($O$15*$C$15*F$4&gt;$O$15,0,$O$15*$C$15)))</f>
        <v>0.5</v>
      </c>
      <c r="Q73" s="126">
        <f>IF(P44&gt;P15,0,IF(AND(P44=P15,P73=0),0,IF($E$15*$C$15*Q$4&gt;$E$15,0,$E$15*$C$15)+IF($F$15*$C$15*P$4&gt;$F$15,0,$F$15*$C$15)+IF($G$15*$C$15*O$4&gt;$G$15,0,$G$15*$C$15)+IF($H$15*$C$15*N$4&gt;$H$15,0,$H$15*$C$15)+IF($I$15*$C$15*M$4&gt;$I$15,0,$I$15*$C$15)+IF($J$15*$C$15*L$4&gt;$J$15,0,$J$15*$C$15)+IF($K$15*$C$15*K$4&gt;$K$15,0,$K$15*$C$15)+IF($L$15*$C$15*J$4&gt;$L$15,0,$L$15*$C$15)+IF($M$15*$C$15*I$4&gt;$M$15,0,$M$15*$C$15)+IF($N$15*$C$15*H$4&gt;$N$15,0,$N$15*$C$15)+IF($O$15*$C$15*G$4&gt;$O$15,0,$O$15*$C$15)+IF($P$15*$C$15*F$4&gt;$P$15,0,$P$15*$C$15)))</f>
        <v>0.5</v>
      </c>
      <c r="R73" s="126">
        <f>IF(Q44&gt;Q15,0,IF(AND(Q44=Q15,Q73=0),0,IF($E$15*$C$15*R$4&gt;$E$15,0,$E$15*$C$15)+IF($F$15*$C$15*Q$4&gt;$F$15,0,$F$15*$C$15)+IF($G$15*$C$15*P$4&gt;$G$15,0,$G$15*$C$15)+IF($H$15*$C$15*O$4&gt;$H$15,0,$H$15*$C$15)+IF($I$15*$C$15*N$4&gt;$I$15,0,$I$15*$C$15)+IF($J$15*$C$15*M$4&gt;$J$15,0,$J$15*$C$15)+IF($K$15*$C$15*L$4&gt;$K$15,0,$K$15*$C$15)+IF($L$15*$C$15*K$4&gt;$L$15,0,$L$15*$C$15)+IF($M$15*$C$15*J$4&gt;$M$15,0,$M$15*$C$15)+IF($N$15*$C$15*I$4&gt;$N$15,0,$N$15*$C$15)+IF($O$15*$C$15*H$4&gt;$O$15,0,$O$15*$C$15)+IF($P$15*$C$15*G$4&gt;$P$15,0,$P$15*$C$15)+IF($Q$15*$C$15*F$4&gt;$Q$15,0,$Q$15*$C$15)))</f>
        <v>0.5</v>
      </c>
      <c r="S73" s="126">
        <f>IF(R44&gt;R15,0,IF(AND(R44=R15,R73=0),0,IF($E$15*$C$15*S$4&gt;$E$15,0,$E$15*$C$15)+IF($F$15*$C$15*R$4&gt;$F$15,0,$F$15*$C$15)+IF($G$15*$C$15*Q$4&gt;$G$15,0,$G$15*$C$15)+IF($H$15*$C$15*P$4&gt;$H$15,0,$H$15*$C$15)+IF($I$15*$C$15*O$4&gt;$I$15,0,$I$15*$C$15)+IF($J$15*$C$15*N$4&gt;$J$15,0,$J$15*$C$15)+IF($K$15*$C$15*M$4&gt;$K$15,0,$K$15*$C$15)+IF($L$15*$C$15*L$4&gt;$L$15,0,$L$15*$C$15)+IF($M$15*$C$15*K$4&gt;$M$15,0,$M$15*$C$15)+IF($N$15*$C$15*J$4&gt;$N$15,0,$N$15*$C$15)+IF($O$15*$C$15*I$4&gt;$O$15,0,$O$15*$C$15)+IF($P$15*$C$15*H$4&gt;$P$15,0,$P$15*$C$15)+IF($Q$15*$C$15*G$4&gt;$Q$15,0,$Q$15*$C$15)+IF($R$15*$C$15*F$4&gt;$R$15,0,$R$15*$C$15)))</f>
        <v>0.5</v>
      </c>
      <c r="T73" s="126">
        <f>IF(S44&gt;S15,0,IF(AND(S44=S15,S73=0),0,IF($E$15*$C$15*T$4&gt;$E$15,0,$E$15*$C$15)+IF($F$15*$C$15*S$4&gt;$F$15,0,$F$15*$C$15)+IF($G$15*$C$15*R$4&gt;$G$15,0,$G$15*$C$15)+IF($H$15*$C$15*Q$4&gt;$H$15,0,$H$15*$C$15)+IF($I$15*$C$15*P$4&gt;$I$15,0,$I$15*$C$15)+IF($J$15*$C$15*O$4&gt;$J$15,0,$J$15*$C$15)+IF($K$15*$C$15*N$4&gt;$K$15,0,$K$15*$C$15)+IF($L$15*$C$15*M$4&gt;$L$15,0,$L$15*$C$15)+IF($M$15*$C$15*L$4&gt;$M$15,0,$M$15*$C$15)+IF($N$15*$C$15*K$4&gt;$N$15,0,$N$15*$C$15)+IF($O$15*$C$15*J$4&gt;$O$15,0,$O$15*$C$15)+IF($P$15*$C$15*I$4&gt;$P$15,0,$P$15*$C$15)+IF($Q$15*$C$15*H$4&gt;$Q$15,0,$Q$15*$C$15)+IF($R$15*$C$15*G$4&gt;$R$15,0,$R$15*$C$15)+IF($S$15*$C$15*F$4&gt;$S$15,0,$S$15*$C$15)))</f>
        <v>0.5</v>
      </c>
      <c r="U73" s="126">
        <f>IF(T44&gt;T15,0,IF(AND(T44=T15,T73=0),0,IF($E$15*$C$15*U$4&gt;$E$15,0,$E$15*$C$15)+IF($F$15*$C$15*T$4&gt;$F$15,0,$F$15*$C$15)+IF($G$15*$C$15*S$4&gt;$G$15,0,$G$15*$C$15)+IF($H$15*$C$15*R$4&gt;$H$15,0,$H$15*$C$15)+IF($I$15*$C$15*Q$4&gt;$I$15,0,$I$15*$C$15)+IF($J$15*$C$15*P$4&gt;$J$15,0,$J$15*$C$15)+IF($K$15*$C$15*O$4&gt;$K$15,0,$K$15*$C$15)+IF($L$15*$C$15*N$4&gt;$L$15,0,$L$15*$C$15)+IF($M$15*$C$15*M$4&gt;$M$15,0,$M$15*$C$15)+IF($N$15*$C$15*L$4&gt;$N$15,0,$N$15*$C$15)+IF($O$15*$C$15*K$4&gt;$O$15,0,$O$15*$C$15)+IF($P$15*$C$15*J$4&gt;$P$15,0,$P$15*$C$15)+IF($Q$15*$C$15*I$4&gt;$Q$15,0,$Q$15*$C$15)+IF($R$15*$C$15*H$4&gt;$R$15,0,$R$15*$C$15)+IF($S$15*$C$15*G$4&gt;$S$15,0,$S$15*$C$15)+IF($T$15*$C$15*F$4&gt;$T$15,0,$T$15*$C$15)))</f>
        <v>0.5</v>
      </c>
      <c r="V73" s="126">
        <f>IF(U44&gt;U15,0,IF(AND(U44=U15,U73=0),0,IF($E$15*$C$15*V$4&gt;$E$15,0,$E$15*$C$15)+IF($F$15*$C$15*U$4&gt;$F$15,0,$F$15*$C$15)+IF($G$15*$C$15*T$4&gt;$G$15,0,$G$15*$C$15)+IF($H$15*$C$15*S$4&gt;$H$15,0,$H$15*$C$15)+IF($I$15*$C$15*R$4&gt;$I$15,0,$I$15*$C$15)+IF($J$15*$C$15*Q$4&gt;$J$15,0,$J$15*$C$15)+IF($K$15*$C$15*P$4&gt;$K$15,0,$K$15*$C$15)+IF($L$15*$C$15*O$4&gt;$L$15,0,$L$15*$C$15)+IF($M$15*$C$15*N$4&gt;$M$15,0,$M$15*$C$15)+IF($N$15*$C$15*M$4&gt;$N$15,0,$N$15*$C$15)+IF($O$15*$C$15*L$4&gt;$O$15,0,$O$15*$C$15)+IF($P$15*$C$15*K$4&gt;$P$15,0,$P$15*$C$15)+IF($Q$15*$C$15*J$4&gt;$Q$15,0,$Q$15*$C$15)+IF($R$15*$C$15*I$4&gt;$R$15,0,$R$15*$C$15)+IF($S$15*$C$15*H$4&gt;$S$15,0,$S$15*$C$15)+IF($T$15*$C$15*G$4&gt;$T$15,0,$T$15*$C$15)+IF($U$15*$C$15*F$4&gt;$U$15,0,$U$15*$C$15)))</f>
        <v>0.5</v>
      </c>
      <c r="W73" s="126">
        <f>IF(V44&gt;V15,0,IF(AND(V44=V15,V73=0),0,IF($E$15*$C$15*W$4&gt;$E$15,0,$E$15*$C$15)+IF($F$15*$C$15*V$4&gt;$F$15,0,$F$15*$C$15)+IF($G$15*$C$15*U$4&gt;$G$15,0,$G$15*$C$15)+IF($H$15*$C$15*T$4&gt;$H$15,0,$H$15*$C$15)+IF($I$15*$C$15*S$4&gt;$I$15,0,$I$15*$C$15)+IF($J$15*$C$15*R$4&gt;$J$15,0,$J$15*$C$15)+IF($K$15*$C$15*Q$4&gt;$K$15,0,$K$15*$C$15)+IF($L$15*$C$15*P$4&gt;$L$15,0,$L$15*$C$15)+IF($M$15*$C$15*O$4&gt;$M$15,0,$M$15*$C$15)+IF($N$15*$C$15*N$4&gt;$N$15,0,$N$15*$C$15)+IF($O$15*$C$15*M$4&gt;$O$15,0,$O$15*$C$15)+IF($P$15*$C$15*L$4&gt;$P$15,0,$P$15*$C$15)+IF($Q$15*$C$15*K$4&gt;$Q$15,0,$Q$15*$C$15)+IF($R$15*$C$15*J$4&gt;$R$15,0,$R$15*$C$15)+IF($S$15*$C$15*I$4&gt;$S$15,0,$S$15*$C$15)+IF($T$15*$C$15*H$4&gt;$T$15,0,$T$15*$C$15)+IF($U$15*$C$15*G$4&gt;$U$15,0,$U$15*$C$15)+IF($V$15*$C$15*F$4&gt;$V$15,0,$V$15*$C$15)))</f>
        <v>0.5</v>
      </c>
      <c r="X73" s="126">
        <f>IF(W44&gt;W15,0,IF(AND(W44=W15,W73=0),0,IF($E$15*$C$15*X$4&gt;$E$15,0,$E$15*$C$15)+IF($F$15*$C$15*W$4&gt;$F$15,0,$F$15*$C$15)+IF($G$15*$C$15*V$4&gt;$G$15,0,$G$15*$C$15)+IF($H$15*$C$15*U$4&gt;$H$15,0,$H$15*$C$15)+IF($I$15*$C$15*T$4&gt;$I$15,0,$I$15*$C$15)+IF($J$15*$C$15*S$4&gt;$J$15,0,$J$15*$C$15)+IF($K$15*$C$15*R$4&gt;$K$15,0,$K$15*$C$15)+IF($L$15*$C$15*Q$4&gt;$L$15,0,$L$15*$C$15)+IF($M$15*$C$15*P$4&gt;$M$15,0,$M$15*$C$15)+IF($N$15*$C$15*O$4&gt;$N$15,0,$N$15*$C$15)+IF($O$15*$C$15*N$4&gt;$O$15,0,$O$15*$C$15)+IF($P$15*$C$15*M$4&gt;$P$15,0,$P$15*$C$15)+IF($Q$15*$C$15*L$4&gt;$Q$15,0,$Q$15*$C$15)+IF($R$15*$C$15*K$4&gt;$R$15,0,$R$15*$C$15)+IF($S$15*$C$15*J$4&gt;$S$15,0,$S$15*$C$15)+IF($T$15*$C$15*I$4&gt;$T$15,0,$T$15*$C$15)+IF($U$15*$C$15*H$4&gt;$U$15,0,$U$15*$C$15)+IF($V$15*$C$15*G$4&gt;$V$15,0,$V$15*$C$15)+IF($W$15*$C$15*F$4&gt;$W$15,0,$W$15*$C$15)))</f>
        <v>0.5</v>
      </c>
      <c r="Y73" s="126">
        <f>IF(X44&gt;X15,0,IF(AND(X44=X15,X73=0),0,IF($E$15*$C$15*Y$4&gt;$E$15,0,$E$15*$C$15)+IF($F$15*$C$15*X$4&gt;$F$15,0,$F$15*$C$15)+IF($G$15*$C$15*W$4&gt;$G$15,0,$G$15*$C$15)+IF($H$15*$C$15*V$4&gt;$H$15,0,$H$15*$C$15)+IF($I$15*$C$15*U$4&gt;$I$15,0,$I$15*$C$15)+IF($J$15*$C$15*T$4&gt;$J$15,0,$J$15*$C$15)+IF($K$15*$C$15*S$4&gt;$K$15,0,$K$15*$C$15)+IF($L$15*$C$15*R$4&gt;$L$15,0,$L$15*$C$15)+IF($M$15*$C$15*Q$4&gt;$M$15,0,$M$15*$C$15)+IF($N$15*$C$15*P$4&gt;$N$15,0,$N$15*$C$15)+IF($O$15*$C$15*O$4&gt;$O$15,0,$O$15*$C$15)+IF($P$15*$C$15*N$4&gt;$P$15,0,$P$15*$C$15)+IF($Q$15*$C$15*M$4&gt;$Q$15,0,$Q$15*$C$15)+IF($R$15*$C$15*L$4&gt;$R$15,0,$R$15*$C$15)+IF($S$15*$C$15*K$4&gt;$S$15,0,$S$15*$C$15)+IF($T$15*$C$15*J$4&gt;$T$15,0,$T$15*$C$15)+IF($U$15*$C$15*I$4&gt;$U$15,0,$U$15*$C$15)+IF($V$15*$C$15*H$4&gt;$V$15,0,$V$15*$C$15)+IF($W$15*$C$15*G$4&gt;$W$15,0,$W$15*$C$15)+IF($X$15*$C$15*F$4&gt;$X$15,0,$X$15*$C$15)))</f>
        <v>0.5</v>
      </c>
      <c r="Z73" s="126">
        <f>IF(Y44&gt;Y15,0,IF(AND(Y44=Y15,Y73=0),0,IF($E$15*$C$15*Z$4&gt;$E$15,0,$E$15*$C$15)+IF($F$15*$C$15*Y$4&gt;$F$15,0,$F$15*$C$15)+IF($G$15*$C$15*X$4&gt;$G$15,0,$G$15*$C$15)+IF($H$15*$C$15*W$4&gt;$H$15,0,$H$15*$C$15)+IF($I$15*$C$15*V$4&gt;$I$15,0,$I$15*$C$15)+IF($J$15*$C$15*U$4&gt;$J$15,0,$J$15*$C$15)+IF($K$15*$C$15*T$4&gt;$K$15,0,$K$15*$C$15)+IF($L$15*$C$15*S$4&gt;$L$15,0,$L$15*$C$15)+IF($M$15*$C$15*R$4&gt;$M$15,0,$M$15*$C$15)+IF($N$15*$C$15*Q$4&gt;$N$15,0,$N$15*$C$15)+IF($O$15*$C$15*P$4&gt;$O$15,0,$O$15*$C$15)+IF($P$15*$C$15*O$4&gt;$P$15,0,$P$15*$C$15)+IF($Q$15*$C$15*N$4&gt;$Q$15,0,$Q$15*$C$15)+IF($R$15*$C$15*M$4&gt;$R$15,0,$R$15*$C$15)+IF($S$15*$C$15*L$4&gt;$S$15,0,$S$15*$C$15)+IF($T$15*$C$15*K$4&gt;$T$15,0,$T$15*$C$15)+IF($U$15*$C$15*J$4&gt;$U$15,0,$U$15*$C$15)+IF($V$15*$C$15*I$4&gt;$V$15,0,$V$15*$C$15)+IF($W$15*$C$15*H$4&gt;$W$15,0,$W$15*$C$15)+IF($X$15*$C$15*G$4&gt;$X$15,0,$X$15*$C$15)+IF($Y$15*$C$15*F$4&gt;$Y$15,0,$Y$15*$C$15)))</f>
        <v>0.5</v>
      </c>
      <c r="AA73" s="126">
        <f>IF(Z44&gt;Z15,0,IF(AND(Z44=Z15,Z73=0),0,IF($E$15*$C$15*AA$4&gt;$E$15,0,$E$15*$C$15)+IF($F$15*$C$15*Z$4&gt;$F$15,0,$F$15*$C$15)+IF($G$15*$C$15*Y$4&gt;$G$15,0,$G$15*$C$15)+IF($H$15*$C$15*X$4&gt;$H$15,0,$H$15*$C$15)+IF($I$15*$C$15*W$4&gt;$I$15,0,$I$15*$C$15)+IF($J$15*$C$15*V$4&gt;$J$15,0,$J$15*$C$15)+IF($K$15*$C$15*U$4&gt;$K$15,0,$K$15*$C$15)+IF($L$15*$C$15*T$4&gt;$L$15,0,$L$15*$C$15)+IF($M$15*$C$15*S$4&gt;$M$15,0,$M$15*$C$15)+IF($N$15*$C$15*R$4&gt;$N$15,0,$N$15*$C$15)+IF($O$15*$C$15*Q$4&gt;$O$15,0,$O$15*$C$15)+IF($P$15*$C$15*P$4&gt;$P$15,0,$P$15*$C$15)+IF($Q$15*$C$15*O$4&gt;$Q$15,0,$Q$15*$C$15)+IF($R$15*$C$15*N$4&gt;$R$15,0,$R$15*$C$15)+IF($S$15*$C$15*M$4&gt;$S$15,0,$S$15*$C$15)+IF($T$15*$C$15*L$4&gt;$T$15,0,$T$15*$C$15)+IF($U$15*$C$15*K$4&gt;$U$15,0,$U$15*$C$15)+IF($V$15*$C$15*J$4&gt;$V$15,0,$V$15*$C$15)+IF($W$15*$C$15*I$4&gt;$W$15,0,$W$15*$C$15)+IF($X$15*$C$15*H$4&gt;$X$15,0,$X$15*$C$15)+IF($Y$15*$C$15*G$4&gt;$Y$15,0,$Y$15*$C$15)+IF($Z$15*$C$15*F$4&gt;$Z$15,0,$Z$15*$C$15)))</f>
        <v>0.5</v>
      </c>
      <c r="AB73" s="126">
        <f>IF(AA44&gt;AA15,0,IF(AND(AA44=AA15,AA73=0),0,IF($E$15*$C$15*AB$4&gt;$E$15,0,$E$15*$C$15)+IF($F$15*$C$15*AA$4&gt;$F$15,0,$F$15*$C$15)+IF($G$15*$C$15*Z$4&gt;$G$15,0,$G$15*$C$15)+IF($H$15*$C$15*Y$4&gt;$H$15,0,$H$15*$C$15)+IF($I$15*$C$15*X$4&gt;$I$15,0,$I$15*$C$15)+IF($J$15*$C$15*W$4&gt;$J$15,0,$J$15*$C$15)+IF($K$15*$C$15*V$4&gt;$K$15,0,$K$15*$C$15)+IF($L$15*$C$15*U$4&gt;$L$15,0,$L$15*$C$15)+IF($M$15*$C$15*T$4&gt;$M$15,0,$M$15*$C$15)+IF($N$15*$C$15*S$4&gt;$N$15,0,$N$15*$C$15)+IF($O$15*$C$15*R$4&gt;$O$15,0,$O$15*$C$15)+IF($P$15*$C$15*Q$4&gt;$P$15,0,$P$15*$C$15)+IF($Q$15*$C$15*P$4&gt;$Q$15,0,$Q$15*$C$15)+IF($R$15*$C$15*O$4&gt;$R$15,0,$R$15*$C$15)+IF($S$15*$C$15*N$4&gt;$S$15,0,$S$15*$C$15)+IF($T$15*$C$15*M$4&gt;$T$15,0,$T$15*$C$15)+IF($U$15*$C$15*L$4&gt;$U$15,0,$U$15*$C$15)+IF($V$15*$C$15*K$4&gt;$V$15,0,$V$15*$C$15)+IF($W$15*$C$15*J$4&gt;$W$15,0,$W$15*$C$15)+IF($X$15*$C$15*I$4&gt;$X$15,0,$X$15*$C$15)+IF($Y$15*$C$15*H$4&gt;$Y$15,0,$Y$15*$C$15)+IF($Z$15*$C$15*G$4&gt;$Z$15,0,$Z$15*$C$15)+IF($AA$15*$C$15*F$4&gt;$AA$15,0,$AA$15*$C$15)))</f>
        <v>0.5</v>
      </c>
      <c r="AC73" s="126">
        <f>IF(AB44&gt;AB15,0,IF(AND(AB44=AB15,AB73=0),0,IF($E$15*$C$15*AC$4&gt;$E$15,0,$E$15*$C$15)+IF($F$15*$C$15*AB$4&gt;$F$15,0,$F$15*$C$15)+IF($G$15*$C$15*AA$4&gt;$G$15,0,$G$15*$C$15)+IF($H$15*$C$15*Z$4&gt;$H$15,0,$H$15*$C$15)+IF($I$15*$C$15*Y$4&gt;$I$15,0,$I$15*$C$15)+IF($J$15*$C$15*X$4&gt;$J$15,0,$J$15*$C$15)+IF($K$15*$C$15*W$4&gt;$K$15,0,$K$15*$C$15)+IF($L$15*$C$15*V$4&gt;$L$15,0,$L$15*$C$15)+IF($M$15*$C$15*U$4&gt;$M$15,0,$M$15*$C$15)+IF($N$15*$C$15*T$4&gt;$N$15,0,$N$15*$C$15)+IF($O$15*$C$15*S$4&gt;$O$15,0,$O$15*$C$15)+IF($P$15*$C$15*R$4&gt;$P$15,0,$P$15*$C$15)+IF($Q$15*$C$15*Q$4&gt;$Q$15,0,$Q$15*$C$15)+IF($R$15*$C$15*P$4&gt;$R$15,0,$R$15*$C$15)+IF($S$15*$C$15*O$4&gt;$S$15,0,$S$15*$C$15)+IF($T$15*$C$15*N$4&gt;$T$15,0,$T$15*$C$15)+IF($U$15*$C$15*M$4&gt;$U$15,0,$U$15*$C$15)+IF($V$15*$C$15*L$4&gt;$V$15,0,$V$15*$C$15)+IF($W$15*$C$15*K$4&gt;$W$15,0,$W$15*$C$15)+IF($X$15*$C$15*J$4&gt;$X$15,0,$X$15*$C$15)+IF($Y$15*$C$15*I$4&gt;$Y$15,0,$Y$15*$C$15)+IF($Z$15*$C$15*H$4&gt;$Z$15,0,$Z$15*$C$15)+IF($AA$15*$C$15*G$4&gt;$AA$15,0,$AA$15*$C$15)+IF($AB$15*$C$15*F$4&gt;$AB$15,0,$AB$15*$C$15)))</f>
        <v>0.5</v>
      </c>
      <c r="AD73" s="126">
        <f>IF(AC44&gt;AC15,0,IF(AND(AC44=AC15,AC73=0),0,IF($E$15*$C$15*AD$4&gt;$E$15,0,$E$15*$C$15)+IF($F$15*$C$15*AC$4&gt;$F$15,0,$F$15*$C$15)+IF($G$15*$C$15*AB$4&gt;$G$15,0,$G$15*$C$15)+IF($H$15*$C$15*AA$4&gt;$H$15,0,$H$15*$C$15)+IF($I$15*$C$15*Z$4&gt;$I$15,0,$I$15*$C$15)+IF($J$15*$C$15*Y$4&gt;$J$15,0,$J$15*$C$15)+IF($K$15*$C$15*X$4&gt;$K$15,0,$K$15*$C$15)+IF($L$15*$C$15*W$4&gt;$L$15,0,$L$15*$C$15)+IF($M$15*$C$15*V$4&gt;$M$15,0,$M$15*$C$15)+IF($N$15*$C$15*U$4&gt;$N$15,0,$N$15*$C$15)+IF($O$15*$C$15*T$4&gt;$O$15,0,$O$15*$C$15)+IF($P$15*$C$15*S$4&gt;$P$15,0,$P$15*$C$15)+IF($Q$15*$C$15*R$4&gt;$Q$15,0,$Q$15*$C$15)+IF($R$15*$C$15*Q$4&gt;$R$15,0,$R$15*$C$15)+IF($S$15*$C$15*P$4&gt;$S$15,0,$S$15*$C$15)+IF($T$15*$C$15*O$4&gt;$T$15,0,$T$15*$C$15)+IF($U$15*$C$15*N$4&gt;$U$15,0,$U$15*$C$15)+IF($V$15*$C$15*M$4&gt;$V$15,0,$V$15*$C$15)+IF($W$15*$C$15*L$4&gt;$W$15,0,$W$15*$C$15)+IF($X$15*$C$15*K$4&gt;$X$15,0,$X$15*$C$15)+IF($Y$15*$C$15*J$4&gt;$Y$15,0,$Y$15*$C$15)+IF($Z$15*$C$15*I$4&gt;$Z$15,0,$Z$15*$C$15)+IF($AA$15*$C$15*H$4&gt;$AA$15,0,$AA$15*$C$15)+IF($AB$15*$C$15*G$4&gt;$AB$15,0,$AB$15*$C$15)+IF($AC$15*$C$15*F$4&gt;$AC$15,0,$AC$15*$C$15)))</f>
        <v>0.5</v>
      </c>
      <c r="AE73" s="126">
        <f>IF(AD44&gt;AD15,0,IF(AND(AD44=AD15,AD73=0),0,IF($E$15*$C$15*AE$4&gt;$E$15,0,$E$15*$C$15)+IF($F$15*$C$15*AD$4&gt;$F$15,0,$F$15*$C$15)+IF($G$15*$C$15*AC$4&gt;$G$15,0,$G$15*$C$15)+IF($H$15*$C$15*AB$4&gt;$H$15,0,$H$15*$C$15)+IF($I$15*$C$15*AA$4&gt;$I$15,0,$I$15*$C$15)+IF($J$15*$C$15*Z$4&gt;$J$15,0,$J$15*$C$15)+IF($K$15*$C$15*Y$4&gt;$K$15,0,$K$15*$C$15)+IF($L$15*$C$15*X$4&gt;$L$15,0,$L$15*$C$15)+IF($M$15*$C$15*W$4&gt;$M$15,0,$M$15*$C$15)+IF($N$15*$C$15*V$4&gt;$N$15,0,$N$15*$C$15)+IF($O$15*$C$15*U$4&gt;$O$15,0,$O$15*$C$15)+IF($P$15*$C$15*T$4&gt;$P$15,0,$P$15*$C$15)+IF($Q$15*$C$15*S$4&gt;$Q$15,0,$Q$15*$C$15)+IF($R$15*$C$15*R$4&gt;$R$15,0,$R$15*$C$15)+IF($S$15*$C$15*Q$4&gt;$S$15,0,$S$15*$C$15)+IF($T$15*$C$15*P$4&gt;$T$15,0,$T$15*$C$15)+IF($U$15*$C$15*O$4&gt;$U$15,0,$U$15*$C$15)+IF($V$15*$C$15*N$4&gt;$V$15,0,$V$15*$C$15)+IF($W$15*$C$15*M$4&gt;$W$15,0,$W$15*$C$15)+IF($X$15*$C$15*L$4&gt;$X$15,0,$X$15*$C$15)+IF($Y$15*$C$15*K$4&gt;$Y$15,0,$Y$15*$C$15)+IF($Z$15*$C$15*J$4&gt;$Z$15,0,$Z$15*$C$15)+IF($AA$15*$C$15*I$4&gt;$AA$15,0,$AA$15*$C$15)+IF($AB$15*$C$15*H$4&gt;$AB$15,0,$AB$15*$C$15)+IF($AC$15*$C$15*G$4&gt;$AC$15,0,$AC$15*$C$15)+IF($AD$15*$C$15*F$4&gt;$AD$15,0,$AD$15*$C$15)))</f>
        <v>0.5</v>
      </c>
      <c r="AF73" s="126">
        <f>IF(AE44&gt;AE15,0,IF(AND(AE44=AE15,AE73=0),0,IF($E$15*$C$15*AF$4&gt;$E$15,0,$E$15*$C$15)+IF($F$15*$C$15*AE$4&gt;$F$15,0,$F$15*$C$15)+IF($G$15*$C$15*AD$4&gt;$G$15,0,$G$15*$C$15)+IF($H$15*$C$15*AC$4&gt;$H$15,0,$H$15*$C$15)+IF($I$15*$C$15*AB$4&gt;$I$15,0,$I$15*$C$15)+IF($J$15*$C$15*AA$4&gt;$J$15,0,$J$15*$C$15)+IF($K$15*$C$15*Z$4&gt;$K$15,0,$K$15*$C$15)+IF($L$15*$C$15*Y$4&gt;$L$15,0,$L$15*$C$15)+IF($M$15*$C$15*X$4&gt;$M$15,0,$M$15*$C$15)+IF($N$15*$C$15*W$4&gt;$N$15,0,$N$15*$C$15)+IF($O$15*$C$15*V$4&gt;$O$15,0,$O$15*$C$15)+IF($P$15*$C$15*U$4&gt;$P$15,0,$P$15*$C$15)+IF($Q$15*$C$15*T$4&gt;$Q$15,0,$Q$15*$C$15)+IF($R$15*$C$15*S$4&gt;$R$15,0,$R$15*$C$15)+IF($S$15*$C$15*R$4&gt;$S$15,0,$S$15*$C$15)+IF($T$15*$C$15*Q$4&gt;$T$15,0,$T$15*$C$15)+IF($U$15*$C$15*P$4&gt;$U$15,0,$U$15*$C$15)+IF($V$15*$C$15*O$4&gt;$V$15,0,$V$15*$C$15)+IF($W$15*$C$15*N$4&gt;$W$15,0,$W$15*$C$15)+IF($X$15*$C$15*M$4&gt;$X$15,0,$X$15*$C$15)+IF($Y$15*$C$15*L$4&gt;$Y$15,0,$Y$15*$C$15)+IF($Z$15*$C$15*K$4&gt;$Z$15,0,$Z$15*$C$15)+IF($AA$15*$C$15*J$4&gt;$AA$15,0,$AA$15*$C$15)+IF($AB$15*$C$15*I$4&gt;$AB$15,0,$AB$15*$C$15)+IF($AC$15*$C$15*H$4&gt;$AC$15,0,$AC$15*$C$15)+IF($AD$15*$C$15*G$4&gt;$AD$15,0,$AD$15*$C$15)+IF($AE$15*$C$15*F$4&gt;$AE$15,0,$AE$15*$C$15)))</f>
        <v>0.5</v>
      </c>
      <c r="AG73" s="126">
        <f>IF(AF44&gt;AF15,0,IF(AND(AF44=AF15,AF73=0),0,IF($E$15*$C$15*AG$4&gt;$E$15,0,$E$15*$C$15)+IF($F$15*$C$15*AF$4&gt;$F$15,0,$F$15*$C$15)+IF($G$15*$C$15*AE$4&gt;$G$15,0,$G$15*$C$15)+IF($H$15*$C$15*AD$4&gt;$H$15,0,$H$15*$C$15)+IF($I$15*$C$15*AC$4&gt;$I$15,0,$I$15*$C$15)+IF($J$15*$C$15*AB$4&gt;$J$15,0,$J$15*$C$15)+IF($K$15*$C$15*AA$4&gt;$K$15,0,$K$15*$C$15)+IF($L$15*$C$15*Z$4&gt;$L$15,0,$L$15*$C$15)+IF($M$15*$C$15*Y$4&gt;$M$15,0,$M$15*$C$15)+IF($N$15*$C$15*X$4&gt;$N$15,0,$N$15*$C$15)+IF($O$15*$C$15*W$4&gt;$O$15,0,$O$15*$C$15)+IF($P$15*$C$15*V$4&gt;$P$15,0,$P$15*$C$15)+IF($Q$15*$C$15*U$4&gt;$Q$15,0,$Q$15*$C$15)+IF($R$15*$C$15*T$4&gt;$R$15,0,$R$15*$C$15)+IF($S$15*$C$15*S$4&gt;$S$15,0,$S$15*$C$15)+IF($T$15*$C$15*R$4&gt;$T$15,0,$T$15*$C$15)+IF($U$15*$C$15*Q$4&gt;$U$15,0,$U$15*$C$15)+IF($V$15*$C$15*P$4&gt;$V$15,0,$V$15*$C$15)+IF($W$15*$C$15*O$4&gt;$W$15,0,$W$15*$C$15)+IF($X$15*$C$15*N$4&gt;$X$15,0,$X$15*$C$15)+IF($Y$15*$C$15*M$4&gt;$Y$15,0,$Y$15*$C$15)+IF($Z$15*$C$15*L$4&gt;$Z$15,0,$Z$15*$C$15)+IF($AA$15*$C$15*K$4&gt;$AA$15,0,$AA$15*$C$15)+IF($AB$15*$C$15*J$4&gt;$AB$15,0,$AB$15*$C$15)+IF($AC$15*$C$15*I$4&gt;$AC$15,0,$AC$15*$C$15)+IF($AD$15*$C$15*H$4&gt;$AD$15,0,$AD$15*$C$15)+IF($AE$15*$C$15*G$4&gt;$AE$15,0,$AE$15*$C$15)+IF($AF$15*$C$15*F$4&gt;$AF$15,0,$AF$15*$C$15)))</f>
        <v>0.5</v>
      </c>
      <c r="AH73" s="126">
        <f>IF(AG44&gt;AG15,0,IF(AND(AG44=AG15,AG73=0),0,IF($E$15*$C$15*AH$4&gt;$E$15,0,$E$15*$C$15)+IF($F$15*$C$15*AG$4&gt;$F$15,0,$F$15*$C$15)+IF($G$15*$C$15*AF$4&gt;$G$15,0,$G$15*$C$15)+IF($H$15*$C$15*AE$4&gt;$H$15,0,$H$15*$C$15)+IF($I$15*$C$15*AD$4&gt;$I$15,0,$I$15*$C$15)+IF($J$15*$C$15*AC$4&gt;$J$15,0,$J$15*$C$15)+IF($K$15*$C$15*AB$4&gt;$K$15,0,$K$15*$C$15)+IF($L$15*$C$15*AA$4&gt;$L$15,0,$L$15*$C$15)+IF($M$15*$C$15*Z$4&gt;$M$15,0,$M$15*$C$15)+IF($N$15*$C$15*Y$4&gt;$N$15,0,$N$15*$C$15)+IF($O$15*$C$15*X$4&gt;$O$15,0,$O$15*$C$15)+IF($P$15*$C$15*W$4&gt;$P$15,0,$P$15*$C$15)+IF($Q$15*$C$15*V$4&gt;$Q$15,0,$Q$15*$C$15)+IF($R$15*$C$15*U$4&gt;$R$15,0,$R$15*$C$15)+IF($S$15*$C$15*T$4&gt;$S$15,0,$S$15*$C$15)+IF($T$15*$C$15*S$4&gt;$T$15,0,$T$15*$C$15)+IF($U$15*$C$15*R$4&gt;$U$15,0,$U$15*$C$15)+IF($V$15*$C$15*Q$4&gt;$V$15,0,$V$15*$C$15)+IF($W$15*$C$15*P$4&gt;$W$15,0,$W$15*$C$15)+IF($X$15*$C$15*O$4&gt;$X$15,0,$X$15*$C$15)+IF($Y$15*$C$15*N$4&gt;$Y$15,0,$Y$15*$C$15)+IF($Z$15*$C$15*M$4&gt;$Z$15,0,$Z$15*$C$15)+IF($AA$15*$C$15*L$4&gt;$AA$15,0,$AA$15*$C$15)+IF($AB$15*$C$15*K$4&gt;$AB$15,0,$AB$15*$C$15)+IF($AC$15*$C$15*J$4&gt;$AC$15,0,$AC$15*$C$15)+IF($AD$15*$C$15*I$4&gt;$AD$15,0,$AD$15*$C$15)+IF($AE$15*$C$15*H$4&gt;$AE$15,0,$AE$15*$C$15)+IF($AF$15*$C$15*G$4&gt;$AF$15,0,$AF$15*$C$15)+IF($AG$15*$C$15*F$4&gt;$AG$15,0,$AG$15*$C$15)))</f>
        <v>0.5</v>
      </c>
      <c r="AI73" s="126">
        <f>IF(AH44&gt;AH15,0,IF(AND(AH44=AH15,AH73=0),0,IF($E$15*$C$15*AI$4&gt;$E$15,0,$E$15*$C$15)+IF($F$15*$C$15*AH$4&gt;$F$15,0,$F$15*$C$15)+IF($G$15*$C$15*AG$4&gt;$G$15,0,$G$15*$C$15)+IF($H$15*$C$15*AF$4&gt;$H$15,0,$H$15*$C$15)+IF($I$15*$C$15*AE$4&gt;$I$15,0,$I$15*$C$15)+IF($J$15*$C$15*AD$4&gt;$J$15,0,$J$15*$C$15)+IF($K$15*$C$15*AC$4&gt;$K$15,0,$K$15*$C$15)+IF($L$15*$C$15*AB$4&gt;$L$15,0,$L$15*$C$15)+IF($M$15*$C$15*AA$4&gt;$M$15,0,$M$15*$C$15)+IF($N$15*$C$15*Z$4&gt;$N$15,0,$N$15*$C$15)+IF($O$15*$C$15*Y$4&gt;$O$15,0,$O$15*$C$15)+IF($P$15*$C$15*X$4&gt;$P$15,0,$P$15*$C$15)+IF($Q$15*$C$15*W$4&gt;$Q$15,0,$Q$15*$C$15)+IF($R$15*$C$15*V$4&gt;$R$15,0,$R$15*$C$15)+IF($S$15*$C$15*U$4&gt;$S$15,0,$S$15*$C$15)+IF($T$15*$C$15*T$4&gt;$T$15,0,$T$15*$C$15)+IF($U$15*$C$15*S$4&gt;$U$15,0,$U$15*$C$15)+IF($V$15*$C$15*R$4&gt;$V$15,0,$V$15*$C$15)+IF($W$15*$C$15*Q$4&gt;$W$15,0,$W$15*$C$15)+IF($X$15*$C$15*P$4&gt;$X$15,0,$X$15*$C$15)+IF($Y$15*$C$15*O$4&gt;$Y$15,0,$Y$15*$C$15)+IF($Z$15*$C$15*N$4&gt;$Z$15,0,$Z$15*$C$15)+IF($AA$15*$C$15*M$4&gt;$AA$15,0,$AA$15*$C$15)+IF($AB$15*$C$15*L$4&gt;$AB$15,0,$AB$15*$C$15)+IF($AC$15*$C$15*K$4&gt;$AC$15,0,$AC$15*$C$15)+IF($AD$15*$C$15*J$4&gt;$AD$15,0,$AD$15*$C$15)+IF($AE$15*$C$15*I$4&gt;$AE$15,0,$AE$15*$C$15)+IF($AF$15*$C$15*H$4&gt;$AF$15,0,$AF$15*$C$15)+IF($AG$15*$C$15*G$4&gt;$AG$15,0,$AG$15*$C$15)+IF($AH$15*$C$15*F$4&gt;$AH$15,0,$AH$15*$C$15)))</f>
        <v>0.5</v>
      </c>
    </row>
    <row r="74" spans="2:35" ht="28.8" x14ac:dyDescent="0.3">
      <c r="B74" s="6" t="str">
        <f t="shared" si="12"/>
        <v>Feeders (poles, wires, relay and protective equipment)</v>
      </c>
      <c r="C74" s="303"/>
      <c r="D74" s="151">
        <f t="shared" si="13"/>
        <v>15</v>
      </c>
      <c r="E74" s="126">
        <v>0</v>
      </c>
      <c r="F74" s="126">
        <f>IF(E45&gt;E16,0,IF(AND(E45=E16,E74=0),0,IF($E$16*$C$16*F$4&gt;$E$16,0,$E$16*$C$16)))</f>
        <v>0.5</v>
      </c>
      <c r="G74" s="126">
        <f>IF(F45&gt;F16,0,IF(AND(F45=F16,F74=0),0,IF($E$16*$C$16*G$4&gt;$E$16,0,$E$16*$C$16)+IF($F$16*$C$16*F$4&gt;$F$16,0,$F$16*$C$16)))</f>
        <v>0.5</v>
      </c>
      <c r="H74" s="126">
        <f>IF(G45&gt;G16,0,IF(AND(G45=G16,G74=0),0,IF($E$16*$C$16*H$4&gt;$E$16,0,$E$16*$C$16)+IF($F$16*$C$16*G$4&gt;$F$16,0,$F$16*$C$16)+IF($G$16*$C$16*F$4&gt;$G$16,0,$G$16*$C$16)))</f>
        <v>0.5</v>
      </c>
      <c r="I74" s="126">
        <f>IF(H45&gt;H16,0,IF(AND(H45=H16,H74=0),0,IF($E$16*$C$16*I$4&gt;$E$16,0,$E$16*$C$16)+IF($F$16*$C$16*H$4&gt;$F$16,0,$F$16*$C$16)+IF($G$16*$C$16*G$4&gt;$G$16,0,$G$16*$C$16)+IF($H$16*$C$16*F$4&gt;$H$16,0,$H$16*$C$16)))</f>
        <v>0.5</v>
      </c>
      <c r="J74" s="126">
        <f>IF(I45&gt;I16,0,IF(AND(I45=I16,I74=0),0,IF($E$16*$C$16*J$4&gt;$E$16,0,$E$16*$C$16)+IF($F$16*$C$16*I$4&gt;$F$16,0,$F$16*$C$16)+IF($G$16*$C$16*H$4&gt;$G$16,0,$G$16*$C$16)+IF($H$16*$C$16*G$4&gt;$H$16,0,$H$16*$C$16)+IF($I$16*$C$16*F$4&gt;$I$16,0,$I$16*$C$16)))</f>
        <v>0.5</v>
      </c>
      <c r="K74" s="126">
        <f>IF(J45&gt;J16,0,IF(AND(J45=J16,J74=0),0,IF($E$16*$C$16*K$4&gt;$E$16,0,$E$16*$C$16)+IF($F$16*$C$16*J$4&gt;$F$16,0,$F$16*$C$16)+IF($G$16*$C$16*I$4&gt;$G$16,0,$G$16*$C$16)+IF($H$16*$C$16*H$4&gt;$H$16,0,$H$16*$C$16)+IF($I$16*$C$16*G$4&gt;$I$16,0,$I$16*$C$16)+IF($J$16*$C$16*F$4&gt;$J$16,0,$J$16*$C$16)))</f>
        <v>0.5</v>
      </c>
      <c r="L74" s="126">
        <f>IF(K45&gt;K16,0,IF(AND(K45=K16,K74=0),0,IF($E$16*$C$16*L$4&gt;$E$16,0,$E$16*$C$16)+IF($F$16*$C$16*K$4&gt;$F$16,0,$F$16*$C$16)+IF($G$16*$C$16*J$4&gt;$G$16,0,$G$16*$C$16)+IF($H$16*$C$16*I$4&gt;$H$16,0,$H$16*$C$16)+IF($I$16*$C$16*H$4&gt;$I$16,0,$I$16*$C$16)+IF($J$16*$C$16*G$4&gt;$J$16,0,$J$16*$C$16)+IF($K$16*$C$16*F$4&gt;$K$16,0,$K$16*$C$16)))</f>
        <v>0.5</v>
      </c>
      <c r="M74" s="126">
        <f>IF(L45&gt;L16,0,IF(AND(L45=L16,L74=0),0,IF($E$16*$C$16*M$4&gt;$E$16,0,$E$16*$C$16)+IF($F$16*$C$16*L$4&gt;$F$16,0,$F$16*$C$16)+IF($G$16*$C$16*K$4&gt;$G$16,0,$G$16*$C$16)+IF($H$16*$C$16*J$4&gt;$H$16,0,$H$16*$C$16)+IF($I$16*$C$16*I$4&gt;$I$16,0,$I$16*$C$16)+IF($J$16*$C$16*H$4&gt;$J$16,0,$J$16*$C$16)+IF($K$16*$C$16*G$4&gt;$K$16,0,$K$16*$C$16)+IF($L$16*$C$16*F$4&gt;$L$16,0,$L$16*$C$16)))</f>
        <v>0.5</v>
      </c>
      <c r="N74" s="126">
        <f>IF(M45&gt;M16,0,IF(AND(M45=M16,M74=0),0,IF($E$16*$C$16*N$4&gt;$E$16,0,$E$16*$C$16)+IF($F$16*$C$16*M$4&gt;$F$16,0,$F$16*$C$16)+IF($G$16*$C$16*L$4&gt;$G$16,0,$G$16*$C$16)+IF($H$16*$C$16*K$4&gt;$H$16,0,$H$16*$C$16)+IF($I$16*$C$16*J$4&gt;$I$16,0,$I$16*$C$16)+IF($J$16*$C$16*I$4&gt;$J$16,0,$J$16*$C$16)+IF($K$16*$C$16*H$4&gt;$K$16,0,$K$16*$C$16)+IF($L$16*$C$16*G$4&gt;$L$16,0,$L$16*$C$16)+IF($M$16*$C$16*F$4&gt;$M$16,0,$M$16*$C$16)))</f>
        <v>0.5</v>
      </c>
      <c r="O74" s="126">
        <f>IF(N45&gt;N16,0,IF(AND(N45=N16,N74=0),0,IF($E$16*$C$16*O$4&gt;$E$16,0,$E$16*$C$16)+IF($F$16*$C$16*N$4&gt;$F$16,0,$F$16*$C$16)+IF($G$16*$C$16*M$4&gt;$G$16,0,$G$16*$C$16)+IF($H$16*$C$16*L$4&gt;$H$16,0,$H$16*$C$16)+IF($I$16*$C$16*K$4&gt;$I$16,0,$I$16*$C$16)+IF($J$16*$C$16*J$4&gt;$J$16,0,$J$16*$C$16)+IF($K$16*$C$16*I$4&gt;$K$16,0,$K$16*$C$16)+IF($L$16*$C$16*H$4&gt;$L$16,0,$L$16*$C$16)+IF($M$16*$C$16*G$4&gt;$M$16,0,$M$16*$C$16)+IF($N$16*$C$16*F$4&gt;$N$16,0,$N$16*$C$16)))</f>
        <v>0.5</v>
      </c>
      <c r="P74" s="126">
        <f>IF(O45&gt;O16,0,IF(AND(O45=O16,O74=0),0,IF($E$16*$C$16*P$4&gt;$E$16,0,$E$16*$C$16)+IF($F$16*$C$16*O$4&gt;$F$16,0,$F$16*$C$16)+IF($G$16*$C$16*N$4&gt;$G$16,0,$G$16*$C$16)+IF($H$16*$C$16*M$4&gt;$H$16,0,$H$16*$C$16)+IF($I$16*$C$16*L$4&gt;$I$16,0,$I$16*$C$16)+IF($J$16*$C$16*K$4&gt;$J$16,0,$J$16*$C$16)+IF($K$16*$C$16*J$4&gt;$K$16,0,$K$16*$C$16)+IF($L$16*$C$16*I$4&gt;$L$16,0,$L$16*$C$16)+IF($M$16*$C$16*H$4&gt;$M$16,0,$M$16*$C$16)+IF($N$16*$C$16*G$4&gt;$N$16,0,$N$16*$C$16)+IF($O$16*$C$16*F$4&gt;$O$16,0,$O$16*$C$16)))</f>
        <v>0.5</v>
      </c>
      <c r="Q74" s="126">
        <f>IF(P45&gt;P16,0,IF(AND(P45=P16,P74=0),0,IF($E$16*$C$16*Q$4&gt;$E$16,0,$E$16*$C$16)+IF($F$16*$C$16*P$4&gt;$F$16,0,$F$16*$C$16)+IF($G$16*$C$16*O$4&gt;$G$16,0,$G$16*$C$16)+IF($H$16*$C$16*N$4&gt;$H$16,0,$H$16*$C$16)+IF($I$16*$C$16*M$4&gt;$I$16,0,$I$16*$C$16)+IF($J$16*$C$16*L$4&gt;$J$16,0,$J$16*$C$16)+IF($K$16*$C$16*K$4&gt;$K$16,0,$K$16*$C$16)+IF($L$16*$C$16*J$4&gt;$L$16,0,$L$16*$C$16)+IF($M$16*$C$16*I$4&gt;$M$16,0,$M$16*$C$16)+IF($N$16*$C$16*H$4&gt;$N$16,0,$N$16*$C$16)+IF($O$16*$C$16*G$4&gt;$O$16,0,$O$16*$C$16)+IF($P$16*$C$16*F$4&gt;$P$16,0,$P$16*$C$16)))</f>
        <v>0.5</v>
      </c>
      <c r="R74" s="126">
        <f>IF(Q45&gt;Q16,0,IF(AND(Q45=Q16,Q74=0),0,IF($E$16*$C$16*R$4&gt;$E$16,0,$E$16*$C$16)+IF($F$16*$C$16*Q$4&gt;$F$16,0,$F$16*$C$16)+IF($G$16*$C$16*P$4&gt;$G$16,0,$G$16*$C$16)+IF($H$16*$C$16*O$4&gt;$H$16,0,$H$16*$C$16)+IF($I$16*$C$16*N$4&gt;$I$16,0,$I$16*$C$16)+IF($J$16*$C$16*M$4&gt;$J$16,0,$J$16*$C$16)+IF($K$16*$C$16*L$4&gt;$K$16,0,$K$16*$C$16)+IF($L$16*$C$16*K$4&gt;$L$16,0,$L$16*$C$16)+IF($M$16*$C$16*J$4&gt;$M$16,0,$M$16*$C$16)+IF($N$16*$C$16*I$4&gt;$N$16,0,$N$16*$C$16)+IF($O$16*$C$16*H$4&gt;$O$16,0,$O$16*$C$16)+IF($P$16*$C$16*G$4&gt;$P$16,0,$P$16*$C$16)+IF($Q$16*$C$16*F$4&gt;$Q$16,0,$Q$16*$C$16)))</f>
        <v>0.5</v>
      </c>
      <c r="S74" s="126">
        <f>IF(R45&gt;R16,0,IF(AND(R45=R16,R74=0),0,IF($E$16*$C$16*S$4&gt;$E$16,0,$E$16*$C$16)+IF($F$16*$C$16*R$4&gt;$F$16,0,$F$16*$C$16)+IF($G$16*$C$16*Q$4&gt;$G$16,0,$G$16*$C$16)+IF($H$16*$C$16*P$4&gt;$H$16,0,$H$16*$C$16)+IF($I$16*$C$16*O$4&gt;$I$16,0,$I$16*$C$16)+IF($J$16*$C$16*N$4&gt;$J$16,0,$J$16*$C$16)+IF($K$16*$C$16*M$4&gt;$K$16,0,$K$16*$C$16)+IF($L$16*$C$16*L$4&gt;$L$16,0,$L$16*$C$16)+IF($M$16*$C$16*K$4&gt;$M$16,0,$M$16*$C$16)+IF($N$16*$C$16*J$4&gt;$N$16,0,$N$16*$C$16)+IF($O$16*$C$16*I$4&gt;$O$16,0,$O$16*$C$16)+IF($P$16*$C$16*H$4&gt;$P$16,0,$P$16*$C$16)+IF($Q$16*$C$16*G$4&gt;$Q$16,0,$Q$16*$C$16)+IF($R$16*$C$16*F$4&gt;$R$16,0,$R$16*$C$16)))</f>
        <v>0.5</v>
      </c>
      <c r="T74" s="126">
        <f>IF(S45&gt;S16,0,IF(AND(S45=S16,S74=0),0,IF($E$16*$C$16*T$4&gt;$E$16,0,$E$16*$C$16)+IF($F$16*$C$16*S$4&gt;$F$16,0,$F$16*$C$16)+IF($G$16*$C$16*R$4&gt;$G$16,0,$G$16*$C$16)+IF($H$16*$C$16*Q$4&gt;$H$16,0,$H$16*$C$16)+IF($I$16*$C$16*P$4&gt;$I$16,0,$I$16*$C$16)+IF($J$16*$C$16*O$4&gt;$J$16,0,$J$16*$C$16)+IF($K$16*$C$16*N$4&gt;$K$16,0,$K$16*$C$16)+IF($L$16*$C$16*M$4&gt;$L$16,0,$L$16*$C$16)+IF($M$16*$C$16*L$4&gt;$M$16,0,$M$16*$C$16)+IF($N$16*$C$16*K$4&gt;$N$16,0,$N$16*$C$16)+IF($O$16*$C$16*J$4&gt;$O$16,0,$O$16*$C$16)+IF($P$16*$C$16*I$4&gt;$P$16,0,$P$16*$C$16)+IF($Q$16*$C$16*H$4&gt;$Q$16,0,$Q$16*$C$16)+IF($R$16*$C$16*G$4&gt;$R$16,0,$R$16*$C$16)+IF($S$16*$C$16*F$4&gt;$S$16,0,$S$16*$C$16)))</f>
        <v>0.5</v>
      </c>
      <c r="U74" s="126">
        <f>IF(T45&gt;T16,0,IF(AND(T45=T16,T74=0),0,IF($E$16*$C$16*U$4&gt;$E$16,0,$E$16*$C$16)+IF($F$16*$C$16*T$4&gt;$F$16,0,$F$16*$C$16)+IF($G$16*$C$16*S$4&gt;$G$16,0,$G$16*$C$16)+IF($H$16*$C$16*R$4&gt;$H$16,0,$H$16*$C$16)+IF($I$16*$C$16*Q$4&gt;$I$16,0,$I$16*$C$16)+IF($J$16*$C$16*P$4&gt;$J$16,0,$J$16*$C$16)+IF($K$16*$C$16*O$4&gt;$K$16,0,$K$16*$C$16)+IF($L$16*$C$16*N$4&gt;$L$16,0,$L$16*$C$16)+IF($M$16*$C$16*M$4&gt;$M$16,0,$M$16*$C$16)+IF($N$16*$C$16*L$4&gt;$N$16,0,$N$16*$C$16)+IF($O$16*$C$16*K$4&gt;$O$16,0,$O$16*$C$16)+IF($P$16*$C$16*J$4&gt;$P$16,0,$P$16*$C$16)+IF($Q$16*$C$16*I$4&gt;$Q$16,0,$Q$16*$C$16)+IF($R$16*$C$16*H$4&gt;$R$16,0,$R$16*$C$16)+IF($S$16*$C$16*G$4&gt;$S$16,0,$S$16*$C$16)+IF($T$16*$C$16*F$4&gt;$T$16,0,$T$16*$C$16)))</f>
        <v>0.5</v>
      </c>
      <c r="V74" s="126">
        <f>IF(U45&gt;U16,0,IF(AND(U45=U16,U74=0),0,IF($E$16*$C$16*V$4&gt;$E$16,0,$E$16*$C$16)+IF($F$16*$C$16*U$4&gt;$F$16,0,$F$16*$C$16)+IF($G$16*$C$16*T$4&gt;$G$16,0,$G$16*$C$16)+IF($H$16*$C$16*S$4&gt;$H$16,0,$H$16*$C$16)+IF($I$16*$C$16*R$4&gt;$I$16,0,$I$16*$C$16)+IF($J$16*$C$16*Q$4&gt;$J$16,0,$J$16*$C$16)+IF($K$16*$C$16*P$4&gt;$K$16,0,$K$16*$C$16)+IF($L$16*$C$16*O$4&gt;$L$16,0,$L$16*$C$16)+IF($M$16*$C$16*N$4&gt;$M$16,0,$M$16*$C$16)+IF($N$16*$C$16*M$4&gt;$N$16,0,$N$16*$C$16)+IF($O$16*$C$16*L$4&gt;$O$16,0,$O$16*$C$16)+IF($P$16*$C$16*K$4&gt;$P$16,0,$P$16*$C$16)+IF($Q$16*$C$16*J$4&gt;$Q$16,0,$Q$16*$C$16)+IF($R$16*$C$16*I$4&gt;$R$16,0,$R$16*$C$16)+IF($S$16*$C$16*H$4&gt;$S$16,0,$S$16*$C$16)+IF($T$16*$C$16*G$4&gt;$T$16,0,$T$16*$C$16)+IF($U$16*$C$16*F$4&gt;$U$16,0,$U$16*$C$16)))</f>
        <v>0.5</v>
      </c>
      <c r="W74" s="126">
        <f>IF(V45&gt;V16,0,IF(AND(V45=V16,V74=0),0,IF($E$16*$C$16*W$4&gt;$E$16,0,$E$16*$C$16)+IF($F$16*$C$16*V$4&gt;$F$16,0,$F$16*$C$16)+IF($G$16*$C$16*U$4&gt;$G$16,0,$G$16*$C$16)+IF($H$16*$C$16*T$4&gt;$H$16,0,$H$16*$C$16)+IF($I$16*$C$16*S$4&gt;$I$16,0,$I$16*$C$16)+IF($J$16*$C$16*R$4&gt;$J$16,0,$J$16*$C$16)+IF($K$16*$C$16*Q$4&gt;$K$16,0,$K$16*$C$16)+IF($L$16*$C$16*P$4&gt;$L$16,0,$L$16*$C$16)+IF($M$16*$C$16*O$4&gt;$M$16,0,$M$16*$C$16)+IF($N$16*$C$16*N$4&gt;$N$16,0,$N$16*$C$16)+IF($O$16*$C$16*M$4&gt;$O$16,0,$O$16*$C$16)+IF($P$16*$C$16*L$4&gt;$P$16,0,$P$16*$C$16)+IF($Q$16*$C$16*K$4&gt;$Q$16,0,$Q$16*$C$16)+IF($R$16*$C$16*J$4&gt;$R$16,0,$R$16*$C$16)+IF($S$16*$C$16*I$4&gt;$S$16,0,$S$16*$C$16)+IF($T$16*$C$16*H$4&gt;$T$16,0,$T$16*$C$16)+IF($U$16*$C$16*G$4&gt;$U$16,0,$U$16*$C$16)+IF($V$16*$C$16*F$4&gt;$V$16,0,$V$16*$C$16)))</f>
        <v>0.5</v>
      </c>
      <c r="X74" s="126">
        <f>IF(W45&gt;W16,0,IF(AND(W45=W16,W74=0),0,IF($E$16*$C$16*X$4&gt;$E$16,0,$E$16*$C$16)+IF($F$16*$C$16*W$4&gt;$F$16,0,$F$16*$C$16)+IF($G$16*$C$16*V$4&gt;$G$16,0,$G$16*$C$16)+IF($H$16*$C$16*U$4&gt;$H$16,0,$H$16*$C$16)+IF($I$16*$C$16*T$4&gt;$I$16,0,$I$16*$C$16)+IF($J$16*$C$16*S$4&gt;$J$16,0,$J$16*$C$16)+IF($K$16*$C$16*R$4&gt;$K$16,0,$K$16*$C$16)+IF($L$16*$C$16*Q$4&gt;$L$16,0,$L$16*$C$16)+IF($M$16*$C$16*P$4&gt;$M$16,0,$M$16*$C$16)+IF($N$16*$C$16*O$4&gt;$N$16,0,$N$16*$C$16)+IF($O$16*$C$16*N$4&gt;$O$16,0,$O$16*$C$16)+IF($P$16*$C$16*M$4&gt;$P$16,0,$P$16*$C$16)+IF($Q$16*$C$16*L$4&gt;$Q$16,0,$Q$16*$C$16)+IF($R$16*$C$16*K$4&gt;$R$16,0,$R$16*$C$16)+IF($S$16*$C$16*J$4&gt;$S$16,0,$S$16*$C$16)+IF($T$16*$C$16*I$4&gt;$T$16,0,$T$16*$C$16)+IF($U$16*$C$16*H$4&gt;$U$16,0,$U$16*$C$16)+IF($V$16*$C$16*G$4&gt;$V$16,0,$V$16*$C$16)+IF($W$16*$C$16*F$4&gt;$W$16,0,$W$16*$C$16)))</f>
        <v>0.5</v>
      </c>
      <c r="Y74" s="126">
        <f>IF(X45&gt;X16,0,IF(AND(X45=X16,X74=0),0,IF($E$16*$C$16*Y$4&gt;$E$16,0,$E$16*$C$16)+IF($F$16*$C$16*X$4&gt;$F$16,0,$F$16*$C$16)+IF($G$16*$C$16*W$4&gt;$G$16,0,$G$16*$C$16)+IF($H$16*$C$16*V$4&gt;$H$16,0,$H$16*$C$16)+IF($I$16*$C$16*U$4&gt;$I$16,0,$I$16*$C$16)+IF($J$16*$C$16*T$4&gt;$J$16,0,$J$16*$C$16)+IF($K$16*$C$16*S$4&gt;$K$16,0,$K$16*$C$16)+IF($L$16*$C$16*R$4&gt;$L$16,0,$L$16*$C$16)+IF($M$16*$C$16*Q$4&gt;$M$16,0,$M$16*$C$16)+IF($N$16*$C$16*P$4&gt;$N$16,0,$N$16*$C$16)+IF($O$16*$C$16*O$4&gt;$O$16,0,$O$16*$C$16)+IF($P$16*$C$16*N$4&gt;$P$16,0,$P$16*$C$16)+IF($Q$16*$C$16*M$4&gt;$Q$16,0,$Q$16*$C$16)+IF($R$16*$C$16*L$4&gt;$R$16,0,$R$16*$C$16)+IF($S$16*$C$16*K$4&gt;$S$16,0,$S$16*$C$16)+IF($T$16*$C$16*J$4&gt;$T$16,0,$T$16*$C$16)+IF($U$16*$C$16*I$4&gt;$U$16,0,$U$16*$C$16)+IF($V$16*$C$16*H$4&gt;$V$16,0,$V$16*$C$16)+IF($W$16*$C$16*G$4&gt;$W$16,0,$W$16*$C$16)+IF($X$16*$C$16*F$4&gt;$X$16,0,$X$16*$C$16)))</f>
        <v>0.5</v>
      </c>
      <c r="Z74" s="126">
        <f>IF(Y45&gt;Y16,0,IF(AND(Y45=Y16,Y74=0),0,IF($E$16*$C$16*Z$4&gt;$E$16,0,$E$16*$C$16)+IF($F$16*$C$16*Y$4&gt;$F$16,0,$F$16*$C$16)+IF($G$16*$C$16*X$4&gt;$G$16,0,$G$16*$C$16)+IF($H$16*$C$16*W$4&gt;$H$16,0,$H$16*$C$16)+IF($I$16*$C$16*V$4&gt;$I$16,0,$I$16*$C$16)+IF($J$16*$C$16*U$4&gt;$J$16,0,$J$16*$C$16)+IF($K$16*$C$16*T$4&gt;$K$16,0,$K$16*$C$16)+IF($L$16*$C$16*S$4&gt;$L$16,0,$L$16*$C$16)+IF($M$16*$C$16*R$4&gt;$M$16,0,$M$16*$C$16)+IF($N$16*$C$16*Q$4&gt;$N$16,0,$N$16*$C$16)+IF($O$16*$C$16*P$4&gt;$O$16,0,$O$16*$C$16)+IF($P$16*$C$16*O$4&gt;$P$16,0,$P$16*$C$16)+IF($Q$16*$C$16*N$4&gt;$Q$16,0,$Q$16*$C$16)+IF($R$16*$C$16*M$4&gt;$R$16,0,$R$16*$C$16)+IF($S$16*$C$16*L$4&gt;$S$16,0,$S$16*$C$16)+IF($T$16*$C$16*K$4&gt;$T$16,0,$T$16*$C$16)+IF($U$16*$C$16*J$4&gt;$U$16,0,$U$16*$C$16)+IF($V$16*$C$16*I$4&gt;$V$16,0,$V$16*$C$16)+IF($W$16*$C$16*H$4&gt;$W$16,0,$W$16*$C$16)+IF($X$16*$C$16*G$4&gt;$X$16,0,$X$16*$C$16)+IF($Y$16*$C$16*F$4&gt;$Y$16,0,$Y$16*$C$16)))</f>
        <v>0.5</v>
      </c>
      <c r="AA74" s="126">
        <f>IF(Z45&gt;Z16,0,IF(AND(Z45=Z16,Z74=0),0,IF($E$16*$C$16*AA$4&gt;$E$16,0,$E$16*$C$16)+IF($F$16*$C$16*Z$4&gt;$F$16,0,$F$16*$C$16)+IF($G$16*$C$16*Y$4&gt;$G$16,0,$G$16*$C$16)+IF($H$16*$C$16*X$4&gt;$H$16,0,$H$16*$C$16)+IF($I$16*$C$16*W$4&gt;$I$16,0,$I$16*$C$16)+IF($J$16*$C$16*V$4&gt;$J$16,0,$J$16*$C$16)+IF($K$16*$C$16*U$4&gt;$K$16,0,$K$16*$C$16)+IF($L$16*$C$16*T$4&gt;$L$16,0,$L$16*$C$16)+IF($M$16*$C$16*S$4&gt;$M$16,0,$M$16*$C$16)+IF($N$16*$C$16*R$4&gt;$N$16,0,$N$16*$C$16)+IF($O$16*$C$16*Q$4&gt;$O$16,0,$O$16*$C$16)+IF($P$16*$C$16*P$4&gt;$P$16,0,$P$16*$C$16)+IF($Q$16*$C$16*O$4&gt;$Q$16,0,$Q$16*$C$16)+IF($R$16*$C$16*N$4&gt;$R$16,0,$R$16*$C$16)+IF($S$16*$C$16*M$4&gt;$S$16,0,$S$16*$C$16)+IF($T$16*$C$16*L$4&gt;$T$16,0,$T$16*$C$16)+IF($U$16*$C$16*K$4&gt;$U$16,0,$U$16*$C$16)+IF($V$16*$C$16*J$4&gt;$V$16,0,$V$16*$C$16)+IF($W$16*$C$16*I$4&gt;$W$16,0,$W$16*$C$16)+IF($X$16*$C$16*H$4&gt;$X$16,0,$X$16*$C$16)+IF($Y$16*$C$16*G$4&gt;$Y$16,0,$Y$16*$C$16)+IF($Z$16*$C$16*F$4&gt;$Z$16,0,$Z$16*$C$16)))</f>
        <v>0.5</v>
      </c>
      <c r="AB74" s="126">
        <f>IF(AA45&gt;AA16,0,IF(AND(AA45=AA16,AA74=0),0,IF($E$16*$C$16*AB$4&gt;$E$16,0,$E$16*$C$16)+IF($F$16*$C$16*AA$4&gt;$F$16,0,$F$16*$C$16)+IF($G$16*$C$16*Z$4&gt;$G$16,0,$G$16*$C$16)+IF($H$16*$C$16*Y$4&gt;$H$16,0,$H$16*$C$16)+IF($I$16*$C$16*X$4&gt;$I$16,0,$I$16*$C$16)+IF($J$16*$C$16*W$4&gt;$J$16,0,$J$16*$C$16)+IF($K$16*$C$16*V$4&gt;$K$16,0,$K$16*$C$16)+IF($L$16*$C$16*U$4&gt;$L$16,0,$L$16*$C$16)+IF($M$16*$C$16*T$4&gt;$M$16,0,$M$16*$C$16)+IF($N$16*$C$16*S$4&gt;$N$16,0,$N$16*$C$16)+IF($O$16*$C$16*R$4&gt;$O$16,0,$O$16*$C$16)+IF($P$16*$C$16*Q$4&gt;$P$16,0,$P$16*$C$16)+IF($Q$16*$C$16*P$4&gt;$Q$16,0,$Q$16*$C$16)+IF($R$16*$C$16*O$4&gt;$R$16,0,$R$16*$C$16)+IF($S$16*$C$16*N$4&gt;$S$16,0,$S$16*$C$16)+IF($T$16*$C$16*M$4&gt;$T$16,0,$T$16*$C$16)+IF($U$16*$C$16*L$4&gt;$U$16,0,$U$16*$C$16)+IF($V$16*$C$16*K$4&gt;$V$16,0,$V$16*$C$16)+IF($W$16*$C$16*J$4&gt;$W$16,0,$W$16*$C$16)+IF($X$16*$C$16*I$4&gt;$X$16,0,$X$16*$C$16)+IF($Y$16*$C$16*H$4&gt;$Y$16,0,$Y$16*$C$16)+IF($Z$16*$C$16*G$4&gt;$Z$16,0,$Z$16*$C$16)+IF($AA$16*$C$16*F$4&gt;$AA$16,0,$AA$16*$C$16)))</f>
        <v>0.5</v>
      </c>
      <c r="AC74" s="126">
        <f>IF(AB45&gt;AB16,0,IF(AND(AB45=AB16,AB74=0),0,IF($E$16*$C$16*AC$4&gt;$E$16,0,$E$16*$C$16)+IF($F$16*$C$16*AB$4&gt;$F$16,0,$F$16*$C$16)+IF($G$16*$C$16*AA$4&gt;$G$16,0,$G$16*$C$16)+IF($H$16*$C$16*Z$4&gt;$H$16,0,$H$16*$C$16)+IF($I$16*$C$16*Y$4&gt;$I$16,0,$I$16*$C$16)+IF($J$16*$C$16*X$4&gt;$J$16,0,$J$16*$C$16)+IF($K$16*$C$16*W$4&gt;$K$16,0,$K$16*$C$16)+IF($L$16*$C$16*V$4&gt;$L$16,0,$L$16*$C$16)+IF($M$16*$C$16*U$4&gt;$M$16,0,$M$16*$C$16)+IF($N$16*$C$16*T$4&gt;$N$16,0,$N$16*$C$16)+IF($O$16*$C$16*S$4&gt;$O$16,0,$O$16*$C$16)+IF($P$16*$C$16*R$4&gt;$P$16,0,$P$16*$C$16)+IF($Q$16*$C$16*Q$4&gt;$Q$16,0,$Q$16*$C$16)+IF($R$16*$C$16*P$4&gt;$R$16,0,$R$16*$C$16)+IF($S$16*$C$16*O$4&gt;$S$16,0,$S$16*$C$16)+IF($T$16*$C$16*N$4&gt;$T$16,0,$T$16*$C$16)+IF($U$16*$C$16*M$4&gt;$U$16,0,$U$16*$C$16)+IF($V$16*$C$16*L$4&gt;$V$16,0,$V$16*$C$16)+IF($W$16*$C$16*K$4&gt;$W$16,0,$W$16*$C$16)+IF($X$16*$C$16*J$4&gt;$X$16,0,$X$16*$C$16)+IF($Y$16*$C$16*I$4&gt;$Y$16,0,$Y$16*$C$16)+IF($Z$16*$C$16*H$4&gt;$Z$16,0,$Z$16*$C$16)+IF($AA$16*$C$16*G$4&gt;$AA$16,0,$AA$16*$C$16)+IF($AB$16*$C$16*F$4&gt;$AB$16,0,$AB$16*$C$16)))</f>
        <v>0.5</v>
      </c>
      <c r="AD74" s="126">
        <f>IF(AC45&gt;AC16,0,IF(AND(AC45=AC16,AC74=0),0,IF($E$16*$C$16*AD$4&gt;$E$16,0,$E$16*$C$16)+IF($F$16*$C$16*AC$4&gt;$F$16,0,$F$16*$C$16)+IF($G$16*$C$16*AB$4&gt;$G$16,0,$G$16*$C$16)+IF($H$16*$C$16*AA$4&gt;$H$16,0,$H$16*$C$16)+IF($I$16*$C$16*Z$4&gt;$I$16,0,$I$16*$C$16)+IF($J$16*$C$16*Y$4&gt;$J$16,0,$J$16*$C$16)+IF($K$16*$C$16*X$4&gt;$K$16,0,$K$16*$C$16)+IF($L$16*$C$16*W$4&gt;$L$16,0,$L$16*$C$16)+IF($M$16*$C$16*V$4&gt;$M$16,0,$M$16*$C$16)+IF($N$16*$C$16*U$4&gt;$N$16,0,$N$16*$C$16)+IF($O$16*$C$16*T$4&gt;$O$16,0,$O$16*$C$16)+IF($P$16*$C$16*S$4&gt;$P$16,0,$P$16*$C$16)+IF($Q$16*$C$16*R$4&gt;$Q$16,0,$Q$16*$C$16)+IF($R$16*$C$16*Q$4&gt;$R$16,0,$R$16*$C$16)+IF($S$16*$C$16*P$4&gt;$S$16,0,$S$16*$C$16)+IF($T$16*$C$16*O$4&gt;$T$16,0,$T$16*$C$16)+IF($U$16*$C$16*N$4&gt;$U$16,0,$U$16*$C$16)+IF($V$16*$C$16*M$4&gt;$V$16,0,$V$16*$C$16)+IF($W$16*$C$16*L$4&gt;$W$16,0,$W$16*$C$16)+IF($X$16*$C$16*K$4&gt;$X$16,0,$X$16*$C$16)+IF($Y$16*$C$16*J$4&gt;$Y$16,0,$Y$16*$C$16)+IF($Z$16*$C$16*I$4&gt;$Z$16,0,$Z$16*$C$16)+IF($AA$16*$C$16*H$4&gt;$AA$16,0,$AA$16*$C$16)+IF($AB$16*$C$16*G$4&gt;$AB$16,0,$AB$16*$C$16)+IF($AC$16*$C$16*F$4&gt;$AC$16,0,$AC$16*$C$16)))</f>
        <v>0.5</v>
      </c>
      <c r="AE74" s="126">
        <f>IF(AD45&gt;AD16,0,IF(AND(AD45=AD16,AD74=0),0,IF($E$16*$C$16*AE$4&gt;$E$16,0,$E$16*$C$16)+IF($F$16*$C$16*AD$4&gt;$F$16,0,$F$16*$C$16)+IF($G$16*$C$16*AC$4&gt;$G$16,0,$G$16*$C$16)+IF($H$16*$C$16*AB$4&gt;$H$16,0,$H$16*$C$16)+IF($I$16*$C$16*AA$4&gt;$I$16,0,$I$16*$C$16)+IF($J$16*$C$16*Z$4&gt;$J$16,0,$J$16*$C$16)+IF($K$16*$C$16*Y$4&gt;$K$16,0,$K$16*$C$16)+IF($L$16*$C$16*X$4&gt;$L$16,0,$L$16*$C$16)+IF($M$16*$C$16*W$4&gt;$M$16,0,$M$16*$C$16)+IF($N$16*$C$16*V$4&gt;$N$16,0,$N$16*$C$16)+IF($O$16*$C$16*U$4&gt;$O$16,0,$O$16*$C$16)+IF($P$16*$C$16*T$4&gt;$P$16,0,$P$16*$C$16)+IF($Q$16*$C$16*S$4&gt;$Q$16,0,$Q$16*$C$16)+IF($R$16*$C$16*R$4&gt;$R$16,0,$R$16*$C$16)+IF($S$16*$C$16*Q$4&gt;$S$16,0,$S$16*$C$16)+IF($T$16*$C$16*P$4&gt;$T$16,0,$T$16*$C$16)+IF($U$16*$C$16*O$4&gt;$U$16,0,$U$16*$C$16)+IF($V$16*$C$16*N$4&gt;$V$16,0,$V$16*$C$16)+IF($W$16*$C$16*M$4&gt;$W$16,0,$W$16*$C$16)+IF($X$16*$C$16*L$4&gt;$X$16,0,$X$16*$C$16)+IF($Y$16*$C$16*K$4&gt;$Y$16,0,$Y$16*$C$16)+IF($Z$16*$C$16*J$4&gt;$Z$16,0,$Z$16*$C$16)+IF($AA$16*$C$16*I$4&gt;$AA$16,0,$AA$16*$C$16)+IF($AB$16*$C$16*H$4&gt;$AB$16,0,$AB$16*$C$16)+IF($AC$16*$C$16*G$4&gt;$AC$16,0,$AC$16*$C$16)+IF($AD$16*$C$16*F$4&gt;$AD$16,0,$AD$16*$C$16)))</f>
        <v>0.5</v>
      </c>
      <c r="AF74" s="126">
        <f>IF(AE45&gt;AE16,0,IF(AND(AE45=AE16,AE74=0),0,IF($E$16*$C$16*AF$4&gt;$E$16,0,$E$16*$C$16)+IF($F$16*$C$16*AE$4&gt;$F$16,0,$F$16*$C$16)+IF($G$16*$C$16*AD$4&gt;$G$16,0,$G$16*$C$16)+IF($H$16*$C$16*AC$4&gt;$H$16,0,$H$16*$C$16)+IF($I$16*$C$16*AB$4&gt;$I$16,0,$I$16*$C$16)+IF($J$16*$C$16*AA$4&gt;$J$16,0,$J$16*$C$16)+IF($K$16*$C$16*Z$4&gt;$K$16,0,$K$16*$C$16)+IF($L$16*$C$16*Y$4&gt;$L$16,0,$L$16*$C$16)+IF($M$16*$C$16*X$4&gt;$M$16,0,$M$16*$C$16)+IF($N$16*$C$16*W$4&gt;$N$16,0,$N$16*$C$16)+IF($O$16*$C$16*V$4&gt;$O$16,0,$O$16*$C$16)+IF($P$16*$C$16*U$4&gt;$P$16,0,$P$16*$C$16)+IF($Q$16*$C$16*T$4&gt;$Q$16,0,$Q$16*$C$16)+IF($R$16*$C$16*S$4&gt;$R$16,0,$R$16*$C$16)+IF($S$16*$C$16*R$4&gt;$S$16,0,$S$16*$C$16)+IF($T$16*$C$16*Q$4&gt;$T$16,0,$T$16*$C$16)+IF($U$16*$C$16*P$4&gt;$U$16,0,$U$16*$C$16)+IF($V$16*$C$16*O$4&gt;$V$16,0,$V$16*$C$16)+IF($W$16*$C$16*N$4&gt;$W$16,0,$W$16*$C$16)+IF($X$16*$C$16*M$4&gt;$X$16,0,$X$16*$C$16)+IF($Y$16*$C$16*L$4&gt;$Y$16,0,$Y$16*$C$16)+IF($Z$16*$C$16*K$4&gt;$Z$16,0,$Z$16*$C$16)+IF($AA$16*$C$16*J$4&gt;$AA$16,0,$AA$16*$C$16)+IF($AB$16*$C$16*I$4&gt;$AB$16,0,$AB$16*$C$16)+IF($AC$16*$C$16*H$4&gt;$AC$16,0,$AC$16*$C$16)+IF($AD$16*$C$16*G$4&gt;$AD$16,0,$AD$16*$C$16)+IF($AE$16*$C$16*F$4&gt;$AE$16,0,$AE$16*$C$16)))</f>
        <v>0.5</v>
      </c>
      <c r="AG74" s="126">
        <f>IF(AF45&gt;AF16,0,IF(AND(AF45=AF16,AF74=0),0,IF($E$16*$C$16*AG$4&gt;$E$16,0,$E$16*$C$16)+IF($F$16*$C$16*AF$4&gt;$F$16,0,$F$16*$C$16)+IF($G$16*$C$16*AE$4&gt;$G$16,0,$G$16*$C$16)+IF($H$16*$C$16*AD$4&gt;$H$16,0,$H$16*$C$16)+IF($I$16*$C$16*AC$4&gt;$I$16,0,$I$16*$C$16)+IF($J$16*$C$16*AB$4&gt;$J$16,0,$J$16*$C$16)+IF($K$16*$C$16*AA$4&gt;$K$16,0,$K$16*$C$16)+IF($L$16*$C$16*Z$4&gt;$L$16,0,$L$16*$C$16)+IF($M$16*$C$16*Y$4&gt;$M$16,0,$M$16*$C$16)+IF($N$16*$C$16*X$4&gt;$N$16,0,$N$16*$C$16)+IF($O$16*$C$16*W$4&gt;$O$16,0,$O$16*$C$16)+IF($P$16*$C$16*V$4&gt;$P$16,0,$P$16*$C$16)+IF($Q$16*$C$16*U$4&gt;$Q$16,0,$Q$16*$C$16)+IF($R$16*$C$16*T$4&gt;$R$16,0,$R$16*$C$16)+IF($S$16*$C$16*S$4&gt;$S$16,0,$S$16*$C$16)+IF($T$16*$C$16*R$4&gt;$T$16,0,$T$16*$C$16)+IF($U$16*$C$16*Q$4&gt;$U$16,0,$U$16*$C$16)+IF($V$16*$C$16*P$4&gt;$V$16,0,$V$16*$C$16)+IF($W$16*$C$16*O$4&gt;$W$16,0,$W$16*$C$16)+IF($X$16*$C$16*N$4&gt;$X$16,0,$X$16*$C$16)+IF($Y$16*$C$16*M$4&gt;$Y$16,0,$Y$16*$C$16)+IF($Z$16*$C$16*L$4&gt;$Z$16,0,$Z$16*$C$16)+IF($AA$16*$C$16*K$4&gt;$AA$16,0,$AA$16*$C$16)+IF($AB$16*$C$16*J$4&gt;$AB$16,0,$AB$16*$C$16)+IF($AC$16*$C$16*I$4&gt;$AC$16,0,$AC$16*$C$16)+IF($AD$16*$C$16*H$4&gt;$AD$16,0,$AD$16*$C$16)+IF($AE$16*$C$16*G$4&gt;$AE$16,0,$AE$16*$C$16)+IF($AF$16*$C$16*F$4&gt;$AF$16,0,$AF$16*$C$16)))</f>
        <v>0.5</v>
      </c>
      <c r="AH74" s="126">
        <f>IF(AG45&gt;AG16,0,IF(AND(AG45=AG16,AG74=0),0,IF($E$16*$C$16*AH$4&gt;$E$16,0,$E$16*$C$16)+IF($F$16*$C$16*AG$4&gt;$F$16,0,$F$16*$C$16)+IF($G$16*$C$16*AF$4&gt;$G$16,0,$G$16*$C$16)+IF($H$16*$C$16*AE$4&gt;$H$16,0,$H$16*$C$16)+IF($I$16*$C$16*AD$4&gt;$I$16,0,$I$16*$C$16)+IF($J$16*$C$16*AC$4&gt;$J$16,0,$J$16*$C$16)+IF($K$16*$C$16*AB$4&gt;$K$16,0,$K$16*$C$16)+IF($L$16*$C$16*AA$4&gt;$L$16,0,$L$16*$C$16)+IF($M$16*$C$16*Z$4&gt;$M$16,0,$M$16*$C$16)+IF($N$16*$C$16*Y$4&gt;$N$16,0,$N$16*$C$16)+IF($O$16*$C$16*X$4&gt;$O$16,0,$O$16*$C$16)+IF($P$16*$C$16*W$4&gt;$P$16,0,$P$16*$C$16)+IF($Q$16*$C$16*V$4&gt;$Q$16,0,$Q$16*$C$16)+IF($R$16*$C$16*U$4&gt;$R$16,0,$R$16*$C$16)+IF($S$16*$C$16*T$4&gt;$S$16,0,$S$16*$C$16)+IF($T$16*$C$16*S$4&gt;$T$16,0,$T$16*$C$16)+IF($U$16*$C$16*R$4&gt;$U$16,0,$U$16*$C$16)+IF($V$16*$C$16*Q$4&gt;$V$16,0,$V$16*$C$16)+IF($W$16*$C$16*P$4&gt;$W$16,0,$W$16*$C$16)+IF($X$16*$C$16*O$4&gt;$X$16,0,$X$16*$C$16)+IF($Y$16*$C$16*N$4&gt;$Y$16,0,$Y$16*$C$16)+IF($Z$16*$C$16*M$4&gt;$Z$16,0,$Z$16*$C$16)+IF($AA$16*$C$16*L$4&gt;$AA$16,0,$AA$16*$C$16)+IF($AB$16*$C$16*K$4&gt;$AB$16,0,$AB$16*$C$16)+IF($AC$16*$C$16*J$4&gt;$AC$16,0,$AC$16*$C$16)+IF($AD$16*$C$16*I$4&gt;$AD$16,0,$AD$16*$C$16)+IF($AE$16*$C$16*H$4&gt;$AE$16,0,$AE$16*$C$16)+IF($AF$16*$C$16*G$4&gt;$AF$16,0,$AF$16*$C$16)+IF($AG$16*$C$16*F$4&gt;$AG$16,0,$AG$16*$C$16)))</f>
        <v>0.5</v>
      </c>
      <c r="AI74" s="126">
        <f>IF(AH45&gt;AH16,0,IF(AND(AH45=AH16,AH74=0),0,IF($E$16*$C$16*AI$4&gt;$E$16,0,$E$16*$C$16)+IF($F$16*$C$16*AH$4&gt;$F$16,0,$F$16*$C$16)+IF($G$16*$C$16*AG$4&gt;$G$16,0,$G$16*$C$16)+IF($H$16*$C$16*AF$4&gt;$H$16,0,$H$16*$C$16)+IF($I$16*$C$16*AE$4&gt;$I$16,0,$I$16*$C$16)+IF($J$16*$C$16*AD$4&gt;$J$16,0,$J$16*$C$16)+IF($K$16*$C$16*AC$4&gt;$K$16,0,$K$16*$C$16)+IF($L$16*$C$16*AB$4&gt;$L$16,0,$L$16*$C$16)+IF($M$16*$C$16*AA$4&gt;$M$16,0,$M$16*$C$16)+IF($N$16*$C$16*Z$4&gt;$N$16,0,$N$16*$C$16)+IF($O$16*$C$16*Y$4&gt;$O$16,0,$O$16*$C$16)+IF($P$16*$C$16*X$4&gt;$P$16,0,$P$16*$C$16)+IF($Q$16*$C$16*W$4&gt;$Q$16,0,$Q$16*$C$16)+IF($R$16*$C$16*V$4&gt;$R$16,0,$R$16*$C$16)+IF($S$16*$C$16*U$4&gt;$S$16,0,$S$16*$C$16)+IF($T$16*$C$16*T$4&gt;$T$16,0,$T$16*$C$16)+IF($U$16*$C$16*S$4&gt;$U$16,0,$U$16*$C$16)+IF($V$16*$C$16*R$4&gt;$V$16,0,$V$16*$C$16)+IF($W$16*$C$16*Q$4&gt;$W$16,0,$W$16*$C$16)+IF($X$16*$C$16*P$4&gt;$X$16,0,$X$16*$C$16)+IF($Y$16*$C$16*O$4&gt;$Y$16,0,$Y$16*$C$16)+IF($Z$16*$C$16*N$4&gt;$Z$16,0,$Z$16*$C$16)+IF($AA$16*$C$16*M$4&gt;$AA$16,0,$AA$16*$C$16)+IF($AB$16*$C$16*L$4&gt;$AB$16,0,$AB$16*$C$16)+IF($AC$16*$C$16*K$4&gt;$AC$16,0,$AC$16*$C$16)+IF($AD$16*$C$16*J$4&gt;$AD$16,0,$AD$16*$C$16)+IF($AE$16*$C$16*I$4&gt;$AE$16,0,$AE$16*$C$16)+IF($AF$16*$C$16*H$4&gt;$AF$16,0,$AF$16*$C$16)+IF($AG$16*$C$16*G$4&gt;$AG$16,0,$AG$16*$C$16)+IF($AH$16*$C$16*F$4&gt;$AH$16,0,$AH$16*$C$16)))</f>
        <v>0.5</v>
      </c>
    </row>
    <row r="75" spans="2:35" x14ac:dyDescent="0.3">
      <c r="B75" s="6" t="str">
        <f t="shared" si="12"/>
        <v>Equipment for installation</v>
      </c>
      <c r="C75" s="303"/>
      <c r="D75" s="151">
        <f t="shared" si="13"/>
        <v>15</v>
      </c>
      <c r="E75" s="126">
        <v>0</v>
      </c>
      <c r="F75" s="126">
        <f>IF(E46&gt;E17,0,IF(AND(E46=E17,E75=0),0,IF($E$17*$C$17*F$4&gt;$E$17,0,$E$17*$C$17)))</f>
        <v>0.5</v>
      </c>
      <c r="G75" s="126">
        <f>IF(F46&gt;F17,0,IF(AND(F46=F17,F75=0),0,IF($E$17*$C$17*G$4&gt;$E$17,0,$E$17*$C$17)+IF($F$17*$C$17*F$4&gt;$F$17,0,$F$17*$C$17)))</f>
        <v>0.5</v>
      </c>
      <c r="H75" s="126">
        <f>IF(G46&gt;G17,0,IF(AND(G46=G17,G75=0),0,IF($E$17*$C$17*H$4&gt;$E$17,0,$E$17*$C$17)+IF($F$17*$C$17*G$4&gt;$F$17,0,$F$17*$C$17)+IF($G$17*$C$17*F$4&gt;$G$17,0,$G$17*$C$17)))</f>
        <v>0.5</v>
      </c>
      <c r="I75" s="126">
        <f>IF(H46&gt;H17,0,IF(AND(H46=H17,H75=0),0,IF($E$17*$C$17*I$4&gt;$E$17,0,$E$17*$C$17)+IF($F$17*$C$17*H$4&gt;$F$17,0,$F$17*$C$17)+IF($G$17*$C$17*G$4&gt;$G$17,0,$G$17*$C$17)+IF($H$17*$C$17*F$4&gt;$H$17,0,$H$17*$C$17)))</f>
        <v>0.5</v>
      </c>
      <c r="J75" s="126">
        <f>IF(I46&gt;I17,0,IF(AND(I46=I17,I75=0),0,IF($E$17*$C$17*J$4&gt;$E$17,0,$E$17*$C$17)+IF($F$17*$C$17*I$4&gt;$F$17,0,$F$17*$C$17)+IF($G$17*$C$17*H$4&gt;$G$17,0,$G$17*$C$17)+IF($H$17*$C$17*G$4&gt;$H$17,0,$H$17*$C$17)+IF($I$17*$C$17*F$4&gt;$I$17,0,$I$17*$C$17)))</f>
        <v>0.5</v>
      </c>
      <c r="K75" s="126">
        <f>IF(J46&gt;J17,0,IF(AND(J46=J17,J75=0),0,IF($E$17*$C$17*K$4&gt;$E$17,0,$E$17*$C$17)+IF($F$17*$C$17*J$4&gt;$F$17,0,$F$17*$C$17)+IF($G$17*$C$17*I$4&gt;$G$17,0,$G$17*$C$17)+IF($H$17*$C$17*H$4&gt;$H$17,0,$H$17*$C$17)+IF($I$17*$C$17*G$4&gt;$I$17,0,$I$17*$C$17)+IF($J$17*$C$17*F$4&gt;$J$17,0,$J$17*$C$17)))</f>
        <v>0.5</v>
      </c>
      <c r="L75" s="126">
        <f>IF(K46&gt;K17,0,IF(AND(K46=K17,K75=0),0,IF($E$17*$C$17*L$4&gt;$E$17,0,$E$17*$C$17)+IF($F$17*$C$17*K$4&gt;$F$17,0,$F$17*$C$17)+IF($G$17*$C$17*J$4&gt;$G$17,0,$G$17*$C$17)+IF($H$17*$C$17*I$4&gt;$H$17,0,$H$17*$C$17)+IF($I$17*$C$17*H$4&gt;$I$17,0,$I$17*$C$17)+IF($J$17*$C$17*G$4&gt;$J$17,0,$J$17*$C$17)+IF($K$17*$C$17*F$4&gt;$K$17,0,$K$17*$C$17)))</f>
        <v>0.5</v>
      </c>
      <c r="M75" s="126">
        <f>IF(L46&gt;L17,0,IF(AND(L46=L17,L75=0),0,IF($E$17*$C$17*M$4&gt;$E$17,0,$E$17*$C$17)+IF($F$17*$C$17*L$4&gt;$F$17,0,$F$17*$C$17)+IF($G$17*$C$17*K$4&gt;$G$17,0,$G$17*$C$17)+IF($H$17*$C$17*J$4&gt;$H$17,0,$H$17*$C$17)+IF($I$17*$C$17*I$4&gt;$I$17,0,$I$17*$C$17)+IF($J$17*$C$17*H$4&gt;$J$17,0,$J$17*$C$17)+IF($K$17*$C$17*G$4&gt;$K$17,0,$K$17*$C$17)+IF($L$17*$C$17*F$4&gt;$L$17,0,$L$17*$C$17)))</f>
        <v>0.5</v>
      </c>
      <c r="N75" s="126">
        <f>IF(M46&gt;M17,0,IF(AND(M46=M17,M75=0),0,IF($E$17*$C$17*N$4&gt;$E$17,0,$E$17*$C$17)+IF($F$17*$C$17*M$4&gt;$F$17,0,$F$17*$C$17)+IF($G$17*$C$17*L$4&gt;$G$17,0,$G$17*$C$17)+IF($H$17*$C$17*K$4&gt;$H$17,0,$H$17*$C$17)+IF($I$17*$C$17*J$4&gt;$I$17,0,$I$17*$C$17)+IF($J$17*$C$17*I$4&gt;$J$17,0,$J$17*$C$17)+IF($K$17*$C$17*H$4&gt;$K$17,0,$K$17*$C$17)+IF($L$17*$C$17*G$4&gt;$L$17,0,$L$17*$C$17)+IF($M$17*$C$17*F$4&gt;$M$17,0,$M$17*$C$17)))</f>
        <v>0.5</v>
      </c>
      <c r="O75" s="126">
        <f>IF(N46&gt;N17,0,IF(AND(N46=N17,N75=0),0,IF($E$17*$C$17*O$4&gt;$E$17,0,$E$17*$C$17)+IF($F$17*$C$17*N$4&gt;$F$17,0,$F$17*$C$17)+IF($G$17*$C$17*M$4&gt;$G$17,0,$G$17*$C$17)+IF($H$17*$C$17*L$4&gt;$H$17,0,$H$17*$C$17)+IF($I$17*$C$17*K$4&gt;$I$17,0,$I$17*$C$17)+IF($J$17*$C$17*J$4&gt;$J$17,0,$J$17*$C$17)+IF($K$17*$C$17*I$4&gt;$K$17,0,$K$17*$C$17)+IF($L$17*$C$17*H$4&gt;$L$17,0,$L$17*$C$17)+IF($M$17*$C$17*G$4&gt;$M$17,0,$M$17*$C$17)+IF($N$17*$C$17*F$4&gt;$N$17,0,$N$17*$C$17)))</f>
        <v>0.5</v>
      </c>
      <c r="P75" s="126">
        <f>IF(O46&gt;O17,0,IF(AND(O46=O17,O75=0),0,IF($E$17*$C$17*P$4&gt;$E$17,0,$E$17*$C$17)+IF($F$17*$C$17*O$4&gt;$F$17,0,$F$17*$C$17)+IF($G$17*$C$17*N$4&gt;$G$17,0,$G$17*$C$17)+IF($H$17*$C$17*M$4&gt;$H$17,0,$H$17*$C$17)+IF($I$17*$C$17*L$4&gt;$I$17,0,$I$17*$C$17)+IF($J$17*$C$17*K$4&gt;$J$17,0,$J$17*$C$17)+IF($K$17*$C$17*J$4&gt;$K$17,0,$K$17*$C$17)+IF($L$17*$C$17*I$4&gt;$L$17,0,$L$17*$C$17)+IF($M$17*$C$17*H$4&gt;$M$17,0,$M$17*$C$17)+IF($N$17*$C$17*G$4&gt;$N$17,0,$N$17*$C$17)+IF($O$17*$C$17*F$4&gt;$O$17,0,$O$17*$C$17)))</f>
        <v>0.5</v>
      </c>
      <c r="Q75" s="126">
        <f>IF(P46&gt;P17,0,IF(AND(P46=P17,P75=0),0,IF($E$17*$C$17*Q$4&gt;$E$17,0,$E$17*$C$17)+IF($F$17*$C$17*P$4&gt;$F$17,0,$F$17*$C$17)+IF($G$17*$C$17*O$4&gt;$G$17,0,$G$17*$C$17)+IF($H$17*$C$17*N$4&gt;$H$17,0,$H$17*$C$17)+IF($I$17*$C$17*M$4&gt;$I$17,0,$I$17*$C$17)+IF($J$17*$C$17*L$4&gt;$J$17,0,$J$17*$C$17)+IF($K$17*$C$17*K$4&gt;$K$17,0,$K$17*$C$17)+IF($L$17*$C$17*J$4&gt;$L$17,0,$L$17*$C$17)+IF($M$17*$C$17*I$4&gt;$M$17,0,$M$17*$C$17)+IF($N$17*$C$17*H$4&gt;$N$17,0,$N$17*$C$17)+IF($O$17*$C$17*G$4&gt;$O$17,0,$O$17*$C$17)+IF($P$17*$C$17*F$4&gt;$P$17,0,$P$17*$C$17)))</f>
        <v>0.5</v>
      </c>
      <c r="R75" s="126">
        <f>IF(Q46&gt;Q17,0,IF(AND(Q46=Q17,Q75=0),0,IF($E$17*$C$17*R$4&gt;$E$17,0,$E$17*$C$17)+IF($F$17*$C$17*Q$4&gt;$F$17,0,$F$17*$C$17)+IF($G$17*$C$17*P$4&gt;$G$17,0,$G$17*$C$17)+IF($H$17*$C$17*O$4&gt;$H$17,0,$H$17*$C$17)+IF($I$17*$C$17*N$4&gt;$I$17,0,$I$17*$C$17)+IF($J$17*$C$17*M$4&gt;$J$17,0,$J$17*$C$17)+IF($K$17*$C$17*L$4&gt;$K$17,0,$K$17*$C$17)+IF($L$17*$C$17*K$4&gt;$L$17,0,$L$17*$C$17)+IF($M$17*$C$17*J$4&gt;$M$17,0,$M$17*$C$17)+IF($N$17*$C$17*I$4&gt;$N$17,0,$N$17*$C$17)+IF($O$17*$C$17*H$4&gt;$O$17,0,$O$17*$C$17)+IF($P$17*$C$17*G$4&gt;$P$17,0,$P$17*$C$17)+IF($Q$17*$C$17*F$4&gt;$Q$17,0,$Q$17*$C$17)))</f>
        <v>0.5</v>
      </c>
      <c r="S75" s="126">
        <f>IF(R46&gt;R17,0,IF(AND(R46=R17,R75=0),0,IF($E$17*$C$17*S$4&gt;$E$17,0,$E$17*$C$17)+IF($F$17*$C$17*R$4&gt;$F$17,0,$F$17*$C$17)+IF($G$17*$C$17*Q$4&gt;$G$17,0,$G$17*$C$17)+IF($H$17*$C$17*P$4&gt;$H$17,0,$H$17*$C$17)+IF($I$17*$C$17*O$4&gt;$I$17,0,$I$17*$C$17)+IF($J$17*$C$17*N$4&gt;$J$17,0,$J$17*$C$17)+IF($K$17*$C$17*M$4&gt;$K$17,0,$K$17*$C$17)+IF($L$17*$C$17*L$4&gt;$L$17,0,$L$17*$C$17)+IF($M$17*$C$17*K$4&gt;$M$17,0,$M$17*$C$17)+IF($N$17*$C$17*J$4&gt;$N$17,0,$N$17*$C$17)+IF($O$17*$C$17*I$4&gt;$O$17,0,$O$17*$C$17)+IF($P$17*$C$17*H$4&gt;$P$17,0,$P$17*$C$17)+IF($Q$17*$C$17*G$4&gt;$Q$17,0,$Q$17*$C$17)+IF($R$17*$C$17*F$4&gt;$R$17,0,$R$17*$C$17)))</f>
        <v>0.5</v>
      </c>
      <c r="T75" s="126">
        <f>IF(S46&gt;S17,0,IF(AND(S46=S17,S75=0),0,IF($E$17*$C$17*T$4&gt;$E$17,0,$E$17*$C$17)+IF($F$17*$C$17*S$4&gt;$F$17,0,$F$17*$C$17)+IF($G$17*$C$17*R$4&gt;$G$17,0,$G$17*$C$17)+IF($H$17*$C$17*Q$4&gt;$H$17,0,$H$17*$C$17)+IF($I$17*$C$17*P$4&gt;$I$17,0,$I$17*$C$17)+IF($J$17*$C$17*O$4&gt;$J$17,0,$J$17*$C$17)+IF($K$17*$C$17*N$4&gt;$K$17,0,$K$17*$C$17)+IF($L$17*$C$17*M$4&gt;$L$17,0,$L$17*$C$17)+IF($M$17*$C$17*L$4&gt;$M$17,0,$M$17*$C$17)+IF($N$17*$C$17*K$4&gt;$N$17,0,$N$17*$C$17)+IF($O$17*$C$17*J$4&gt;$O$17,0,$O$17*$C$17)+IF($P$17*$C$17*I$4&gt;$P$17,0,$P$17*$C$17)+IF($Q$17*$C$17*H$4&gt;$Q$17,0,$Q$17*$C$17)+IF($R$17*$C$17*G$4&gt;$R$17,0,$R$17*$C$17)+IF($S$17*$C$17*F$4&gt;$S$17,0,$S$17*$C$17)))</f>
        <v>0.5</v>
      </c>
      <c r="U75" s="126">
        <f>IF(T46&gt;T17,0,IF(AND(T46=T17,T75=0),0,IF($E$17*$C$17*U$4&gt;$E$17,0,$E$17*$C$17)+IF($F$17*$C$17*T$4&gt;$F$17,0,$F$17*$C$17)+IF($G$17*$C$17*S$4&gt;$G$17,0,$G$17*$C$17)+IF($H$17*$C$17*R$4&gt;$H$17,0,$H$17*$C$17)+IF($I$17*$C$17*Q$4&gt;$I$17,0,$I$17*$C$17)+IF($J$17*$C$17*P$4&gt;$J$17,0,$J$17*$C$17)+IF($K$17*$C$17*O$4&gt;$K$17,0,$K$17*$C$17)+IF($L$17*$C$17*N$4&gt;$L$17,0,$L$17*$C$17)+IF($M$17*$C$17*M$4&gt;$M$17,0,$M$17*$C$17)+IF($N$17*$C$17*L$4&gt;$N$17,0,$N$17*$C$17)+IF($O$17*$C$17*K$4&gt;$O$17,0,$O$17*$C$17)+IF($P$17*$C$17*J$4&gt;$P$17,0,$P$17*$C$17)+IF($Q$17*$C$17*I$4&gt;$Q$17,0,$Q$17*$C$17)+IF($R$17*$C$17*H$4&gt;$R$17,0,$R$17*$C$17)+IF($S$17*$C$17*G$4&gt;$S$17,0,$S$17*$C$17)+IF($T$17*$C$17*F$4&gt;$T$17,0,$T$17*$C$17)))</f>
        <v>0.5</v>
      </c>
      <c r="V75" s="126">
        <f>IF(U46&gt;U17,0,IF(AND(U46=U17,U75=0),0,IF($E$17*$C$17*V$4&gt;$E$17,0,$E$17*$C$17)+IF($F$17*$C$17*U$4&gt;$F$17,0,$F$17*$C$17)+IF($G$17*$C$17*T$4&gt;$G$17,0,$G$17*$C$17)+IF($H$17*$C$17*S$4&gt;$H$17,0,$H$17*$C$17)+IF($I$17*$C$17*R$4&gt;$I$17,0,$I$17*$C$17)+IF($J$17*$C$17*Q$4&gt;$J$17,0,$J$17*$C$17)+IF($K$17*$C$17*P$4&gt;$K$17,0,$K$17*$C$17)+IF($L$17*$C$17*O$4&gt;$L$17,0,$L$17*$C$17)+IF($M$17*$C$17*N$4&gt;$M$17,0,$M$17*$C$17)+IF($N$17*$C$17*M$4&gt;$N$17,0,$N$17*$C$17)+IF($O$17*$C$17*L$4&gt;$O$17,0,$O$17*$C$17)+IF($P$17*$C$17*K$4&gt;$P$17,0,$P$17*$C$17)+IF($Q$17*$C$17*J$4&gt;$Q$17,0,$Q$17*$C$17)+IF($R$17*$C$17*I$4&gt;$R$17,0,$R$17*$C$17)+IF($S$17*$C$17*H$4&gt;$S$17,0,$S$17*$C$17)+IF($T$17*$C$17*G$4&gt;$T$17,0,$T$17*$C$17)+IF($U$17*$C$17*F$4&gt;$U$17,0,$U$17*$C$17)))</f>
        <v>0.5</v>
      </c>
      <c r="W75" s="126">
        <f>IF(V46&gt;V17,0,IF(AND(V46=V17,V75=0),0,IF($E$17*$C$17*W$4&gt;$E$17,0,$E$17*$C$17)+IF($F$17*$C$17*V$4&gt;$F$17,0,$F$17*$C$17)+IF($G$17*$C$17*U$4&gt;$G$17,0,$G$17*$C$17)+IF($H$17*$C$17*T$4&gt;$H$17,0,$H$17*$C$17)+IF($I$17*$C$17*S$4&gt;$I$17,0,$I$17*$C$17)+IF($J$17*$C$17*R$4&gt;$J$17,0,$J$17*$C$17)+IF($K$17*$C$17*Q$4&gt;$K$17,0,$K$17*$C$17)+IF($L$17*$C$17*P$4&gt;$L$17,0,$L$17*$C$17)+IF($M$17*$C$17*O$4&gt;$M$17,0,$M$17*$C$17)+IF($N$17*$C$17*N$4&gt;$N$17,0,$N$17*$C$17)+IF($O$17*$C$17*M$4&gt;$O$17,0,$O$17*$C$17)+IF($P$17*$C$17*L$4&gt;$P$17,0,$P$17*$C$17)+IF($Q$17*$C$17*K$4&gt;$Q$17,0,$Q$17*$C$17)+IF($R$17*$C$17*J$4&gt;$R$17,0,$R$17*$C$17)+IF($S$17*$C$17*I$4&gt;$S$17,0,$S$17*$C$17)+IF($T$17*$C$17*H$4&gt;$T$17,0,$T$17*$C$17)+IF($U$17*$C$17*G$4&gt;$U$17,0,$U$17*$C$17)+IF($V$17*$C$17*F$4&gt;$V$17,0,$V$17*$C$17)))</f>
        <v>0.5</v>
      </c>
      <c r="X75" s="126">
        <f>IF(W46&gt;W17,0,IF(AND(W46=W17,W75=0),0,IF($E$17*$C$17*X$4&gt;$E$17,0,$E$17*$C$17)+IF($F$17*$C$17*W$4&gt;$F$17,0,$F$17*$C$17)+IF($G$17*$C$17*V$4&gt;$G$17,0,$G$17*$C$17)+IF($H$17*$C$17*U$4&gt;$H$17,0,$H$17*$C$17)+IF($I$17*$C$17*T$4&gt;$I$17,0,$I$17*$C$17)+IF($J$17*$C$17*S$4&gt;$J$17,0,$J$17*$C$17)+IF($K$17*$C$17*R$4&gt;$K$17,0,$K$17*$C$17)+IF($L$17*$C$17*Q$4&gt;$L$17,0,$L$17*$C$17)+IF($M$17*$C$17*P$4&gt;$M$17,0,$M$17*$C$17)+IF($N$17*$C$17*O$4&gt;$N$17,0,$N$17*$C$17)+IF($O$17*$C$17*N$4&gt;$O$17,0,$O$17*$C$17)+IF($P$17*$C$17*M$4&gt;$P$17,0,$P$17*$C$17)+IF($Q$17*$C$17*L$4&gt;$Q$17,0,$Q$17*$C$17)+IF($R$17*$C$17*K$4&gt;$R$17,0,$R$17*$C$17)+IF($S$17*$C$17*J$4&gt;$S$17,0,$S$17*$C$17)+IF($T$17*$C$17*I$4&gt;$T$17,0,$T$17*$C$17)+IF($U$17*$C$17*H$4&gt;$U$17,0,$U$17*$C$17)+IF($V$17*$C$17*G$4&gt;$V$17,0,$V$17*$C$17)+IF($W$17*$C$17*F$4&gt;$W$17,0,$W$17*$C$17)))</f>
        <v>0.5</v>
      </c>
      <c r="Y75" s="126">
        <f>IF(X46&gt;X17,0,IF(AND(X46=X17,X75=0),0,IF($E$17*$C$17*Y$4&gt;$E$17,0,$E$17*$C$17)+IF($F$17*$C$17*X$4&gt;$F$17,0,$F$17*$C$17)+IF($G$17*$C$17*W$4&gt;$G$17,0,$G$17*$C$17)+IF($H$17*$C$17*V$4&gt;$H$17,0,$H$17*$C$17)+IF($I$17*$C$17*U$4&gt;$I$17,0,$I$17*$C$17)+IF($J$17*$C$17*T$4&gt;$J$17,0,$J$17*$C$17)+IF($K$17*$C$17*S$4&gt;$K$17,0,$K$17*$C$17)+IF($L$17*$C$17*R$4&gt;$L$17,0,$L$17*$C$17)+IF($M$17*$C$17*Q$4&gt;$M$17,0,$M$17*$C$17)+IF($N$17*$C$17*P$4&gt;$N$17,0,$N$17*$C$17)+IF($O$17*$C$17*O$4&gt;$O$17,0,$O$17*$C$17)+IF($P$17*$C$17*N$4&gt;$P$17,0,$P$17*$C$17)+IF($Q$17*$C$17*M$4&gt;$Q$17,0,$Q$17*$C$17)+IF($R$17*$C$17*L$4&gt;$R$17,0,$R$17*$C$17)+IF($S$17*$C$17*K$4&gt;$S$17,0,$S$17*$C$17)+IF($T$17*$C$17*J$4&gt;$T$17,0,$T$17*$C$17)+IF($U$17*$C$17*I$4&gt;$U$17,0,$U$17*$C$17)+IF($V$17*$C$17*H$4&gt;$V$17,0,$V$17*$C$17)+IF($W$17*$C$17*G$4&gt;$W$17,0,$W$17*$C$17)+IF($X$17*$C$17*F$4&gt;$X$17,0,$X$17*$C$17)))</f>
        <v>0.5</v>
      </c>
      <c r="Z75" s="126">
        <f>IF(Y46&gt;Y17,0,IF(AND(Y46=Y17,Y75=0),0,IF($E$17*$C$17*Z$4&gt;$E$17,0,$E$17*$C$17)+IF($F$17*$C$17*Y$4&gt;$F$17,0,$F$17*$C$17)+IF($G$17*$C$17*X$4&gt;$G$17,0,$G$17*$C$17)+IF($H$17*$C$17*W$4&gt;$H$17,0,$H$17*$C$17)+IF($I$17*$C$17*V$4&gt;$I$17,0,$I$17*$C$17)+IF($J$17*$C$17*U$4&gt;$J$17,0,$J$17*$C$17)+IF($K$17*$C$17*T$4&gt;$K$17,0,$K$17*$C$17)+IF($L$17*$C$17*S$4&gt;$L$17,0,$L$17*$C$17)+IF($M$17*$C$17*R$4&gt;$M$17,0,$M$17*$C$17)+IF($N$17*$C$17*Q$4&gt;$N$17,0,$N$17*$C$17)+IF($O$17*$C$17*P$4&gt;$O$17,0,$O$17*$C$17)+IF($P$17*$C$17*O$4&gt;$P$17,0,$P$17*$C$17)+IF($Q$17*$C$17*N$4&gt;$Q$17,0,$Q$17*$C$17)+IF($R$17*$C$17*M$4&gt;$R$17,0,$R$17*$C$17)+IF($S$17*$C$17*L$4&gt;$S$17,0,$S$17*$C$17)+IF($T$17*$C$17*K$4&gt;$T$17,0,$T$17*$C$17)+IF($U$17*$C$17*J$4&gt;$U$17,0,$U$17*$C$17)+IF($V$17*$C$17*I$4&gt;$V$17,0,$V$17*$C$17)+IF($W$17*$C$17*H$4&gt;$W$17,0,$W$17*$C$17)+IF($X$17*$C$17*G$4&gt;$X$17,0,$X$17*$C$17)+IF($Y$17*$C$17*F$4&gt;$Y$17,0,$Y$17*$C$17)))</f>
        <v>0.5</v>
      </c>
      <c r="AA75" s="126">
        <f>IF(Z46&gt;Z17,0,IF(AND(Z46=Z17,Z75=0),0,IF($E$17*$C$17*AA$4&gt;$E$17,0,$E$17*$C$17)+IF($F$17*$C$17*Z$4&gt;$F$17,0,$F$17*$C$17)+IF($G$17*$C$17*Y$4&gt;$G$17,0,$G$17*$C$17)+IF($H$17*$C$17*X$4&gt;$H$17,0,$H$17*$C$17)+IF($I$17*$C$17*W$4&gt;$I$17,0,$I$17*$C$17)+IF($J$17*$C$17*V$4&gt;$J$17,0,$J$17*$C$17)+IF($K$17*$C$17*U$4&gt;$K$17,0,$K$17*$C$17)+IF($L$17*$C$17*T$4&gt;$L$17,0,$L$17*$C$17)+IF($M$17*$C$17*S$4&gt;$M$17,0,$M$17*$C$17)+IF($N$17*$C$17*R$4&gt;$N$17,0,$N$17*$C$17)+IF($O$17*$C$17*Q$4&gt;$O$17,0,$O$17*$C$17)+IF($P$17*$C$17*P$4&gt;$P$17,0,$P$17*$C$17)+IF($Q$17*$C$17*O$4&gt;$Q$17,0,$Q$17*$C$17)+IF($R$17*$C$17*N$4&gt;$R$17,0,$R$17*$C$17)+IF($S$17*$C$17*M$4&gt;$S$17,0,$S$17*$C$17)+IF($T$17*$C$17*L$4&gt;$T$17,0,$T$17*$C$17)+IF($U$17*$C$17*K$4&gt;$U$17,0,$U$17*$C$17)+IF($V$17*$C$17*J$4&gt;$V$17,0,$V$17*$C$17)+IF($W$17*$C$17*I$4&gt;$W$17,0,$W$17*$C$17)+IF($X$17*$C$17*H$4&gt;$X$17,0,$X$17*$C$17)+IF($Y$17*$C$17*G$4&gt;$Y$17,0,$Y$17*$C$17)+IF($Z$17*$C$17*F$4&gt;$Z$17,0,$Z$17*$C$17)))</f>
        <v>0.5</v>
      </c>
      <c r="AB75" s="126">
        <f>IF(AA46&gt;AA17,0,IF(AND(AA46=AA17,AA75=0),0,IF($E$17*$C$17*AB$4&gt;$E$17,0,$E$17*$C$17)+IF($F$17*$C$17*AA$4&gt;$F$17,0,$F$17*$C$17)+IF($G$17*$C$17*Z$4&gt;$G$17,0,$G$17*$C$17)+IF($H$17*$C$17*Y$4&gt;$H$17,0,$H$17*$C$17)+IF($I$17*$C$17*X$4&gt;$I$17,0,$I$17*$C$17)+IF($J$17*$C$17*W$4&gt;$J$17,0,$J$17*$C$17)+IF($K$17*$C$17*V$4&gt;$K$17,0,$K$17*$C$17)+IF($L$17*$C$17*U$4&gt;$L$17,0,$L$17*$C$17)+IF($M$17*$C$17*T$4&gt;$M$17,0,$M$17*$C$17)+IF($N$17*$C$17*S$4&gt;$N$17,0,$N$17*$C$17)+IF($O$17*$C$17*R$4&gt;$O$17,0,$O$17*$C$17)+IF($P$17*$C$17*Q$4&gt;$P$17,0,$P$17*$C$17)+IF($Q$17*$C$17*P$4&gt;$Q$17,0,$Q$17*$C$17)+IF($R$17*$C$17*O$4&gt;$R$17,0,$R$17*$C$17)+IF($S$17*$C$17*N$4&gt;$S$17,0,$S$17*$C$17)+IF($T$17*$C$17*M$4&gt;$T$17,0,$T$17*$C$17)+IF($U$17*$C$17*L$4&gt;$U$17,0,$U$17*$C$17)+IF($V$17*$C$17*K$4&gt;$V$17,0,$V$17*$C$17)+IF($W$17*$C$17*J$4&gt;$W$17,0,$W$17*$C$17)+IF($X$17*$C$17*I$4&gt;$X$17,0,$X$17*$C$17)+IF($Y$17*$C$17*H$4&gt;$Y$17,0,$Y$17*$C$17)+IF($Z$17*$C$17*G$4&gt;$Z$17,0,$Z$17*$C$17)+IF($AA$17*$C$17*F$4&gt;$AA$17,0,$AA$17*$C$17)))</f>
        <v>0.5</v>
      </c>
      <c r="AC75" s="126">
        <f>IF(AB46&gt;AB17,0,IF(AND(AB46=AB17,AB75=0),0,IF($E$17*$C$17*AC$4&gt;$E$17,0,$E$17*$C$17)+IF($F$17*$C$17*AB$4&gt;$F$17,0,$F$17*$C$17)+IF($G$17*$C$17*AA$4&gt;$G$17,0,$G$17*$C$17)+IF($H$17*$C$17*Z$4&gt;$H$17,0,$H$17*$C$17)+IF($I$17*$C$17*Y$4&gt;$I$17,0,$I$17*$C$17)+IF($J$17*$C$17*X$4&gt;$J$17,0,$J$17*$C$17)+IF($K$17*$C$17*W$4&gt;$K$17,0,$K$17*$C$17)+IF($L$17*$C$17*V$4&gt;$L$17,0,$L$17*$C$17)+IF($M$17*$C$17*U$4&gt;$M$17,0,$M$17*$C$17)+IF($N$17*$C$17*T$4&gt;$N$17,0,$N$17*$C$17)+IF($O$17*$C$17*S$4&gt;$O$17,0,$O$17*$C$17)+IF($P$17*$C$17*R$4&gt;$P$17,0,$P$17*$C$17)+IF($Q$17*$C$17*Q$4&gt;$Q$17,0,$Q$17*$C$17)+IF($R$17*$C$17*P$4&gt;$R$17,0,$R$17*$C$17)+IF($S$17*$C$17*O$4&gt;$S$17,0,$S$17*$C$17)+IF($T$17*$C$17*N$4&gt;$T$17,0,$T$17*$C$17)+IF($U$17*$C$17*M$4&gt;$U$17,0,$U$17*$C$17)+IF($V$17*$C$17*L$4&gt;$V$17,0,$V$17*$C$17)+IF($W$17*$C$17*K$4&gt;$W$17,0,$W$17*$C$17)+IF($X$17*$C$17*J$4&gt;$X$17,0,$X$17*$C$17)+IF($Y$17*$C$17*I$4&gt;$Y$17,0,$Y$17*$C$17)+IF($Z$17*$C$17*H$4&gt;$Z$17,0,$Z$17*$C$17)+IF($AA$17*$C$17*G$4&gt;$AA$17,0,$AA$17*$C$17)+IF($AB$17*$C$17*F$4&gt;$AB$17,0,$AB$17*$C$17)))</f>
        <v>0.5</v>
      </c>
      <c r="AD75" s="126">
        <f>IF(AC46&gt;AC17,0,IF(AND(AC46=AC17,AC75=0),0,IF($E$17*$C$17*AD$4&gt;$E$17,0,$E$17*$C$17)+IF($F$17*$C$17*AC$4&gt;$F$17,0,$F$17*$C$17)+IF($G$17*$C$17*AB$4&gt;$G$17,0,$G$17*$C$17)+IF($H$17*$C$17*AA$4&gt;$H$17,0,$H$17*$C$17)+IF($I$17*$C$17*Z$4&gt;$I$17,0,$I$17*$C$17)+IF($J$17*$C$17*Y$4&gt;$J$17,0,$J$17*$C$17)+IF($K$17*$C$17*X$4&gt;$K$17,0,$K$17*$C$17)+IF($L$17*$C$17*W$4&gt;$L$17,0,$L$17*$C$17)+IF($M$17*$C$17*V$4&gt;$M$17,0,$M$17*$C$17)+IF($N$17*$C$17*U$4&gt;$N$17,0,$N$17*$C$17)+IF($O$17*$C$17*T$4&gt;$O$17,0,$O$17*$C$17)+IF($P$17*$C$17*S$4&gt;$P$17,0,$P$17*$C$17)+IF($Q$17*$C$17*R$4&gt;$Q$17,0,$Q$17*$C$17)+IF($R$17*$C$17*Q$4&gt;$R$17,0,$R$17*$C$17)+IF($S$17*$C$17*P$4&gt;$S$17,0,$S$17*$C$17)+IF($T$17*$C$17*O$4&gt;$T$17,0,$T$17*$C$17)+IF($U$17*$C$17*N$4&gt;$U$17,0,$U$17*$C$17)+IF($V$17*$C$17*M$4&gt;$V$17,0,$V$17*$C$17)+IF($W$17*$C$17*L$4&gt;$W$17,0,$W$17*$C$17)+IF($X$17*$C$17*K$4&gt;$X$17,0,$X$17*$C$17)+IF($Y$17*$C$17*J$4&gt;$Y$17,0,$Y$17*$C$17)+IF($Z$17*$C$17*I$4&gt;$Z$17,0,$Z$17*$C$17)+IF($AA$17*$C$17*H$4&gt;$AA$17,0,$AA$17*$C$17)+IF($AB$17*$C$17*G$4&gt;$AB$17,0,$AB$17*$C$17)+IF($AC$17*$C$17*F$4&gt;$AC$17,0,$AC$17*$C$17)))</f>
        <v>0.5</v>
      </c>
      <c r="AE75" s="126">
        <f>IF(AD46&gt;AD17,0,IF(AND(AD46=AD17,AD75=0),0,IF($E$17*$C$17*AE$4&gt;$E$17,0,$E$17*$C$17)+IF($F$17*$C$17*AD$4&gt;$F$17,0,$F$17*$C$17)+IF($G$17*$C$17*AC$4&gt;$G$17,0,$G$17*$C$17)+IF($H$17*$C$17*AB$4&gt;$H$17,0,$H$17*$C$17)+IF($I$17*$C$17*AA$4&gt;$I$17,0,$I$17*$C$17)+IF($J$17*$C$17*Z$4&gt;$J$17,0,$J$17*$C$17)+IF($K$17*$C$17*Y$4&gt;$K$17,0,$K$17*$C$17)+IF($L$17*$C$17*X$4&gt;$L$17,0,$L$17*$C$17)+IF($M$17*$C$17*W$4&gt;$M$17,0,$M$17*$C$17)+IF($N$17*$C$17*V$4&gt;$N$17,0,$N$17*$C$17)+IF($O$17*$C$17*U$4&gt;$O$17,0,$O$17*$C$17)+IF($P$17*$C$17*T$4&gt;$P$17,0,$P$17*$C$17)+IF($Q$17*$C$17*S$4&gt;$Q$17,0,$Q$17*$C$17)+IF($R$17*$C$17*R$4&gt;$R$17,0,$R$17*$C$17)+IF($S$17*$C$17*Q$4&gt;$S$17,0,$S$17*$C$17)+IF($T$17*$C$17*P$4&gt;$T$17,0,$T$17*$C$17)+IF($U$17*$C$17*O$4&gt;$U$17,0,$U$17*$C$17)+IF($V$17*$C$17*N$4&gt;$V$17,0,$V$17*$C$17)+IF($W$17*$C$17*M$4&gt;$W$17,0,$W$17*$C$17)+IF($X$17*$C$17*L$4&gt;$X$17,0,$X$17*$C$17)+IF($Y$17*$C$17*K$4&gt;$Y$17,0,$Y$17*$C$17)+IF($Z$17*$C$17*J$4&gt;$Z$17,0,$Z$17*$C$17)+IF($AA$17*$C$17*I$4&gt;$AA$17,0,$AA$17*$C$17)+IF($AB$17*$C$17*H$4&gt;$AB$17,0,$AB$17*$C$17)+IF($AC$17*$C$17*G$4&gt;$AC$17,0,$AC$17*$C$17)+IF($AD$17*$C$17*F$4&gt;$AD$17,0,$AD$17*$C$17)))</f>
        <v>0.5</v>
      </c>
      <c r="AF75" s="126">
        <f>IF(AE46&gt;AE17,0,IF(AND(AE46=AE17,AE75=0),0,IF($E$17*$C$17*AF$4&gt;$E$17,0,$E$17*$C$17)+IF($F$17*$C$17*AE$4&gt;$F$17,0,$F$17*$C$17)+IF($G$17*$C$17*AD$4&gt;$G$17,0,$G$17*$C$17)+IF($H$17*$C$17*AC$4&gt;$H$17,0,$H$17*$C$17)+IF($I$17*$C$17*AB$4&gt;$I$17,0,$I$17*$C$17)+IF($J$17*$C$17*AA$4&gt;$J$17,0,$J$17*$C$17)+IF($K$17*$C$17*Z$4&gt;$K$17,0,$K$17*$C$17)+IF($L$17*$C$17*Y$4&gt;$L$17,0,$L$17*$C$17)+IF($M$17*$C$17*X$4&gt;$M$17,0,$M$17*$C$17)+IF($N$17*$C$17*W$4&gt;$N$17,0,$N$17*$C$17)+IF($O$17*$C$17*V$4&gt;$O$17,0,$O$17*$C$17)+IF($P$17*$C$17*U$4&gt;$P$17,0,$P$17*$C$17)+IF($Q$17*$C$17*T$4&gt;$Q$17,0,$Q$17*$C$17)+IF($R$17*$C$17*S$4&gt;$R$17,0,$R$17*$C$17)+IF($S$17*$C$17*R$4&gt;$S$17,0,$S$17*$C$17)+IF($T$17*$C$17*Q$4&gt;$T$17,0,$T$17*$C$17)+IF($U$17*$C$17*P$4&gt;$U$17,0,$U$17*$C$17)+IF($V$17*$C$17*O$4&gt;$V$17,0,$V$17*$C$17)+IF($W$17*$C$17*N$4&gt;$W$17,0,$W$17*$C$17)+IF($X$17*$C$17*M$4&gt;$X$17,0,$X$17*$C$17)+IF($Y$17*$C$17*L$4&gt;$Y$17,0,$Y$17*$C$17)+IF($Z$17*$C$17*K$4&gt;$Z$17,0,$Z$17*$C$17)+IF($AA$17*$C$17*J$4&gt;$AA$17,0,$AA$17*$C$17)+IF($AB$17*$C$17*I$4&gt;$AB$17,0,$AB$17*$C$17)+IF($AC$17*$C$17*H$4&gt;$AC$17,0,$AC$17*$C$17)+IF($AD$17*$C$17*G$4&gt;$AD$17,0,$AD$17*$C$17)+IF($AE$17*$C$17*F$4&gt;$AE$17,0,$AE$17*$C$17)))</f>
        <v>0.5</v>
      </c>
      <c r="AG75" s="126">
        <f>IF(AF46&gt;AF17,0,IF(AND(AF46=AF17,AF75=0),0,IF($E$17*$C$17*AG$4&gt;$E$17,0,$E$17*$C$17)+IF($F$17*$C$17*AF$4&gt;$F$17,0,$F$17*$C$17)+IF($G$17*$C$17*AE$4&gt;$G$17,0,$G$17*$C$17)+IF($H$17*$C$17*AD$4&gt;$H$17,0,$H$17*$C$17)+IF($I$17*$C$17*AC$4&gt;$I$17,0,$I$17*$C$17)+IF($J$17*$C$17*AB$4&gt;$J$17,0,$J$17*$C$17)+IF($K$17*$C$17*AA$4&gt;$K$17,0,$K$17*$C$17)+IF($L$17*$C$17*Z$4&gt;$L$17,0,$L$17*$C$17)+IF($M$17*$C$17*Y$4&gt;$M$17,0,$M$17*$C$17)+IF($N$17*$C$17*X$4&gt;$N$17,0,$N$17*$C$17)+IF($O$17*$C$17*W$4&gt;$O$17,0,$O$17*$C$17)+IF($P$17*$C$17*V$4&gt;$P$17,0,$P$17*$C$17)+IF($Q$17*$C$17*U$4&gt;$Q$17,0,$Q$17*$C$17)+IF($R$17*$C$17*T$4&gt;$R$17,0,$R$17*$C$17)+IF($S$17*$C$17*S$4&gt;$S$17,0,$S$17*$C$17)+IF($T$17*$C$17*R$4&gt;$T$17,0,$T$17*$C$17)+IF($U$17*$C$17*Q$4&gt;$U$17,0,$U$17*$C$17)+IF($V$17*$C$17*P$4&gt;$V$17,0,$V$17*$C$17)+IF($W$17*$C$17*O$4&gt;$W$17,0,$W$17*$C$17)+IF($X$17*$C$17*N$4&gt;$X$17,0,$X$17*$C$17)+IF($Y$17*$C$17*M$4&gt;$Y$17,0,$Y$17*$C$17)+IF($Z$17*$C$17*L$4&gt;$Z$17,0,$Z$17*$C$17)+IF($AA$17*$C$17*K$4&gt;$AA$17,0,$AA$17*$C$17)+IF($AB$17*$C$17*J$4&gt;$AB$17,0,$AB$17*$C$17)+IF($AC$17*$C$17*I$4&gt;$AC$17,0,$AC$17*$C$17)+IF($AD$17*$C$17*H$4&gt;$AD$17,0,$AD$17*$C$17)+IF($AE$17*$C$17*G$4&gt;$AE$17,0,$AE$17*$C$17)+IF($AF$17*$C$17*F$4&gt;$AF$17,0,$AF$17*$C$17)))</f>
        <v>0.5</v>
      </c>
      <c r="AH75" s="126">
        <f>IF(AG46&gt;AG17,0,IF(AND(AG46=AG17,AG75=0),0,IF($E$17*$C$17*AH$4&gt;$E$17,0,$E$17*$C$17)+IF($F$17*$C$17*AG$4&gt;$F$17,0,$F$17*$C$17)+IF($G$17*$C$17*AF$4&gt;$G$17,0,$G$17*$C$17)+IF($H$17*$C$17*AE$4&gt;$H$17,0,$H$17*$C$17)+IF($I$17*$C$17*AD$4&gt;$I$17,0,$I$17*$C$17)+IF($J$17*$C$17*AC$4&gt;$J$17,0,$J$17*$C$17)+IF($K$17*$C$17*AB$4&gt;$K$17,0,$K$17*$C$17)+IF($L$17*$C$17*AA$4&gt;$L$17,0,$L$17*$C$17)+IF($M$17*$C$17*Z$4&gt;$M$17,0,$M$17*$C$17)+IF($N$17*$C$17*Y$4&gt;$N$17,0,$N$17*$C$17)+IF($O$17*$C$17*X$4&gt;$O$17,0,$O$17*$C$17)+IF($P$17*$C$17*W$4&gt;$P$17,0,$P$17*$C$17)+IF($Q$17*$C$17*V$4&gt;$Q$17,0,$Q$17*$C$17)+IF($R$17*$C$17*U$4&gt;$R$17,0,$R$17*$C$17)+IF($S$17*$C$17*T$4&gt;$S$17,0,$S$17*$C$17)+IF($T$17*$C$17*S$4&gt;$T$17,0,$T$17*$C$17)+IF($U$17*$C$17*R$4&gt;$U$17,0,$U$17*$C$17)+IF($V$17*$C$17*Q$4&gt;$V$17,0,$V$17*$C$17)+IF($W$17*$C$17*P$4&gt;$W$17,0,$W$17*$C$17)+IF($X$17*$C$17*O$4&gt;$X$17,0,$X$17*$C$17)+IF($Y$17*$C$17*N$4&gt;$Y$17,0,$Y$17*$C$17)+IF($Z$17*$C$17*M$4&gt;$Z$17,0,$Z$17*$C$17)+IF($AA$17*$C$17*L$4&gt;$AA$17,0,$AA$17*$C$17)+IF($AB$17*$C$17*K$4&gt;$AB$17,0,$AB$17*$C$17)+IF($AC$17*$C$17*J$4&gt;$AC$17,0,$AC$17*$C$17)+IF($AD$17*$C$17*I$4&gt;$AD$17,0,$AD$17*$C$17)+IF($AE$17*$C$17*H$4&gt;$AE$17,0,$AE$17*$C$17)+IF($AF$17*$C$17*G$4&gt;$AF$17,0,$AF$17*$C$17)+IF($AG$17*$C$17*F$4&gt;$AG$17,0,$AG$17*$C$17)))</f>
        <v>0.5</v>
      </c>
      <c r="AI75" s="126">
        <f>IF(AH46&gt;AH17,0,IF(AND(AH46=AH17,AH75=0),0,IF($E$17*$C$17*AI$4&gt;$E$17,0,$E$17*$C$17)+IF($F$17*$C$17*AH$4&gt;$F$17,0,$F$17*$C$17)+IF($G$17*$C$17*AG$4&gt;$G$17,0,$G$17*$C$17)+IF($H$17*$C$17*AF$4&gt;$H$17,0,$H$17*$C$17)+IF($I$17*$C$17*AE$4&gt;$I$17,0,$I$17*$C$17)+IF($J$17*$C$17*AD$4&gt;$J$17,0,$J$17*$C$17)+IF($K$17*$C$17*AC$4&gt;$K$17,0,$K$17*$C$17)+IF($L$17*$C$17*AB$4&gt;$L$17,0,$L$17*$C$17)+IF($M$17*$C$17*AA$4&gt;$M$17,0,$M$17*$C$17)+IF($N$17*$C$17*Z$4&gt;$N$17,0,$N$17*$C$17)+IF($O$17*$C$17*Y$4&gt;$O$17,0,$O$17*$C$17)+IF($P$17*$C$17*X$4&gt;$P$17,0,$P$17*$C$17)+IF($Q$17*$C$17*W$4&gt;$Q$17,0,$Q$17*$C$17)+IF($R$17*$C$17*V$4&gt;$R$17,0,$R$17*$C$17)+IF($S$17*$C$17*U$4&gt;$S$17,0,$S$17*$C$17)+IF($T$17*$C$17*T$4&gt;$T$17,0,$T$17*$C$17)+IF($U$17*$C$17*S$4&gt;$U$17,0,$U$17*$C$17)+IF($V$17*$C$17*R$4&gt;$V$17,0,$V$17*$C$17)+IF($W$17*$C$17*Q$4&gt;$W$17,0,$W$17*$C$17)+IF($X$17*$C$17*P$4&gt;$X$17,0,$X$17*$C$17)+IF($Y$17*$C$17*O$4&gt;$Y$17,0,$Y$17*$C$17)+IF($Z$17*$C$17*N$4&gt;$Z$17,0,$Z$17*$C$17)+IF($AA$17*$C$17*M$4&gt;$AA$17,0,$AA$17*$C$17)+IF($AB$17*$C$17*L$4&gt;$AB$17,0,$AB$17*$C$17)+IF($AC$17*$C$17*K$4&gt;$AC$17,0,$AC$17*$C$17)+IF($AD$17*$C$17*J$4&gt;$AD$17,0,$AD$17*$C$17)+IF($AE$17*$C$17*I$4&gt;$AE$17,0,$AE$17*$C$17)+IF($AF$17*$C$17*H$4&gt;$AF$17,0,$AF$17*$C$17)+IF($AG$17*$C$17*G$4&gt;$AG$17,0,$AG$17*$C$17)+IF($AH$17*$C$17*F$4&gt;$AH$17,0,$AH$17*$C$17)))</f>
        <v>0.5</v>
      </c>
    </row>
    <row r="76" spans="2:35" x14ac:dyDescent="0.3">
      <c r="B76" s="6" t="str">
        <f t="shared" si="12"/>
        <v>Transformers</v>
      </c>
      <c r="C76" s="303"/>
      <c r="D76" s="151">
        <f t="shared" si="13"/>
        <v>15</v>
      </c>
      <c r="E76" s="126">
        <v>0</v>
      </c>
      <c r="F76" s="126">
        <f>IF(E47&gt;E18,0,IF(AND(E47=E18,E76=0),0,IF($E$18*$C$18*F$4&gt;$E$18,0,$E$18*$C$18)))</f>
        <v>0.5</v>
      </c>
      <c r="G76" s="126">
        <f>IF(F47&gt;F18,0,IF(AND(F47=F18,F76=0),0,IF($E$18*$C$18*G$4&gt;$E$18,0,$E$18*$C$18)+IF($F$18*$C$18*F$4&gt;$F$18,0,$F$18*$C$18)))</f>
        <v>0.5</v>
      </c>
      <c r="H76" s="126">
        <f>IF(G47&gt;G18,0,IF(AND(G47=G18,G76=0),0,IF($E$18*$C$18*H$4&gt;$E$18,0,$E$18*$C$18)+IF($F$18*$C$18*G$4&gt;$F$18,0,$F$18*$C$18)+IF($G$18*$C$18*F$4&gt;$G$18,0,$G$18*$C$18)))</f>
        <v>0.5</v>
      </c>
      <c r="I76" s="126">
        <f>IF(H47&gt;H18,0,IF(AND(H47=H18,H76=0),0,IF($E$18*$C$18*I$4&gt;$E$18,0,$E$18*$C$18)+IF($F$18*$C$18*H$4&gt;$F$18,0,$F$18*$C$18)+IF($G$18*$C$18*G$4&gt;$G$18,0,$G$18*$C$18)+IF($H$18*$C$18*F$4&gt;$H$18,0,$H$18*$C$18)))</f>
        <v>0.5</v>
      </c>
      <c r="J76" s="126">
        <f>IF(I47&gt;I18,0,IF(AND(I47=I18,I76=0),0,IF($E$18*$C$18*J$4&gt;$E$18,0,$E$18*$C$18)+IF($F$18*$C$18*I$4&gt;$F$18,0,$F$18*$C$18)+IF($G$18*$C$18*H$4&gt;$G$18,0,$G$18*$C$18)+IF($H$18*$C$18*G$4&gt;$H$18,0,$H$18*$C$18)+IF($I$18*$C$18*F$4&gt;$I$18,0,$I$18*$C$18)))</f>
        <v>0.5</v>
      </c>
      <c r="K76" s="126">
        <f>IF(J47&gt;J18,0,IF(AND(J47=J18,J76=0),0,IF($E$18*$C$18*K$4&gt;$E$18,0,$E$18*$C$18)+IF($F$18*$C$18*J$4&gt;$F$18,0,$F$18*$C$18)+IF($G$18*$C$18*I$4&gt;$G$18,0,$G$18*$C$18)+IF($H$18*$C$18*H$4&gt;$H$18,0,$H$18*$C$18)+IF($I$18*$C$18*G$4&gt;$I$18,0,$I$18*$C$18)+IF($J$18*$C$18*F$4&gt;$J$18,0,$J$18*$C$18)))</f>
        <v>0.5</v>
      </c>
      <c r="L76" s="126">
        <f>IF(K47&gt;K18,0,IF(AND(K47=K18,K76=0),0,IF($E$18*$C$18*L$4&gt;$E$18,0,$E$18*$C$18)+IF($F$18*$C$18*K$4&gt;$F$18,0,$F$18*$C$18)+IF($G$18*$C$18*J$4&gt;$G$18,0,$G$18*$C$18)+IF($H$18*$C$18*I$4&gt;$H$18,0,$H$18*$C$18)+IF($I$18*$C$18*H$4&gt;$I$18,0,$I$18*$C$18)+IF($J$18*$C$18*G$4&gt;$J$18,0,$J$18*$C$18)+IF($K$18*$C$18*F$4&gt;$K$18,0,$K$18*$C$18)))</f>
        <v>0.5</v>
      </c>
      <c r="M76" s="126">
        <f>IF(L47&gt;L18,0,IF(AND(L47=L18,L76=0),0,IF($E$18*$C$18*M$4&gt;$E$18,0,$E$18*$C$18)+IF($F$18*$C$18*L$4&gt;$F$18,0,$F$18*$C$18)+IF($G$18*$C$18*K$4&gt;$G$18,0,$G$18*$C$18)+IF($H$18*$C$18*J$4&gt;$H$18,0,$H$18*$C$18)+IF($I$18*$C$18*I$4&gt;$I$18,0,$I$18*$C$18)+IF($J$18*$C$18*H$4&gt;$J$18,0,$J$18*$C$18)+IF($K$18*$C$18*G$4&gt;$K$18,0,$K$18*$C$18)+IF($L$18*$C$18*F$4&gt;$L$18,0,$L$18*$C$18)))</f>
        <v>0.5</v>
      </c>
      <c r="N76" s="126">
        <f>IF(M47&gt;M18,0,IF(AND(M47=M18,M76=0),0,IF($E$18*$C$18*N$4&gt;$E$18,0,$E$18*$C$18)+IF($F$18*$C$18*M$4&gt;$F$18,0,$F$18*$C$18)+IF($G$18*$C$18*L$4&gt;$G$18,0,$G$18*$C$18)+IF($H$18*$C$18*K$4&gt;$H$18,0,$H$18*$C$18)+IF($I$18*$C$18*J$4&gt;$I$18,0,$I$18*$C$18)+IF($J$18*$C$18*I$4&gt;$J$18,0,$J$18*$C$18)+IF($K$18*$C$18*H$4&gt;$K$18,0,$K$18*$C$18)+IF($L$18*$C$18*G$4&gt;$L$18,0,$L$18*$C$18)+IF($M$18*$C$18*F$4&gt;$M$18,0,$M$18*$C$18)))</f>
        <v>0.5</v>
      </c>
      <c r="O76" s="126">
        <f>IF(N47&gt;N18,0,IF(AND(N47=N18,N76=0),0,IF($E$18*$C$18*O$4&gt;$E$18,0,$E$18*$C$18)+IF($F$18*$C$18*N$4&gt;$F$18,0,$F$18*$C$18)+IF($G$18*$C$18*M$4&gt;$G$18,0,$G$18*$C$18)+IF($H$18*$C$18*L$4&gt;$H$18,0,$H$18*$C$18)+IF($I$18*$C$18*K$4&gt;$I$18,0,$I$18*$C$18)+IF($J$18*$C$18*J$4&gt;$J$18,0,$J$18*$C$18)+IF($K$18*$C$18*I$4&gt;$K$18,0,$K$18*$C$18)+IF($L$18*$C$18*H$4&gt;$L$18,0,$L$18*$C$18)+IF($M$18*$C$18*G$4&gt;$M$18,0,$M$18*$C$18)+IF($N$18*$C$18*F$4&gt;$N$18,0,$N$18*$C$18)))</f>
        <v>0.5</v>
      </c>
      <c r="P76" s="126">
        <f>IF(O47&gt;O18,0,IF(AND(O47=O18,O76=0),0,IF($E$18*$C$18*P$4&gt;$E$18,0,$E$18*$C$18)+IF($F$18*$C$18*O$4&gt;$F$18,0,$F$18*$C$18)+IF($G$18*$C$18*N$4&gt;$G$18,0,$G$18*$C$18)+IF($H$18*$C$18*M$4&gt;$H$18,0,$H$18*$C$18)+IF($I$18*$C$18*L$4&gt;$I$18,0,$I$18*$C$18)+IF($J$18*$C$18*K$4&gt;$J$18,0,$J$18*$C$18)+IF($K$18*$C$18*J$4&gt;$K$18,0,$K$18*$C$18)+IF($L$18*$C$18*I$4&gt;$L$18,0,$L$18*$C$18)+IF($M$18*$C$18*H$4&gt;$M$18,0,$M$18*$C$18)+IF($N$18*$C$18*G$4&gt;$N$18,0,$N$18*$C$18)+IF($O$18*$C$18*F$4&gt;$O$18,0,$O$18*$C$18)))</f>
        <v>0.5</v>
      </c>
      <c r="Q76" s="126">
        <f>IF(P47&gt;P18,0,IF(AND(P47=P18,P76=0),0,IF($E$18*$C$18*Q$4&gt;$E$18,0,$E$18*$C$18)+IF($F$18*$C$18*P$4&gt;$F$18,0,$F$18*$C$18)+IF($G$18*$C$18*O$4&gt;$G$18,0,$G$18*$C$18)+IF($H$18*$C$18*N$4&gt;$H$18,0,$H$18*$C$18)+IF($I$18*$C$18*M$4&gt;$I$18,0,$I$18*$C$18)+IF($J$18*$C$18*L$4&gt;$J$18,0,$J$18*$C$18)+IF($K$18*$C$18*K$4&gt;$K$18,0,$K$18*$C$18)+IF($L$18*$C$18*J$4&gt;$L$18,0,$L$18*$C$18)+IF($M$18*$C$18*I$4&gt;$M$18,0,$M$18*$C$18)+IF($N$18*$C$18*H$4&gt;$N$18,0,$N$18*$C$18)+IF($O$18*$C$18*G$4&gt;$O$18,0,$O$18*$C$18)+IF($P$18*$C$18*F$4&gt;$P$18,0,$P$18*$C$18)))</f>
        <v>0.5</v>
      </c>
      <c r="R76" s="126">
        <f>IF(Q47&gt;Q18,0,IF(AND(Q47=Q18,Q76=0),0,IF($E$18*$C$18*R$4&gt;$E$18,0,$E$18*$C$18)+IF($F$18*$C$18*Q$4&gt;$F$18,0,$F$18*$C$18)+IF($G$18*$C$18*P$4&gt;$G$18,0,$G$18*$C$18)+IF($H$18*$C$18*O$4&gt;$H$18,0,$H$18*$C$18)+IF($I$18*$C$18*N$4&gt;$I$18,0,$I$18*$C$18)+IF($J$18*$C$18*M$4&gt;$J$18,0,$J$18*$C$18)+IF($K$18*$C$18*L$4&gt;$K$18,0,$K$18*$C$18)+IF($L$18*$C$18*K$4&gt;$L$18,0,$L$18*$C$18)+IF($M$18*$C$18*J$4&gt;$M$18,0,$M$18*$C$18)+IF($N$18*$C$18*I$4&gt;$N$18,0,$N$18*$C$18)+IF($O$18*$C$18*H$4&gt;$O$18,0,$O$18*$C$18)+IF($P$18*$C$18*G$4&gt;$P$18,0,$P$18*$C$18)+IF($Q$18*$C$18*F$4&gt;$Q$18,0,$Q$18*$C$18)))</f>
        <v>0.5</v>
      </c>
      <c r="S76" s="126">
        <f>IF(R47&gt;R18,0,IF(AND(R47=R18,R76=0),0,IF($E$18*$C$18*S$4&gt;$E$18,0,$E$18*$C$18)+IF($F$18*$C$18*R$4&gt;$F$18,0,$F$18*$C$18)+IF($G$18*$C$18*Q$4&gt;$G$18,0,$G$18*$C$18)+IF($H$18*$C$18*P$4&gt;$H$18,0,$H$18*$C$18)+IF($I$18*$C$18*O$4&gt;$I$18,0,$I$18*$C$18)+IF($J$18*$C$18*N$4&gt;$J$18,0,$J$18*$C$18)+IF($K$18*$C$18*M$4&gt;$K$18,0,$K$18*$C$18)+IF($L$18*$C$18*L$4&gt;$L$18,0,$L$18*$C$18)+IF($M$18*$C$18*K$4&gt;$M$18,0,$M$18*$C$18)+IF($N$18*$C$18*J$4&gt;$N$18,0,$N$18*$C$18)+IF($O$18*$C$18*I$4&gt;$O$18,0,$O$18*$C$18)+IF($P$18*$C$18*H$4&gt;$P$18,0,$P$18*$C$18)+IF($Q$18*$C$18*G$4&gt;$Q$18,0,$Q$18*$C$18)+IF($R$18*$C$18*F$4&gt;$R$18,0,$R$18*$C$18)))</f>
        <v>0.5</v>
      </c>
      <c r="T76" s="126">
        <f>IF(S47&gt;S18,0,IF(AND(S47=S18,S76=0),0,IF($E$18*$C$18*T$4&gt;$E$18,0,$E$18*$C$18)+IF($F$18*$C$18*S$4&gt;$F$18,0,$F$18*$C$18)+IF($G$18*$C$18*R$4&gt;$G$18,0,$G$18*$C$18)+IF($H$18*$C$18*Q$4&gt;$H$18,0,$H$18*$C$18)+IF($I$18*$C$18*P$4&gt;$I$18,0,$I$18*$C$18)+IF($J$18*$C$18*O$4&gt;$J$18,0,$J$18*$C$18)+IF($K$18*$C$18*N$4&gt;$K$18,0,$K$18*$C$18)+IF($L$18*$C$18*M$4&gt;$L$18,0,$L$18*$C$18)+IF($M$18*$C$18*L$4&gt;$M$18,0,$M$18*$C$18)+IF($N$18*$C$18*K$4&gt;$N$18,0,$N$18*$C$18)+IF($O$18*$C$18*J$4&gt;$O$18,0,$O$18*$C$18)+IF($P$18*$C$18*I$4&gt;$P$18,0,$P$18*$C$18)+IF($Q$18*$C$18*H$4&gt;$Q$18,0,$Q$18*$C$18)+IF($R$18*$C$18*G$4&gt;$R$18,0,$R$18*$C$18)+IF($S$18*$C$18*F$4&gt;$S$18,0,$S$18*$C$18)))</f>
        <v>0.5</v>
      </c>
      <c r="U76" s="126">
        <f>IF(T47&gt;T18,0,IF(AND(T47=T18,T76=0),0,IF($E$18*$C$18*U$4&gt;$E$18,0,$E$18*$C$18)+IF($F$18*$C$18*T$4&gt;$F$18,0,$F$18*$C$18)+IF($G$18*$C$18*S$4&gt;$G$18,0,$G$18*$C$18)+IF($H$18*$C$18*R$4&gt;$H$18,0,$H$18*$C$18)+IF($I$18*$C$18*Q$4&gt;$I$18,0,$I$18*$C$18)+IF($J$18*$C$18*P$4&gt;$J$18,0,$J$18*$C$18)+IF($K$18*$C$18*O$4&gt;$K$18,0,$K$18*$C$18)+IF($L$18*$C$18*N$4&gt;$L$18,0,$L$18*$C$18)+IF($M$18*$C$18*M$4&gt;$M$18,0,$M$18*$C$18)+IF($N$18*$C$18*L$4&gt;$N$18,0,$N$18*$C$18)+IF($O$18*$C$18*K$4&gt;$O$18,0,$O$18*$C$18)+IF($P$18*$C$18*J$4&gt;$P$18,0,$P$18*$C$18)+IF($Q$18*$C$18*I$4&gt;$Q$18,0,$Q$18*$C$18)+IF($R$18*$C$18*H$4&gt;$R$18,0,$R$18*$C$18)+IF($S$18*$C$18*G$4&gt;$S$18,0,$S$18*$C$18)+IF($T$18*$C$18*F$4&gt;$T$18,0,$T$18*$C$18)))</f>
        <v>0.5</v>
      </c>
      <c r="V76" s="126">
        <f>IF(U47&gt;U18,0,IF(AND(U47=U18,U76=0),0,IF($E$18*$C$18*V$4&gt;$E$18,0,$E$18*$C$18)+IF($F$18*$C$18*U$4&gt;$F$18,0,$F$18*$C$18)+IF($G$18*$C$18*T$4&gt;$G$18,0,$G$18*$C$18)+IF($H$18*$C$18*S$4&gt;$H$18,0,$H$18*$C$18)+IF($I$18*$C$18*R$4&gt;$I$18,0,$I$18*$C$18)+IF($J$18*$C$18*Q$4&gt;$J$18,0,$J$18*$C$18)+IF($K$18*$C$18*P$4&gt;$K$18,0,$K$18*$C$18)+IF($L$18*$C$18*O$4&gt;$L$18,0,$L$18*$C$18)+IF($M$18*$C$18*N$4&gt;$M$18,0,$M$18*$C$18)+IF($N$18*$C$18*M$4&gt;$N$18,0,$N$18*$C$18)+IF($O$18*$C$18*L$4&gt;$O$18,0,$O$18*$C$18)+IF($P$18*$C$18*K$4&gt;$P$18,0,$P$18*$C$18)+IF($Q$18*$C$18*J$4&gt;$Q$18,0,$Q$18*$C$18)+IF($R$18*$C$18*I$4&gt;$R$18,0,$R$18*$C$18)+IF($S$18*$C$18*H$4&gt;$S$18,0,$S$18*$C$18)+IF($T$18*$C$18*G$4&gt;$T$18,0,$T$18*$C$18)+IF($U$18*$C$18*F$4&gt;$U$18,0,$U$18*$C$18)))</f>
        <v>0.5</v>
      </c>
      <c r="W76" s="126">
        <f>IF(V47&gt;V18,0,IF(AND(V47=V18,V76=0),0,IF($E$18*$C$18*W$4&gt;$E$18,0,$E$18*$C$18)+IF($F$18*$C$18*V$4&gt;$F$18,0,$F$18*$C$18)+IF($G$18*$C$18*U$4&gt;$G$18,0,$G$18*$C$18)+IF($H$18*$C$18*T$4&gt;$H$18,0,$H$18*$C$18)+IF($I$18*$C$18*S$4&gt;$I$18,0,$I$18*$C$18)+IF($J$18*$C$18*R$4&gt;$J$18,0,$J$18*$C$18)+IF($K$18*$C$18*Q$4&gt;$K$18,0,$K$18*$C$18)+IF($L$18*$C$18*P$4&gt;$L$18,0,$L$18*$C$18)+IF($M$18*$C$18*O$4&gt;$M$18,0,$M$18*$C$18)+IF($N$18*$C$18*N$4&gt;$N$18,0,$N$18*$C$18)+IF($O$18*$C$18*M$4&gt;$O$18,0,$O$18*$C$18)+IF($P$18*$C$18*L$4&gt;$P$18,0,$P$18*$C$18)+IF($Q$18*$C$18*K$4&gt;$Q$18,0,$Q$18*$C$18)+IF($R$18*$C$18*J$4&gt;$R$18,0,$R$18*$C$18)+IF($S$18*$C$18*I$4&gt;$S$18,0,$S$18*$C$18)+IF($T$18*$C$18*H$4&gt;$T$18,0,$T$18*$C$18)+IF($U$18*$C$18*G$4&gt;$U$18,0,$U$18*$C$18)+IF($V$18*$C$18*F$4&gt;$V$18,0,$V$18*$C$18)))</f>
        <v>0.5</v>
      </c>
      <c r="X76" s="126">
        <f>IF(W47&gt;W18,0,IF(AND(W47=W18,W76=0),0,IF($E$18*$C$18*X$4&gt;$E$18,0,$E$18*$C$18)+IF($F$18*$C$18*W$4&gt;$F$18,0,$F$18*$C$18)+IF($G$18*$C$18*V$4&gt;$G$18,0,$G$18*$C$18)+IF($H$18*$C$18*U$4&gt;$H$18,0,$H$18*$C$18)+IF($I$18*$C$18*T$4&gt;$I$18,0,$I$18*$C$18)+IF($J$18*$C$18*S$4&gt;$J$18,0,$J$18*$C$18)+IF($K$18*$C$18*R$4&gt;$K$18,0,$K$18*$C$18)+IF($L$18*$C$18*Q$4&gt;$L$18,0,$L$18*$C$18)+IF($M$18*$C$18*P$4&gt;$M$18,0,$M$18*$C$18)+IF($N$18*$C$18*O$4&gt;$N$18,0,$N$18*$C$18)+IF($O$18*$C$18*N$4&gt;$O$18,0,$O$18*$C$18)+IF($P$18*$C$18*M$4&gt;$P$18,0,$P$18*$C$18)+IF($Q$18*$C$18*L$4&gt;$Q$18,0,$Q$18*$C$18)+IF($R$18*$C$18*K$4&gt;$R$18,0,$R$18*$C$18)+IF($S$18*$C$18*J$4&gt;$S$18,0,$S$18*$C$18)+IF($T$18*$C$18*I$4&gt;$T$18,0,$T$18*$C$18)+IF($U$18*$C$18*H$4&gt;$U$18,0,$U$18*$C$18)+IF($V$18*$C$18*G$4&gt;$V$18,0,$V$18*$C$18)+IF($W$18*$C$18*F$4&gt;$W$18,0,$W$18*$C$18)))</f>
        <v>0.5</v>
      </c>
      <c r="Y76" s="126">
        <f>IF(X47&gt;X18,0,IF(AND(X47=X18,X76=0),0,IF($E$18*$C$18*Y$4&gt;$E$18,0,$E$18*$C$18)+IF($F$18*$C$18*X$4&gt;$F$18,0,$F$18*$C$18)+IF($G$18*$C$18*W$4&gt;$G$18,0,$G$18*$C$18)+IF($H$18*$C$18*V$4&gt;$H$18,0,$H$18*$C$18)+IF($I$18*$C$18*U$4&gt;$I$18,0,$I$18*$C$18)+IF($J$18*$C$18*T$4&gt;$J$18,0,$J$18*$C$18)+IF($K$18*$C$18*S$4&gt;$K$18,0,$K$18*$C$18)+IF($L$18*$C$18*R$4&gt;$L$18,0,$L$18*$C$18)+IF($M$18*$C$18*Q$4&gt;$M$18,0,$M$18*$C$18)+IF($N$18*$C$18*P$4&gt;$N$18,0,$N$18*$C$18)+IF($O$18*$C$18*O$4&gt;$O$18,0,$O$18*$C$18)+IF($P$18*$C$18*N$4&gt;$P$18,0,$P$18*$C$18)+IF($Q$18*$C$18*M$4&gt;$Q$18,0,$Q$18*$C$18)+IF($R$18*$C$18*L$4&gt;$R$18,0,$R$18*$C$18)+IF($S$18*$C$18*K$4&gt;$S$18,0,$S$18*$C$18)+IF($T$18*$C$18*J$4&gt;$T$18,0,$T$18*$C$18)+IF($U$18*$C$18*I$4&gt;$U$18,0,$U$18*$C$18)+IF($V$18*$C$18*H$4&gt;$V$18,0,$V$18*$C$18)+IF($W$18*$C$18*G$4&gt;$W$18,0,$W$18*$C$18)+IF($X$18*$C$18*F$4&gt;$X$18,0,$X$18*$C$18)))</f>
        <v>0.5</v>
      </c>
      <c r="Z76" s="126">
        <f>IF(Y47&gt;Y18,0,IF(AND(Y47=Y18,Y76=0),0,IF($E$18*$C$18*Z$4&gt;$E$18,0,$E$18*$C$18)+IF($F$18*$C$18*Y$4&gt;$F$18,0,$F$18*$C$18)+IF($G$18*$C$18*X$4&gt;$G$18,0,$G$18*$C$18)+IF($H$18*$C$18*W$4&gt;$H$18,0,$H$18*$C$18)+IF($I$18*$C$18*V$4&gt;$I$18,0,$I$18*$C$18)+IF($J$18*$C$18*U$4&gt;$J$18,0,$J$18*$C$18)+IF($K$18*$C$18*T$4&gt;$K$18,0,$K$18*$C$18)+IF($L$18*$C$18*S$4&gt;$L$18,0,$L$18*$C$18)+IF($M$18*$C$18*R$4&gt;$M$18,0,$M$18*$C$18)+IF($N$18*$C$18*Q$4&gt;$N$18,0,$N$18*$C$18)+IF($O$18*$C$18*P$4&gt;$O$18,0,$O$18*$C$18)+IF($P$18*$C$18*O$4&gt;$P$18,0,$P$18*$C$18)+IF($Q$18*$C$18*N$4&gt;$Q$18,0,$Q$18*$C$18)+IF($R$18*$C$18*M$4&gt;$R$18,0,$R$18*$C$18)+IF($S$18*$C$18*L$4&gt;$S$18,0,$S$18*$C$18)+IF($T$18*$C$18*K$4&gt;$T$18,0,$T$18*$C$18)+IF($U$18*$C$18*J$4&gt;$U$18,0,$U$18*$C$18)+IF($V$18*$C$18*I$4&gt;$V$18,0,$V$18*$C$18)+IF($W$18*$C$18*H$4&gt;$W$18,0,$W$18*$C$18)+IF($X$18*$C$18*G$4&gt;$X$18,0,$X$18*$C$18)+IF($Y$18*$C$18*F$4&gt;$Y$18,0,$Y$18*$C$18)))</f>
        <v>0.5</v>
      </c>
      <c r="AA76" s="126">
        <f>IF(Z47&gt;Z18,0,IF(AND(Z47=Z18,Z76=0),0,IF($E$18*$C$18*AA$4&gt;$E$18,0,$E$18*$C$18)+IF($F$18*$C$18*Z$4&gt;$F$18,0,$F$18*$C$18)+IF($G$18*$C$18*Y$4&gt;$G$18,0,$G$18*$C$18)+IF($H$18*$C$18*X$4&gt;$H$18,0,$H$18*$C$18)+IF($I$18*$C$18*W$4&gt;$I$18,0,$I$18*$C$18)+IF($J$18*$C$18*V$4&gt;$J$18,0,$J$18*$C$18)+IF($K$18*$C$18*U$4&gt;$K$18,0,$K$18*$C$18)+IF($L$18*$C$18*T$4&gt;$L$18,0,$L$18*$C$18)+IF($M$18*$C$18*S$4&gt;$M$18,0,$M$18*$C$18)+IF($N$18*$C$18*R$4&gt;$N$18,0,$N$18*$C$18)+IF($O$18*$C$18*Q$4&gt;$O$18,0,$O$18*$C$18)+IF($P$18*$C$18*P$4&gt;$P$18,0,$P$18*$C$18)+IF($Q$18*$C$18*O$4&gt;$Q$18,0,$Q$18*$C$18)+IF($R$18*$C$18*N$4&gt;$R$18,0,$R$18*$C$18)+IF($S$18*$C$18*M$4&gt;$S$18,0,$S$18*$C$18)+IF($T$18*$C$18*L$4&gt;$T$18,0,$T$18*$C$18)+IF($U$18*$C$18*K$4&gt;$U$18,0,$U$18*$C$18)+IF($V$18*$C$18*J$4&gt;$V$18,0,$V$18*$C$18)+IF($W$18*$C$18*I$4&gt;$W$18,0,$W$18*$C$18)+IF($X$18*$C$18*H$4&gt;$X$18,0,$X$18*$C$18)+IF($Y$18*$C$18*G$4&gt;$Y$18,0,$Y$18*$C$18)+IF($Z$18*$C$18*F$4&gt;$Z$18,0,$Z$18*$C$18)))</f>
        <v>0.5</v>
      </c>
      <c r="AB76" s="126">
        <f>IF(AA47&gt;AA18,0,IF(AND(AA47=AA18,AA76=0),0,IF($E$18*$C$18*AB$4&gt;$E$18,0,$E$18*$C$18)+IF($F$18*$C$18*AA$4&gt;$F$18,0,$F$18*$C$18)+IF($G$18*$C$18*Z$4&gt;$G$18,0,$G$18*$C$18)+IF($H$18*$C$18*Y$4&gt;$H$18,0,$H$18*$C$18)+IF($I$18*$C$18*X$4&gt;$I$18,0,$I$18*$C$18)+IF($J$18*$C$18*W$4&gt;$J$18,0,$J$18*$C$18)+IF($K$18*$C$18*V$4&gt;$K$18,0,$K$18*$C$18)+IF($L$18*$C$18*U$4&gt;$L$18,0,$L$18*$C$18)+IF($M$18*$C$18*T$4&gt;$M$18,0,$M$18*$C$18)+IF($N$18*$C$18*S$4&gt;$N$18,0,$N$18*$C$18)+IF($O$18*$C$18*R$4&gt;$O$18,0,$O$18*$C$18)+IF($P$18*$C$18*Q$4&gt;$P$18,0,$P$18*$C$18)+IF($Q$18*$C$18*P$4&gt;$Q$18,0,$Q$18*$C$18)+IF($R$18*$C$18*O$4&gt;$R$18,0,$R$18*$C$18)+IF($S$18*$C$18*N$4&gt;$S$18,0,$S$18*$C$18)+IF($T$18*$C$18*M$4&gt;$T$18,0,$T$18*$C$18)+IF($U$18*$C$18*L$4&gt;$U$18,0,$U$18*$C$18)+IF($V$18*$C$18*K$4&gt;$V$18,0,$V$18*$C$18)+IF($W$18*$C$18*J$4&gt;$W$18,0,$W$18*$C$18)+IF($X$18*$C$18*I$4&gt;$X$18,0,$X$18*$C$18)+IF($Y$18*$C$18*H$4&gt;$Y$18,0,$Y$18*$C$18)+IF($Z$18*$C$18*G$4&gt;$Z$18,0,$Z$18*$C$18)+IF($AA$18*$C$18*F$4&gt;$AA$18,0,$AA$18*$C$18)))</f>
        <v>0.5</v>
      </c>
      <c r="AC76" s="126">
        <f>IF(AB47&gt;AB18,0,IF(AND(AB47=AB18,AB76=0),0,IF($E$18*$C$18*AC$4&gt;$E$18,0,$E$18*$C$18)+IF($F$18*$C$18*AB$4&gt;$F$18,0,$F$18*$C$18)+IF($G$18*$C$18*AA$4&gt;$G$18,0,$G$18*$C$18)+IF($H$18*$C$18*Z$4&gt;$H$18,0,$H$18*$C$18)+IF($I$18*$C$18*Y$4&gt;$I$18,0,$I$18*$C$18)+IF($J$18*$C$18*X$4&gt;$J$18,0,$J$18*$C$18)+IF($K$18*$C$18*W$4&gt;$K$18,0,$K$18*$C$18)+IF($L$18*$C$18*V$4&gt;$L$18,0,$L$18*$C$18)+IF($M$18*$C$18*U$4&gt;$M$18,0,$M$18*$C$18)+IF($N$18*$C$18*T$4&gt;$N$18,0,$N$18*$C$18)+IF($O$18*$C$18*S$4&gt;$O$18,0,$O$18*$C$18)+IF($P$18*$C$18*R$4&gt;$P$18,0,$P$18*$C$18)+IF($Q$18*$C$18*Q$4&gt;$Q$18,0,$Q$18*$C$18)+IF($R$18*$C$18*P$4&gt;$R$18,0,$R$18*$C$18)+IF($S$18*$C$18*O$4&gt;$S$18,0,$S$18*$C$18)+IF($T$18*$C$18*N$4&gt;$T$18,0,$T$18*$C$18)+IF($U$18*$C$18*M$4&gt;$U$18,0,$U$18*$C$18)+IF($V$18*$C$18*L$4&gt;$V$18,0,$V$18*$C$18)+IF($W$18*$C$18*K$4&gt;$W$18,0,$W$18*$C$18)+IF($X$18*$C$18*J$4&gt;$X$18,0,$X$18*$C$18)+IF($Y$18*$C$18*I$4&gt;$Y$18,0,$Y$18*$C$18)+IF($Z$18*$C$18*H$4&gt;$Z$18,0,$Z$18*$C$18)+IF($AA$18*$C$18*G$4&gt;$AA$18,0,$AA$18*$C$18)+IF($AB$18*$C$18*F$4&gt;$AB$18,0,$AB$18*$C$18)))</f>
        <v>0.5</v>
      </c>
      <c r="AD76" s="126">
        <f>IF(AC47&gt;AC18,0,IF(AND(AC47=AC18,AC76=0),0,IF($E$18*$C$18*AD$4&gt;$E$18,0,$E$18*$C$18)+IF($F$18*$C$18*AC$4&gt;$F$18,0,$F$18*$C$18)+IF($G$18*$C$18*AB$4&gt;$G$18,0,$G$18*$C$18)+IF($H$18*$C$18*AA$4&gt;$H$18,0,$H$18*$C$18)+IF($I$18*$C$18*Z$4&gt;$I$18,0,$I$18*$C$18)+IF($J$18*$C$18*Y$4&gt;$J$18,0,$J$18*$C$18)+IF($K$18*$C$18*X$4&gt;$K$18,0,$K$18*$C$18)+IF($L$18*$C$18*W$4&gt;$L$18,0,$L$18*$C$18)+IF($M$18*$C$18*V$4&gt;$M$18,0,$M$18*$C$18)+IF($N$18*$C$18*U$4&gt;$N$18,0,$N$18*$C$18)+IF($O$18*$C$18*T$4&gt;$O$18,0,$O$18*$C$18)+IF($P$18*$C$18*S$4&gt;$P$18,0,$P$18*$C$18)+IF($Q$18*$C$18*R$4&gt;$Q$18,0,$Q$18*$C$18)+IF($R$18*$C$18*Q$4&gt;$R$18,0,$R$18*$C$18)+IF($S$18*$C$18*P$4&gt;$S$18,0,$S$18*$C$18)+IF($T$18*$C$18*O$4&gt;$T$18,0,$T$18*$C$18)+IF($U$18*$C$18*N$4&gt;$U$18,0,$U$18*$C$18)+IF($V$18*$C$18*M$4&gt;$V$18,0,$V$18*$C$18)+IF($W$18*$C$18*L$4&gt;$W$18,0,$W$18*$C$18)+IF($X$18*$C$18*K$4&gt;$X$18,0,$X$18*$C$18)+IF($Y$18*$C$18*J$4&gt;$Y$18,0,$Y$18*$C$18)+IF($Z$18*$C$18*I$4&gt;$Z$18,0,$Z$18*$C$18)+IF($AA$18*$C$18*H$4&gt;$AA$18,0,$AA$18*$C$18)+IF($AB$18*$C$18*G$4&gt;$AB$18,0,$AB$18*$C$18)+IF($AC$18*$C$18*F$4&gt;$AC$18,0,$AC$18*$C$18)))</f>
        <v>0.5</v>
      </c>
      <c r="AE76" s="126">
        <f>IF(AD47&gt;AD18,0,IF(AND(AD47=AD18,AD76=0),0,IF($E$18*$C$18*AE$4&gt;$E$18,0,$E$18*$C$18)+IF($F$18*$C$18*AD$4&gt;$F$18,0,$F$18*$C$18)+IF($G$18*$C$18*AC$4&gt;$G$18,0,$G$18*$C$18)+IF($H$18*$C$18*AB$4&gt;$H$18,0,$H$18*$C$18)+IF($I$18*$C$18*AA$4&gt;$I$18,0,$I$18*$C$18)+IF($J$18*$C$18*Z$4&gt;$J$18,0,$J$18*$C$18)+IF($K$18*$C$18*Y$4&gt;$K$18,0,$K$18*$C$18)+IF($L$18*$C$18*X$4&gt;$L$18,0,$L$18*$C$18)+IF($M$18*$C$18*W$4&gt;$M$18,0,$M$18*$C$18)+IF($N$18*$C$18*V$4&gt;$N$18,0,$N$18*$C$18)+IF($O$18*$C$18*U$4&gt;$O$18,0,$O$18*$C$18)+IF($P$18*$C$18*T$4&gt;$P$18,0,$P$18*$C$18)+IF($Q$18*$C$18*S$4&gt;$Q$18,0,$Q$18*$C$18)+IF($R$18*$C$18*R$4&gt;$R$18,0,$R$18*$C$18)+IF($S$18*$C$18*Q$4&gt;$S$18,0,$S$18*$C$18)+IF($T$18*$C$18*P$4&gt;$T$18,0,$T$18*$C$18)+IF($U$18*$C$18*O$4&gt;$U$18,0,$U$18*$C$18)+IF($V$18*$C$18*N$4&gt;$V$18,0,$V$18*$C$18)+IF($W$18*$C$18*M$4&gt;$W$18,0,$W$18*$C$18)+IF($X$18*$C$18*L$4&gt;$X$18,0,$X$18*$C$18)+IF($Y$18*$C$18*K$4&gt;$Y$18,0,$Y$18*$C$18)+IF($Z$18*$C$18*J$4&gt;$Z$18,0,$Z$18*$C$18)+IF($AA$18*$C$18*I$4&gt;$AA$18,0,$AA$18*$C$18)+IF($AB$18*$C$18*H$4&gt;$AB$18,0,$AB$18*$C$18)+IF($AC$18*$C$18*G$4&gt;$AC$18,0,$AC$18*$C$18)+IF($AD$18*$C$18*F$4&gt;$AD$18,0,$AD$18*$C$18)))</f>
        <v>0.5</v>
      </c>
      <c r="AF76" s="126">
        <f>IF(AE47&gt;AE18,0,IF(AND(AE47=AE18,AE76=0),0,IF($E$18*$C$18*AF$4&gt;$E$18,0,$E$18*$C$18)+IF($F$18*$C$18*AE$4&gt;$F$18,0,$F$18*$C$18)+IF($G$18*$C$18*AD$4&gt;$G$18,0,$G$18*$C$18)+IF($H$18*$C$18*AC$4&gt;$H$18,0,$H$18*$C$18)+IF($I$18*$C$18*AB$4&gt;$I$18,0,$I$18*$C$18)+IF($J$18*$C$18*AA$4&gt;$J$18,0,$J$18*$C$18)+IF($K$18*$C$18*Z$4&gt;$K$18,0,$K$18*$C$18)+IF($L$18*$C$18*Y$4&gt;$L$18,0,$L$18*$C$18)+IF($M$18*$C$18*X$4&gt;$M$18,0,$M$18*$C$18)+IF($N$18*$C$18*W$4&gt;$N$18,0,$N$18*$C$18)+IF($O$18*$C$18*V$4&gt;$O$18,0,$O$18*$C$18)+IF($P$18*$C$18*U$4&gt;$P$18,0,$P$18*$C$18)+IF($Q$18*$C$18*T$4&gt;$Q$18,0,$Q$18*$C$18)+IF($R$18*$C$18*S$4&gt;$R$18,0,$R$18*$C$18)+IF($S$18*$C$18*R$4&gt;$S$18,0,$S$18*$C$18)+IF($T$18*$C$18*Q$4&gt;$T$18,0,$T$18*$C$18)+IF($U$18*$C$18*P$4&gt;$U$18,0,$U$18*$C$18)+IF($V$18*$C$18*O$4&gt;$V$18,0,$V$18*$C$18)+IF($W$18*$C$18*N$4&gt;$W$18,0,$W$18*$C$18)+IF($X$18*$C$18*M$4&gt;$X$18,0,$X$18*$C$18)+IF($Y$18*$C$18*L$4&gt;$Y$18,0,$Y$18*$C$18)+IF($Z$18*$C$18*K$4&gt;$Z$18,0,$Z$18*$C$18)+IF($AA$18*$C$18*J$4&gt;$AA$18,0,$AA$18*$C$18)+IF($AB$18*$C$18*I$4&gt;$AB$18,0,$AB$18*$C$18)+IF($AC$18*$C$18*H$4&gt;$AC$18,0,$AC$18*$C$18)+IF($AD$18*$C$18*G$4&gt;$AD$18,0,$AD$18*$C$18)+IF($AE$18*$C$18*F$4&gt;$AE$18,0,$AE$18*$C$18)))</f>
        <v>0.5</v>
      </c>
      <c r="AG76" s="126">
        <f>IF(AF47&gt;AF18,0,IF(AND(AF47=AF18,AF76=0),0,IF($E$18*$C$18*AG$4&gt;$E$18,0,$E$18*$C$18)+IF($F$18*$C$18*AF$4&gt;$F$18,0,$F$18*$C$18)+IF($G$18*$C$18*AE$4&gt;$G$18,0,$G$18*$C$18)+IF($H$18*$C$18*AD$4&gt;$H$18,0,$H$18*$C$18)+IF($I$18*$C$18*AC$4&gt;$I$18,0,$I$18*$C$18)+IF($J$18*$C$18*AB$4&gt;$J$18,0,$J$18*$C$18)+IF($K$18*$C$18*AA$4&gt;$K$18,0,$K$18*$C$18)+IF($L$18*$C$18*Z$4&gt;$L$18,0,$L$18*$C$18)+IF($M$18*$C$18*Y$4&gt;$M$18,0,$M$18*$C$18)+IF($N$18*$C$18*X$4&gt;$N$18,0,$N$18*$C$18)+IF($O$18*$C$18*W$4&gt;$O$18,0,$O$18*$C$18)+IF($P$18*$C$18*V$4&gt;$P$18,0,$P$18*$C$18)+IF($Q$18*$C$18*U$4&gt;$Q$18,0,$Q$18*$C$18)+IF($R$18*$C$18*T$4&gt;$R$18,0,$R$18*$C$18)+IF($S$18*$C$18*S$4&gt;$S$18,0,$S$18*$C$18)+IF($T$18*$C$18*R$4&gt;$T$18,0,$T$18*$C$18)+IF($U$18*$C$18*Q$4&gt;$U$18,0,$U$18*$C$18)+IF($V$18*$C$18*P$4&gt;$V$18,0,$V$18*$C$18)+IF($W$18*$C$18*O$4&gt;$W$18,0,$W$18*$C$18)+IF($X$18*$C$18*N$4&gt;$X$18,0,$X$18*$C$18)+IF($Y$18*$C$18*M$4&gt;$Y$18,0,$Y$18*$C$18)+IF($Z$18*$C$18*L$4&gt;$Z$18,0,$Z$18*$C$18)+IF($AA$18*$C$18*K$4&gt;$AA$18,0,$AA$18*$C$18)+IF($AB$18*$C$18*J$4&gt;$AB$18,0,$AB$18*$C$18)+IF($AC$18*$C$18*I$4&gt;$AC$18,0,$AC$18*$C$18)+IF($AD$18*$C$18*H$4&gt;$AD$18,0,$AD$18*$C$18)+IF($AE$18*$C$18*G$4&gt;$AE$18,0,$AE$18*$C$18)+IF($AF$18*$C$18*F$4&gt;$AF$18,0,$AF$18*$C$18)))</f>
        <v>0.5</v>
      </c>
      <c r="AH76" s="126">
        <f>IF(AG47&gt;AG18,0,IF(AND(AG47=AG18,AG76=0),0,IF($E$18*$C$18*AH$4&gt;$E$18,0,$E$18*$C$18)+IF($F$18*$C$18*AG$4&gt;$F$18,0,$F$18*$C$18)+IF($G$18*$C$18*AF$4&gt;$G$18,0,$G$18*$C$18)+IF($H$18*$C$18*AE$4&gt;$H$18,0,$H$18*$C$18)+IF($I$18*$C$18*AD$4&gt;$I$18,0,$I$18*$C$18)+IF($J$18*$C$18*AC$4&gt;$J$18,0,$J$18*$C$18)+IF($K$18*$C$18*AB$4&gt;$K$18,0,$K$18*$C$18)+IF($L$18*$C$18*AA$4&gt;$L$18,0,$L$18*$C$18)+IF($M$18*$C$18*Z$4&gt;$M$18,0,$M$18*$C$18)+IF($N$18*$C$18*Y$4&gt;$N$18,0,$N$18*$C$18)+IF($O$18*$C$18*X$4&gt;$O$18,0,$O$18*$C$18)+IF($P$18*$C$18*W$4&gt;$P$18,0,$P$18*$C$18)+IF($Q$18*$C$18*V$4&gt;$Q$18,0,$Q$18*$C$18)+IF($R$18*$C$18*U$4&gt;$R$18,0,$R$18*$C$18)+IF($S$18*$C$18*T$4&gt;$S$18,0,$S$18*$C$18)+IF($T$18*$C$18*S$4&gt;$T$18,0,$T$18*$C$18)+IF($U$18*$C$18*R$4&gt;$U$18,0,$U$18*$C$18)+IF($V$18*$C$18*Q$4&gt;$V$18,0,$V$18*$C$18)+IF($W$18*$C$18*P$4&gt;$W$18,0,$W$18*$C$18)+IF($X$18*$C$18*O$4&gt;$X$18,0,$X$18*$C$18)+IF($Y$18*$C$18*N$4&gt;$Y$18,0,$Y$18*$C$18)+IF($Z$18*$C$18*M$4&gt;$Z$18,0,$Z$18*$C$18)+IF($AA$18*$C$18*L$4&gt;$AA$18,0,$AA$18*$C$18)+IF($AB$18*$C$18*K$4&gt;$AB$18,0,$AB$18*$C$18)+IF($AC$18*$C$18*J$4&gt;$AC$18,0,$AC$18*$C$18)+IF($AD$18*$C$18*I$4&gt;$AD$18,0,$AD$18*$C$18)+IF($AE$18*$C$18*H$4&gt;$AE$18,0,$AE$18*$C$18)+IF($AF$18*$C$18*G$4&gt;$AF$18,0,$AF$18*$C$18)+IF($AG$18*$C$18*F$4&gt;$AG$18,0,$AG$18*$C$18)))</f>
        <v>0.5</v>
      </c>
      <c r="AI76" s="126">
        <f>IF(AH47&gt;AH18,0,IF(AND(AH47=AH18,AH76=0),0,IF($E$18*$C$18*AI$4&gt;$E$18,0,$E$18*$C$18)+IF($F$18*$C$18*AH$4&gt;$F$18,0,$F$18*$C$18)+IF($G$18*$C$18*AG$4&gt;$G$18,0,$G$18*$C$18)+IF($H$18*$C$18*AF$4&gt;$H$18,0,$H$18*$C$18)+IF($I$18*$C$18*AE$4&gt;$I$18,0,$I$18*$C$18)+IF($J$18*$C$18*AD$4&gt;$J$18,0,$J$18*$C$18)+IF($K$18*$C$18*AC$4&gt;$K$18,0,$K$18*$C$18)+IF($L$18*$C$18*AB$4&gt;$L$18,0,$L$18*$C$18)+IF($M$18*$C$18*AA$4&gt;$M$18,0,$M$18*$C$18)+IF($N$18*$C$18*Z$4&gt;$N$18,0,$N$18*$C$18)+IF($O$18*$C$18*Y$4&gt;$O$18,0,$O$18*$C$18)+IF($P$18*$C$18*X$4&gt;$P$18,0,$P$18*$C$18)+IF($Q$18*$C$18*W$4&gt;$Q$18,0,$Q$18*$C$18)+IF($R$18*$C$18*V$4&gt;$R$18,0,$R$18*$C$18)+IF($S$18*$C$18*U$4&gt;$S$18,0,$S$18*$C$18)+IF($T$18*$C$18*T$4&gt;$T$18,0,$T$18*$C$18)+IF($U$18*$C$18*S$4&gt;$U$18,0,$U$18*$C$18)+IF($V$18*$C$18*R$4&gt;$V$18,0,$V$18*$C$18)+IF($W$18*$C$18*Q$4&gt;$W$18,0,$W$18*$C$18)+IF($X$18*$C$18*P$4&gt;$X$18,0,$X$18*$C$18)+IF($Y$18*$C$18*O$4&gt;$Y$18,0,$Y$18*$C$18)+IF($Z$18*$C$18*N$4&gt;$Z$18,0,$Z$18*$C$18)+IF($AA$18*$C$18*M$4&gt;$AA$18,0,$AA$18*$C$18)+IF($AB$18*$C$18*L$4&gt;$AB$18,0,$AB$18*$C$18)+IF($AC$18*$C$18*K$4&gt;$AC$18,0,$AC$18*$C$18)+IF($AD$18*$C$18*J$4&gt;$AD$18,0,$AD$18*$C$18)+IF($AE$18*$C$18*I$4&gt;$AE$18,0,$AE$18*$C$18)+IF($AF$18*$C$18*H$4&gt;$AF$18,0,$AF$18*$C$18)+IF($AG$18*$C$18*G$4&gt;$AG$18,0,$AG$18*$C$18)+IF($AH$18*$C$18*F$4&gt;$AH$18,0,$AH$18*$C$18)))</f>
        <v>0.5</v>
      </c>
    </row>
    <row r="77" spans="2:35" x14ac:dyDescent="0.3">
      <c r="B77" s="6" t="str">
        <f t="shared" si="12"/>
        <v>Breakers and Switches</v>
      </c>
      <c r="C77" s="303"/>
      <c r="D77" s="151">
        <f t="shared" si="13"/>
        <v>15</v>
      </c>
      <c r="E77" s="126">
        <v>0</v>
      </c>
      <c r="F77" s="126">
        <f>IF(E48&gt;E19,0,IF(AND(E48=E19,E77=0),0,IF($E$19*$C$19*F$4&gt;$E$19,0,$E$19*$C$19)))</f>
        <v>0.5</v>
      </c>
      <c r="G77" s="126">
        <f>IF(F48&gt;F19,0,IF(AND(F48=F19,F77=0),0,IF($E$19*$C$19*G$4&gt;$E$19,0,$E$19*$C$19)+IF($F$19*$C$19*F$4&gt;$F$19,0,$F$19*$C$19)))</f>
        <v>0.5</v>
      </c>
      <c r="H77" s="126">
        <f>IF(G48&gt;G19,0,IF(AND(G48=G19,G77=0),0,IF($E$19*$C$19*H$4&gt;$E$19,0,$E$19*$C$19)+IF($F$19*$C$19*G$4&gt;$F$19,0,$F$19*$C$19)+IF($G$19*$C$19*F$4&gt;$G$19,0,$G$19*$C$19)))</f>
        <v>0.5</v>
      </c>
      <c r="I77" s="126">
        <f>IF(H48&gt;H19,0,IF(AND(H48=H19,H77=0),0,IF($E$19*$C$19*I$4&gt;$E$19,0,$E$19*$C$19)+IF($F$19*$C$19*H$4&gt;$F$19,0,$F$19*$C$19)+IF($G$19*$C$19*G$4&gt;$G$19,0,$G$19*$C$19)+IF($H$19*$C$19*F$4&gt;$H$19,0,$H$19*$C$19)))</f>
        <v>0.5</v>
      </c>
      <c r="J77" s="126">
        <f>IF(I48&gt;I19,0,IF(AND(I48=I19,I77=0),0,IF($E$19*$C$19*J$4&gt;$E$19,0,$E$19*$C$19)+IF($F$19*$C$19*I$4&gt;$F$19,0,$F$19*$C$19)+IF($G$19*$C$19*H$4&gt;$G$19,0,$G$19*$C$19)+IF($H$19*$C$19*G$4&gt;$H$19,0,$H$19*$C$19)+IF($I$19*$C$19*F$4&gt;$I$19,0,$I$19*$C$19)))</f>
        <v>0.5</v>
      </c>
      <c r="K77" s="126">
        <f>IF(J48&gt;J19,0,IF(AND(J48=J19,J77=0),0,IF($E$19*$C$19*K$4&gt;$E$19,0,$E$19*$C$19)+IF($F$19*$C$19*J$4&gt;$F$19,0,$F$19*$C$19)+IF($G$19*$C$19*I$4&gt;$G$19,0,$G$19*$C$19)+IF($H$19*$C$19*H$4&gt;$H$19,0,$H$19*$C$19)+IF($I$19*$C$19*G$4&gt;$I$19,0,$I$19*$C$19)+IF($J$19*$C$19*F$4&gt;$J$19,0,$J$19*$C$19)))</f>
        <v>0.5</v>
      </c>
      <c r="L77" s="126">
        <f>IF(K48&gt;K19,0,IF(AND(K48=K19,K77=0),0,IF($E$19*$C$19*L$4&gt;$E$19,0,$E$19*$C$19)+IF($F$19*$C$19*K$4&gt;$F$19,0,$F$19*$C$19)+IF($G$19*$C$19*J$4&gt;$G$19,0,$G$19*$C$19)+IF($H$19*$C$19*I$4&gt;$H$19,0,$H$19*$C$19)+IF($I$19*$C$19*H$4&gt;$I$19,0,$I$19*$C$19)+IF($J$19*$C$19*G$4&gt;$J$19,0,$J$19*$C$19)+IF($K$19*$C$19*F$4&gt;$K$19,0,$K$19*$C$19)))</f>
        <v>0.5</v>
      </c>
      <c r="M77" s="126">
        <f>IF(L48&gt;L19,0,IF(AND(L48=L19,L77=0),0,IF($E$19*$C$19*M$4&gt;$E$19,0,$E$19*$C$19)+IF($F$19*$C$19*L$4&gt;$F$19,0,$F$19*$C$19)+IF($G$19*$C$19*K$4&gt;$G$19,0,$G$19*$C$19)+IF($H$19*$C$19*J$4&gt;$H$19,0,$H$19*$C$19)+IF($I$19*$C$19*I$4&gt;$I$19,0,$I$19*$C$19)+IF($J$19*$C$19*H$4&gt;$J$19,0,$J$19*$C$19)+IF($K$19*$C$19*G$4&gt;$K$19,0,$K$19*$C$19)+IF($L$19*$C$19*F$4&gt;$L$19,0,$L$19*$C$19)))</f>
        <v>0.5</v>
      </c>
      <c r="N77" s="126">
        <f>IF(M48&gt;M19,0,IF(AND(M48=M19,M77=0),0,IF($E$19*$C$19*N$4&gt;$E$19,0,$E$19*$C$19)+IF($F$19*$C$19*M$4&gt;$F$19,0,$F$19*$C$19)+IF($G$19*$C$19*L$4&gt;$G$19,0,$G$19*$C$19)+IF($H$19*$C$19*K$4&gt;$H$19,0,$H$19*$C$19)+IF($I$19*$C$19*J$4&gt;$I$19,0,$I$19*$C$19)+IF($J$19*$C$19*I$4&gt;$J$19,0,$J$19*$C$19)+IF($K$19*$C$19*H$4&gt;$K$19,0,$K$19*$C$19)+IF($L$19*$C$19*G$4&gt;$L$19,0,$L$19*$C$19)+IF($M$19*$C$19*F$4&gt;$M$19,0,$M$19*$C$19)))</f>
        <v>0.5</v>
      </c>
      <c r="O77" s="126">
        <f>IF(N48&gt;N19,0,IF(AND(N48=N19,N77=0),0,IF($E$19*$C$19*O$4&gt;$E$19,0,$E$19*$C$19)+IF($F$19*$C$19*N$4&gt;$F$19,0,$F$19*$C$19)+IF($G$19*$C$19*M$4&gt;$G$19,0,$G$19*$C$19)+IF($H$19*$C$19*L$4&gt;$H$19,0,$H$19*$C$19)+IF($I$19*$C$19*K$4&gt;$I$19,0,$I$19*$C$19)+IF($J$19*$C$19*J$4&gt;$J$19,0,$J$19*$C$19)+IF($K$19*$C$19*I$4&gt;$K$19,0,$K$19*$C$19)+IF($L$19*$C$19*H$4&gt;$L$19,0,$L$19*$C$19)+IF($M$19*$C$19*G$4&gt;$M$19,0,$M$19*$C$19)+IF($N$19*$C$19*F$4&gt;$N$19,0,$N$19*$C$19)))</f>
        <v>0.5</v>
      </c>
      <c r="P77" s="126">
        <f>IF(O48&gt;O19,0,IF(AND(O48=O19,O77=0),0,IF($E$19*$C$19*P$4&gt;$E$19,0,$E$19*$C$19)+IF($F$19*$C$19*O$4&gt;$F$19,0,$F$19*$C$19)+IF($G$19*$C$19*N$4&gt;$G$19,0,$G$19*$C$19)+IF($H$19*$C$19*M$4&gt;$H$19,0,$H$19*$C$19)+IF($I$19*$C$19*L$4&gt;$I$19,0,$I$19*$C$19)+IF($J$19*$C$19*K$4&gt;$J$19,0,$J$19*$C$19)+IF($K$19*$C$19*J$4&gt;$K$19,0,$K$19*$C$19)+IF($L$19*$C$19*I$4&gt;$L$19,0,$L$19*$C$19)+IF($M$19*$C$19*H$4&gt;$M$19,0,$M$19*$C$19)+IF($N$19*$C$19*G$4&gt;$N$19,0,$N$19*$C$19)+IF($O$19*$C$19*F$4&gt;$O$19,0,$O$19*$C$19)))</f>
        <v>0.5</v>
      </c>
      <c r="Q77" s="126">
        <f>IF(P48&gt;P19,0,IF(AND(P48=P19,P77=0),0,IF($E$19*$C$19*Q$4&gt;$E$19,0,$E$19*$C$19)+IF($F$19*$C$19*P$4&gt;$F$19,0,$F$19*$C$19)+IF($G$19*$C$19*O$4&gt;$G$19,0,$G$19*$C$19)+IF($H$19*$C$19*N$4&gt;$H$19,0,$H$19*$C$19)+IF($I$19*$C$19*M$4&gt;$I$19,0,$I$19*$C$19)+IF($J$19*$C$19*L$4&gt;$J$19,0,$J$19*$C$19)+IF($K$19*$C$19*K$4&gt;$K$19,0,$K$19*$C$19)+IF($L$19*$C$19*J$4&gt;$L$19,0,$L$19*$C$19)+IF($M$19*$C$19*I$4&gt;$M$19,0,$M$19*$C$19)+IF($N$19*$C$19*H$4&gt;$N$19,0,$N$19*$C$19)+IF($O$19*$C$19*G$4&gt;$O$19,0,$O$19*$C$19)+IF($P$19*$C$19*F$4&gt;$P$19,0,$P$19*$C$19)))</f>
        <v>0.5</v>
      </c>
      <c r="R77" s="126">
        <f>IF(Q48&gt;Q19,0,IF(AND(Q48=Q19,Q77=0),0,IF($E$19*$C$19*R$4&gt;$E$19,0,$E$19*$C$19)+IF($F$19*$C$19*Q$4&gt;$F$19,0,$F$19*$C$19)+IF($G$19*$C$19*P$4&gt;$G$19,0,$G$19*$C$19)+IF($H$19*$C$19*O$4&gt;$H$19,0,$H$19*$C$19)+IF($I$19*$C$19*N$4&gt;$I$19,0,$I$19*$C$19)+IF($J$19*$C$19*M$4&gt;$J$19,0,$J$19*$C$19)+IF($K$19*$C$19*L$4&gt;$K$19,0,$K$19*$C$19)+IF($L$19*$C$19*K$4&gt;$L$19,0,$L$19*$C$19)+IF($M$19*$C$19*J$4&gt;$M$19,0,$M$19*$C$19)+IF($N$19*$C$19*I$4&gt;$N$19,0,$N$19*$C$19)+IF($O$19*$C$19*H$4&gt;$O$19,0,$O$19*$C$19)+IF($P$19*$C$19*G$4&gt;$P$19,0,$P$19*$C$19)+IF($Q$19*$C$19*F$4&gt;$Q$19,0,$Q$19*$C$19)))</f>
        <v>0.5</v>
      </c>
      <c r="S77" s="126">
        <f>IF(R48&gt;R19,0,IF(AND(R48=R19,R77=0),0,IF($E$19*$C$19*S$4&gt;$E$19,0,$E$19*$C$19)+IF($F$19*$C$19*R$4&gt;$F$19,0,$F$19*$C$19)+IF($G$19*$C$19*Q$4&gt;$G$19,0,$G$19*$C$19)+IF($H$19*$C$19*P$4&gt;$H$19,0,$H$19*$C$19)+IF($I$19*$C$19*O$4&gt;$I$19,0,$I$19*$C$19)+IF($J$19*$C$19*N$4&gt;$J$19,0,$J$19*$C$19)+IF($K$19*$C$19*M$4&gt;$K$19,0,$K$19*$C$19)+IF($L$19*$C$19*L$4&gt;$L$19,0,$L$19*$C$19)+IF($M$19*$C$19*K$4&gt;$M$19,0,$M$19*$C$19)+IF($N$19*$C$19*J$4&gt;$N$19,0,$N$19*$C$19)+IF($O$19*$C$19*I$4&gt;$O$19,0,$O$19*$C$19)+IF($P$19*$C$19*H$4&gt;$P$19,0,$P$19*$C$19)+IF($Q$19*$C$19*G$4&gt;$Q$19,0,$Q$19*$C$19)+IF($R$19*$C$19*F$4&gt;$R$19,0,$R$19*$C$19)))</f>
        <v>0.5</v>
      </c>
      <c r="T77" s="126">
        <f>IF(S48&gt;S19,0,IF(AND(S48=S19,S77=0),0,IF($E$19*$C$19*T$4&gt;$E$19,0,$E$19*$C$19)+IF($F$19*$C$19*S$4&gt;$F$19,0,$F$19*$C$19)+IF($G$19*$C$19*R$4&gt;$G$19,0,$G$19*$C$19)+IF($H$19*$C$19*Q$4&gt;$H$19,0,$H$19*$C$19)+IF($I$19*$C$19*P$4&gt;$I$19,0,$I$19*$C$19)+IF($J$19*$C$19*O$4&gt;$J$19,0,$J$19*$C$19)+IF($K$19*$C$19*N$4&gt;$K$19,0,$K$19*$C$19)+IF($L$19*$C$19*M$4&gt;$L$19,0,$L$19*$C$19)+IF($M$19*$C$19*L$4&gt;$M$19,0,$M$19*$C$19)+IF($N$19*$C$19*K$4&gt;$N$19,0,$N$19*$C$19)+IF($O$19*$C$19*J$4&gt;$O$19,0,$O$19*$C$19)+IF($P$19*$C$19*I$4&gt;$P$19,0,$P$19*$C$19)+IF($Q$19*$C$19*H$4&gt;$Q$19,0,$Q$19*$C$19)+IF($R$19*$C$19*G$4&gt;$R$19,0,$R$19*$C$19)+IF($S$19*$C$19*F$4&gt;$S$19,0,$S$19*$C$19)))</f>
        <v>0.5</v>
      </c>
      <c r="U77" s="126">
        <f>IF(T48&gt;T19,0,IF(AND(T48=T19,T77=0),0,IF($E$19*$C$19*U$4&gt;$E$19,0,$E$19*$C$19)+IF($F$19*$C$19*T$4&gt;$F$19,0,$F$19*$C$19)+IF($G$19*$C$19*S$4&gt;$G$19,0,$G$19*$C$19)+IF($H$19*$C$19*R$4&gt;$H$19,0,$H$19*$C$19)+IF($I$19*$C$19*Q$4&gt;$I$19,0,$I$19*$C$19)+IF($J$19*$C$19*P$4&gt;$J$19,0,$J$19*$C$19)+IF($K$19*$C$19*O$4&gt;$K$19,0,$K$19*$C$19)+IF($L$19*$C$19*N$4&gt;$L$19,0,$L$19*$C$19)+IF($M$19*$C$19*M$4&gt;$M$19,0,$M$19*$C$19)+IF($N$19*$C$19*L$4&gt;$N$19,0,$N$19*$C$19)+IF($O$19*$C$19*K$4&gt;$O$19,0,$O$19*$C$19)+IF($P$19*$C$19*J$4&gt;$P$19,0,$P$19*$C$19)+IF($Q$19*$C$19*I$4&gt;$Q$19,0,$Q$19*$C$19)+IF($R$19*$C$19*H$4&gt;$R$19,0,$R$19*$C$19)+IF($S$19*$C$19*G$4&gt;$S$19,0,$S$19*$C$19)+IF($T$19*$C$19*F$4&gt;$T$19,0,$T$19*$C$19)))</f>
        <v>0.5</v>
      </c>
      <c r="V77" s="126">
        <f>IF(U48&gt;U19,0,IF(AND(U48=U19,U77=0),0,IF($E$19*$C$19*V$4&gt;$E$19,0,$E$19*$C$19)+IF($F$19*$C$19*U$4&gt;$F$19,0,$F$19*$C$19)+IF($G$19*$C$19*T$4&gt;$G$19,0,$G$19*$C$19)+IF($H$19*$C$19*S$4&gt;$H$19,0,$H$19*$C$19)+IF($I$19*$C$19*R$4&gt;$I$19,0,$I$19*$C$19)+IF($J$19*$C$19*Q$4&gt;$J$19,0,$J$19*$C$19)+IF($K$19*$C$19*P$4&gt;$K$19,0,$K$19*$C$19)+IF($L$19*$C$19*O$4&gt;$L$19,0,$L$19*$C$19)+IF($M$19*$C$19*N$4&gt;$M$19,0,$M$19*$C$19)+IF($N$19*$C$19*M$4&gt;$N$19,0,$N$19*$C$19)+IF($O$19*$C$19*L$4&gt;$O$19,0,$O$19*$C$19)+IF($P$19*$C$19*K$4&gt;$P$19,0,$P$19*$C$19)+IF($Q$19*$C$19*J$4&gt;$Q$19,0,$Q$19*$C$19)+IF($R$19*$C$19*I$4&gt;$R$19,0,$R$19*$C$19)+IF($S$19*$C$19*H$4&gt;$S$19,0,$S$19*$C$19)+IF($T$19*$C$19*G$4&gt;$T$19,0,$T$19*$C$19)+IF($U$19*$C$19*F$4&gt;$U$19,0,$U$19*$C$19)))</f>
        <v>0.5</v>
      </c>
      <c r="W77" s="126">
        <f>IF(V48&gt;V19,0,IF(AND(V48=V19,V77=0),0,IF($E$19*$C$19*W$4&gt;$E$19,0,$E$19*$C$19)+IF($F$19*$C$19*V$4&gt;$F$19,0,$F$19*$C$19)+IF($G$19*$C$19*U$4&gt;$G$19,0,$G$19*$C$19)+IF($H$19*$C$19*T$4&gt;$H$19,0,$H$19*$C$19)+IF($I$19*$C$19*S$4&gt;$I$19,0,$I$19*$C$19)+IF($J$19*$C$19*R$4&gt;$J$19,0,$J$19*$C$19)+IF($K$19*$C$19*Q$4&gt;$K$19,0,$K$19*$C$19)+IF($L$19*$C$19*P$4&gt;$L$19,0,$L$19*$C$19)+IF($M$19*$C$19*O$4&gt;$M$19,0,$M$19*$C$19)+IF($N$19*$C$19*N$4&gt;$N$19,0,$N$19*$C$19)+IF($O$19*$C$19*M$4&gt;$O$19,0,$O$19*$C$19)+IF($P$19*$C$19*L$4&gt;$P$19,0,$P$19*$C$19)+IF($Q$19*$C$19*K$4&gt;$Q$19,0,$Q$19*$C$19)+IF($R$19*$C$19*J$4&gt;$R$19,0,$R$19*$C$19)+IF($S$19*$C$19*I$4&gt;$S$19,0,$S$19*$C$19)+IF($T$19*$C$19*H$4&gt;$T$19,0,$T$19*$C$19)+IF($U$19*$C$19*G$4&gt;$U$19,0,$U$19*$C$19)+IF($V$19*$C$19*F$4&gt;$V$19,0,$V$19*$C$19)))</f>
        <v>0.5</v>
      </c>
      <c r="X77" s="126">
        <f>IF(W48&gt;W19,0,IF(AND(W48=W19,W77=0),0,IF($E$19*$C$19*X$4&gt;$E$19,0,$E$19*$C$19)+IF($F$19*$C$19*W$4&gt;$F$19,0,$F$19*$C$19)+IF($G$19*$C$19*V$4&gt;$G$19,0,$G$19*$C$19)+IF($H$19*$C$19*U$4&gt;$H$19,0,$H$19*$C$19)+IF($I$19*$C$19*T$4&gt;$I$19,0,$I$19*$C$19)+IF($J$19*$C$19*S$4&gt;$J$19,0,$J$19*$C$19)+IF($K$19*$C$19*R$4&gt;$K$19,0,$K$19*$C$19)+IF($L$19*$C$19*Q$4&gt;$L$19,0,$L$19*$C$19)+IF($M$19*$C$19*P$4&gt;$M$19,0,$M$19*$C$19)+IF($N$19*$C$19*O$4&gt;$N$19,0,$N$19*$C$19)+IF($O$19*$C$19*N$4&gt;$O$19,0,$O$19*$C$19)+IF($P$19*$C$19*M$4&gt;$P$19,0,$P$19*$C$19)+IF($Q$19*$C$19*L$4&gt;$Q$19,0,$Q$19*$C$19)+IF($R$19*$C$19*K$4&gt;$R$19,0,$R$19*$C$19)+IF($S$19*$C$19*J$4&gt;$S$19,0,$S$19*$C$19)+IF($T$19*$C$19*I$4&gt;$T$19,0,$T$19*$C$19)+IF($U$19*$C$19*H$4&gt;$U$19,0,$U$19*$C$19)+IF($V$19*$C$19*G$4&gt;$V$19,0,$V$19*$C$19)+IF($W$19*$C$19*F$4&gt;$W$19,0,$W$19*$C$19)))</f>
        <v>0.5</v>
      </c>
      <c r="Y77" s="126">
        <f>IF(X48&gt;X19,0,IF(AND(X48=X19,X77=0),0,IF($E$19*$C$19*Y$4&gt;$E$19,0,$E$19*$C$19)+IF($F$19*$C$19*X$4&gt;$F$19,0,$F$19*$C$19)+IF($G$19*$C$19*W$4&gt;$G$19,0,$G$19*$C$19)+IF($H$19*$C$19*V$4&gt;$H$19,0,$H$19*$C$19)+IF($I$19*$C$19*U$4&gt;$I$19,0,$I$19*$C$19)+IF($J$19*$C$19*T$4&gt;$J$19,0,$J$19*$C$19)+IF($K$19*$C$19*S$4&gt;$K$19,0,$K$19*$C$19)+IF($L$19*$C$19*R$4&gt;$L$19,0,$L$19*$C$19)+IF($M$19*$C$19*Q$4&gt;$M$19,0,$M$19*$C$19)+IF($N$19*$C$19*P$4&gt;$N$19,0,$N$19*$C$19)+IF($O$19*$C$19*O$4&gt;$O$19,0,$O$19*$C$19)+IF($P$19*$C$19*N$4&gt;$P$19,0,$P$19*$C$19)+IF($Q$19*$C$19*M$4&gt;$Q$19,0,$Q$19*$C$19)+IF($R$19*$C$19*L$4&gt;$R$19,0,$R$19*$C$19)+IF($S$19*$C$19*K$4&gt;$S$19,0,$S$19*$C$19)+IF($T$19*$C$19*J$4&gt;$T$19,0,$T$19*$C$19)+IF($U$19*$C$19*I$4&gt;$U$19,0,$U$19*$C$19)+IF($V$19*$C$19*H$4&gt;$V$19,0,$V$19*$C$19)+IF($W$19*$C$19*G$4&gt;$W$19,0,$W$19*$C$19)+IF($X$19*$C$19*F$4&gt;$X$19,0,$X$19*$C$19)))</f>
        <v>0.5</v>
      </c>
      <c r="Z77" s="126">
        <f>IF(Y48&gt;Y19,0,IF(AND(Y48=Y19,Y77=0),0,IF($E$19*$C$19*Z$4&gt;$E$19,0,$E$19*$C$19)+IF($F$19*$C$19*Y$4&gt;$F$19,0,$F$19*$C$19)+IF($G$19*$C$19*X$4&gt;$G$19,0,$G$19*$C$19)+IF($H$19*$C$19*W$4&gt;$H$19,0,$H$19*$C$19)+IF($I$19*$C$19*V$4&gt;$I$19,0,$I$19*$C$19)+IF($J$19*$C$19*U$4&gt;$J$19,0,$J$19*$C$19)+IF($K$19*$C$19*T$4&gt;$K$19,0,$K$19*$C$19)+IF($L$19*$C$19*S$4&gt;$L$19,0,$L$19*$C$19)+IF($M$19*$C$19*R$4&gt;$M$19,0,$M$19*$C$19)+IF($N$19*$C$19*Q$4&gt;$N$19,0,$N$19*$C$19)+IF($O$19*$C$19*P$4&gt;$O$19,0,$O$19*$C$19)+IF($P$19*$C$19*O$4&gt;$P$19,0,$P$19*$C$19)+IF($Q$19*$C$19*N$4&gt;$Q$19,0,$Q$19*$C$19)+IF($R$19*$C$19*M$4&gt;$R$19,0,$R$19*$C$19)+IF($S$19*$C$19*L$4&gt;$S$19,0,$S$19*$C$19)+IF($T$19*$C$19*K$4&gt;$T$19,0,$T$19*$C$19)+IF($U$19*$C$19*J$4&gt;$U$19,0,$U$19*$C$19)+IF($V$19*$C$19*I$4&gt;$V$19,0,$V$19*$C$19)+IF($W$19*$C$19*H$4&gt;$W$19,0,$W$19*$C$19)+IF($X$19*$C$19*G$4&gt;$X$19,0,$X$19*$C$19)+IF($Y$19*$C$19*F$4&gt;$Y$19,0,$Y$19*$C$19)))</f>
        <v>0.5</v>
      </c>
      <c r="AA77" s="126">
        <f>IF(Z48&gt;Z19,0,IF(AND(Z48=Z19,Z77=0),0,IF($E$19*$C$19*AA$4&gt;$E$19,0,$E$19*$C$19)+IF($F$19*$C$19*Z$4&gt;$F$19,0,$F$19*$C$19)+IF($G$19*$C$19*Y$4&gt;$G$19,0,$G$19*$C$19)+IF($H$19*$C$19*X$4&gt;$H$19,0,$H$19*$C$19)+IF($I$19*$C$19*W$4&gt;$I$19,0,$I$19*$C$19)+IF($J$19*$C$19*V$4&gt;$J$19,0,$J$19*$C$19)+IF($K$19*$C$19*U$4&gt;$K$19,0,$K$19*$C$19)+IF($L$19*$C$19*T$4&gt;$L$19,0,$L$19*$C$19)+IF($M$19*$C$19*S$4&gt;$M$19,0,$M$19*$C$19)+IF($N$19*$C$19*R$4&gt;$N$19,0,$N$19*$C$19)+IF($O$19*$C$19*Q$4&gt;$O$19,0,$O$19*$C$19)+IF($P$19*$C$19*P$4&gt;$P$19,0,$P$19*$C$19)+IF($Q$19*$C$19*O$4&gt;$Q$19,0,$Q$19*$C$19)+IF($R$19*$C$19*N$4&gt;$R$19,0,$R$19*$C$19)+IF($S$19*$C$19*M$4&gt;$S$19,0,$S$19*$C$19)+IF($T$19*$C$19*L$4&gt;$T$19,0,$T$19*$C$19)+IF($U$19*$C$19*K$4&gt;$U$19,0,$U$19*$C$19)+IF($V$19*$C$19*J$4&gt;$V$19,0,$V$19*$C$19)+IF($W$19*$C$19*I$4&gt;$W$19,0,$W$19*$C$19)+IF($X$19*$C$19*H$4&gt;$X$19,0,$X$19*$C$19)+IF($Y$19*$C$19*G$4&gt;$Y$19,0,$Y$19*$C$19)+IF($Z$19*$C$19*F$4&gt;$Z$19,0,$Z$19*$C$19)))</f>
        <v>0.5</v>
      </c>
      <c r="AB77" s="126">
        <f>IF(AA48&gt;AA19,0,IF(AND(AA48=AA19,AA77=0),0,IF($E$19*$C$19*AB$4&gt;$E$19,0,$E$19*$C$19)+IF($F$19*$C$19*AA$4&gt;$F$19,0,$F$19*$C$19)+IF($G$19*$C$19*Z$4&gt;$G$19,0,$G$19*$C$19)+IF($H$19*$C$19*Y$4&gt;$H$19,0,$H$19*$C$19)+IF($I$19*$C$19*X$4&gt;$I$19,0,$I$19*$C$19)+IF($J$19*$C$19*W$4&gt;$J$19,0,$J$19*$C$19)+IF($K$19*$C$19*V$4&gt;$K$19,0,$K$19*$C$19)+IF($L$19*$C$19*U$4&gt;$L$19,0,$L$19*$C$19)+IF($M$19*$C$19*T$4&gt;$M$19,0,$M$19*$C$19)+IF($N$19*$C$19*S$4&gt;$N$19,0,$N$19*$C$19)+IF($O$19*$C$19*R$4&gt;$O$19,0,$O$19*$C$19)+IF($P$19*$C$19*Q$4&gt;$P$19,0,$P$19*$C$19)+IF($Q$19*$C$19*P$4&gt;$Q$19,0,$Q$19*$C$19)+IF($R$19*$C$19*O$4&gt;$R$19,0,$R$19*$C$19)+IF($S$19*$C$19*N$4&gt;$S$19,0,$S$19*$C$19)+IF($T$19*$C$19*M$4&gt;$T$19,0,$T$19*$C$19)+IF($U$19*$C$19*L$4&gt;$U$19,0,$U$19*$C$19)+IF($V$19*$C$19*K$4&gt;$V$19,0,$V$19*$C$19)+IF($W$19*$C$19*J$4&gt;$W$19,0,$W$19*$C$19)+IF($X$19*$C$19*I$4&gt;$X$19,0,$X$19*$C$19)+IF($Y$19*$C$19*H$4&gt;$Y$19,0,$Y$19*$C$19)+IF($Z$19*$C$19*G$4&gt;$Z$19,0,$Z$19*$C$19)+IF($AA$19*$C$19*F$4&gt;$AA$19,0,$AA$19*$C$19)))</f>
        <v>0.5</v>
      </c>
      <c r="AC77" s="126">
        <f>IF(AB48&gt;AB19,0,IF(AND(AB48=AB19,AB77=0),0,IF($E$19*$C$19*AC$4&gt;$E$19,0,$E$19*$C$19)+IF($F$19*$C$19*AB$4&gt;$F$19,0,$F$19*$C$19)+IF($G$19*$C$19*AA$4&gt;$G$19,0,$G$19*$C$19)+IF($H$19*$C$19*Z$4&gt;$H$19,0,$H$19*$C$19)+IF($I$19*$C$19*Y$4&gt;$I$19,0,$I$19*$C$19)+IF($J$19*$C$19*X$4&gt;$J$19,0,$J$19*$C$19)+IF($K$19*$C$19*W$4&gt;$K$19,0,$K$19*$C$19)+IF($L$19*$C$19*V$4&gt;$L$19,0,$L$19*$C$19)+IF($M$19*$C$19*U$4&gt;$M$19,0,$M$19*$C$19)+IF($N$19*$C$19*T$4&gt;$N$19,0,$N$19*$C$19)+IF($O$19*$C$19*S$4&gt;$O$19,0,$O$19*$C$19)+IF($P$19*$C$19*R$4&gt;$P$19,0,$P$19*$C$19)+IF($Q$19*$C$19*Q$4&gt;$Q$19,0,$Q$19*$C$19)+IF($R$19*$C$19*P$4&gt;$R$19,0,$R$19*$C$19)+IF($S$19*$C$19*O$4&gt;$S$19,0,$S$19*$C$19)+IF($T$19*$C$19*N$4&gt;$T$19,0,$T$19*$C$19)+IF($U$19*$C$19*M$4&gt;$U$19,0,$U$19*$C$19)+IF($V$19*$C$19*L$4&gt;$V$19,0,$V$19*$C$19)+IF($W$19*$C$19*K$4&gt;$W$19,0,$W$19*$C$19)+IF($X$19*$C$19*J$4&gt;$X$19,0,$X$19*$C$19)+IF($Y$19*$C$19*I$4&gt;$Y$19,0,$Y$19*$C$19)+IF($Z$19*$C$19*H$4&gt;$Z$19,0,$Z$19*$C$19)+IF($AA$19*$C$19*G$4&gt;$AA$19,0,$AA$19*$C$19)+IF($AB$19*$C$19*F$4&gt;$AB$19,0,$AB$19*$C$19)))</f>
        <v>0.5</v>
      </c>
      <c r="AD77" s="126">
        <f>IF(AC48&gt;AC19,0,IF(AND(AC48=AC19,AC77=0),0,IF($E$19*$C$19*AD$4&gt;$E$19,0,$E$19*$C$19)+IF($F$19*$C$19*AC$4&gt;$F$19,0,$F$19*$C$19)+IF($G$19*$C$19*AB$4&gt;$G$19,0,$G$19*$C$19)+IF($H$19*$C$19*AA$4&gt;$H$19,0,$H$19*$C$19)+IF($I$19*$C$19*Z$4&gt;$I$19,0,$I$19*$C$19)+IF($J$19*$C$19*Y$4&gt;$J$19,0,$J$19*$C$19)+IF($K$19*$C$19*X$4&gt;$K$19,0,$K$19*$C$19)+IF($L$19*$C$19*W$4&gt;$L$19,0,$L$19*$C$19)+IF($M$19*$C$19*V$4&gt;$M$19,0,$M$19*$C$19)+IF($N$19*$C$19*U$4&gt;$N$19,0,$N$19*$C$19)+IF($O$19*$C$19*T$4&gt;$O$19,0,$O$19*$C$19)+IF($P$19*$C$19*S$4&gt;$P$19,0,$P$19*$C$19)+IF($Q$19*$C$19*R$4&gt;$Q$19,0,$Q$19*$C$19)+IF($R$19*$C$19*Q$4&gt;$R$19,0,$R$19*$C$19)+IF($S$19*$C$19*P$4&gt;$S$19,0,$S$19*$C$19)+IF($T$19*$C$19*O$4&gt;$T$19,0,$T$19*$C$19)+IF($U$19*$C$19*N$4&gt;$U$19,0,$U$19*$C$19)+IF($V$19*$C$19*M$4&gt;$V$19,0,$V$19*$C$19)+IF($W$19*$C$19*L$4&gt;$W$19,0,$W$19*$C$19)+IF($X$19*$C$19*K$4&gt;$X$19,0,$X$19*$C$19)+IF($Y$19*$C$19*J$4&gt;$Y$19,0,$Y$19*$C$19)+IF($Z$19*$C$19*I$4&gt;$Z$19,0,$Z$19*$C$19)+IF($AA$19*$C$19*H$4&gt;$AA$19,0,$AA$19*$C$19)+IF($AB$19*$C$19*G$4&gt;$AB$19,0,$AB$19*$C$19)+IF($AC$19*$C$19*F$4&gt;$AC$19,0,$AC$19*$C$19)))</f>
        <v>0.5</v>
      </c>
      <c r="AE77" s="126">
        <f>IF(AD48&gt;AD19,0,IF(AND(AD48=AD19,AD77=0),0,IF($E$19*$C$19*AE$4&gt;$E$19,0,$E$19*$C$19)+IF($F$19*$C$19*AD$4&gt;$F$19,0,$F$19*$C$19)+IF($G$19*$C$19*AC$4&gt;$G$19,0,$G$19*$C$19)+IF($H$19*$C$19*AB$4&gt;$H$19,0,$H$19*$C$19)+IF($I$19*$C$19*AA$4&gt;$I$19,0,$I$19*$C$19)+IF($J$19*$C$19*Z$4&gt;$J$19,0,$J$19*$C$19)+IF($K$19*$C$19*Y$4&gt;$K$19,0,$K$19*$C$19)+IF($L$19*$C$19*X$4&gt;$L$19,0,$L$19*$C$19)+IF($M$19*$C$19*W$4&gt;$M$19,0,$M$19*$C$19)+IF($N$19*$C$19*V$4&gt;$N$19,0,$N$19*$C$19)+IF($O$19*$C$19*U$4&gt;$O$19,0,$O$19*$C$19)+IF($P$19*$C$19*T$4&gt;$P$19,0,$P$19*$C$19)+IF($Q$19*$C$19*S$4&gt;$Q$19,0,$Q$19*$C$19)+IF($R$19*$C$19*R$4&gt;$R$19,0,$R$19*$C$19)+IF($S$19*$C$19*Q$4&gt;$S$19,0,$S$19*$C$19)+IF($T$19*$C$19*P$4&gt;$T$19,0,$T$19*$C$19)+IF($U$19*$C$19*O$4&gt;$U$19,0,$U$19*$C$19)+IF($V$19*$C$19*N$4&gt;$V$19,0,$V$19*$C$19)+IF($W$19*$C$19*M$4&gt;$W$19,0,$W$19*$C$19)+IF($X$19*$C$19*L$4&gt;$X$19,0,$X$19*$C$19)+IF($Y$19*$C$19*K$4&gt;$Y$19,0,$Y$19*$C$19)+IF($Z$19*$C$19*J$4&gt;$Z$19,0,$Z$19*$C$19)+IF($AA$19*$C$19*I$4&gt;$AA$19,0,$AA$19*$C$19)+IF($AB$19*$C$19*H$4&gt;$AB$19,0,$AB$19*$C$19)+IF($AC$19*$C$19*G$4&gt;$AC$19,0,$AC$19*$C$19)+IF($AD$19*$C$19*F$4&gt;$AD$19,0,$AD$19*$C$19)))</f>
        <v>0.5</v>
      </c>
      <c r="AF77" s="126">
        <f>IF(AE48&gt;AE19,0,IF(AND(AE48=AE19,AE77=0),0,IF($E$19*$C$19*AF$4&gt;$E$19,0,$E$19*$C$19)+IF($F$19*$C$19*AE$4&gt;$F$19,0,$F$19*$C$19)+IF($G$19*$C$19*AD$4&gt;$G$19,0,$G$19*$C$19)+IF($H$19*$C$19*AC$4&gt;$H$19,0,$H$19*$C$19)+IF($I$19*$C$19*AB$4&gt;$I$19,0,$I$19*$C$19)+IF($J$19*$C$19*AA$4&gt;$J$19,0,$J$19*$C$19)+IF($K$19*$C$19*Z$4&gt;$K$19,0,$K$19*$C$19)+IF($L$19*$C$19*Y$4&gt;$L$19,0,$L$19*$C$19)+IF($M$19*$C$19*X$4&gt;$M$19,0,$M$19*$C$19)+IF($N$19*$C$19*W$4&gt;$N$19,0,$N$19*$C$19)+IF($O$19*$C$19*V$4&gt;$O$19,0,$O$19*$C$19)+IF($P$19*$C$19*U$4&gt;$P$19,0,$P$19*$C$19)+IF($Q$19*$C$19*T$4&gt;$Q$19,0,$Q$19*$C$19)+IF($R$19*$C$19*S$4&gt;$R$19,0,$R$19*$C$19)+IF($S$19*$C$19*R$4&gt;$S$19,0,$S$19*$C$19)+IF($T$19*$C$19*Q$4&gt;$T$19,0,$T$19*$C$19)+IF($U$19*$C$19*P$4&gt;$U$19,0,$U$19*$C$19)+IF($V$19*$C$19*O$4&gt;$V$19,0,$V$19*$C$19)+IF($W$19*$C$19*N$4&gt;$W$19,0,$W$19*$C$19)+IF($X$19*$C$19*M$4&gt;$X$19,0,$X$19*$C$19)+IF($Y$19*$C$19*L$4&gt;$Y$19,0,$Y$19*$C$19)+IF($Z$19*$C$19*K$4&gt;$Z$19,0,$Z$19*$C$19)+IF($AA$19*$C$19*J$4&gt;$AA$19,0,$AA$19*$C$19)+IF($AB$19*$C$19*I$4&gt;$AB$19,0,$AB$19*$C$19)+IF($AC$19*$C$19*H$4&gt;$AC$19,0,$AC$19*$C$19)+IF($AD$19*$C$19*G$4&gt;$AD$19,0,$AD$19*$C$19)+IF($AE$19*$C$19*F$4&gt;$AE$19,0,$AE$19*$C$19)))</f>
        <v>0.5</v>
      </c>
      <c r="AG77" s="126">
        <f>IF(AF48&gt;AF19,0,IF(AND(AF48=AF19,AF77=0),0,IF($E$19*$C$19*AG$4&gt;$E$19,0,$E$19*$C$19)+IF($F$19*$C$19*AF$4&gt;$F$19,0,$F$19*$C$19)+IF($G$19*$C$19*AE$4&gt;$G$19,0,$G$19*$C$19)+IF($H$19*$C$19*AD$4&gt;$H$19,0,$H$19*$C$19)+IF($I$19*$C$19*AC$4&gt;$I$19,0,$I$19*$C$19)+IF($J$19*$C$19*AB$4&gt;$J$19,0,$J$19*$C$19)+IF($K$19*$C$19*AA$4&gt;$K$19,0,$K$19*$C$19)+IF($L$19*$C$19*Z$4&gt;$L$19,0,$L$19*$C$19)+IF($M$19*$C$19*Y$4&gt;$M$19,0,$M$19*$C$19)+IF($N$19*$C$19*X$4&gt;$N$19,0,$N$19*$C$19)+IF($O$19*$C$19*W$4&gt;$O$19,0,$O$19*$C$19)+IF($P$19*$C$19*V$4&gt;$P$19,0,$P$19*$C$19)+IF($Q$19*$C$19*U$4&gt;$Q$19,0,$Q$19*$C$19)+IF($R$19*$C$19*T$4&gt;$R$19,0,$R$19*$C$19)+IF($S$19*$C$19*S$4&gt;$S$19,0,$S$19*$C$19)+IF($T$19*$C$19*R$4&gt;$T$19,0,$T$19*$C$19)+IF($U$19*$C$19*Q$4&gt;$U$19,0,$U$19*$C$19)+IF($V$19*$C$19*P$4&gt;$V$19,0,$V$19*$C$19)+IF($W$19*$C$19*O$4&gt;$W$19,0,$W$19*$C$19)+IF($X$19*$C$19*N$4&gt;$X$19,0,$X$19*$C$19)+IF($Y$19*$C$19*M$4&gt;$Y$19,0,$Y$19*$C$19)+IF($Z$19*$C$19*L$4&gt;$Z$19,0,$Z$19*$C$19)+IF($AA$19*$C$19*K$4&gt;$AA$19,0,$AA$19*$C$19)+IF($AB$19*$C$19*J$4&gt;$AB$19,0,$AB$19*$C$19)+IF($AC$19*$C$19*I$4&gt;$AC$19,0,$AC$19*$C$19)+IF($AD$19*$C$19*H$4&gt;$AD$19,0,$AD$19*$C$19)+IF($AE$19*$C$19*G$4&gt;$AE$19,0,$AE$19*$C$19)+IF($AF$19*$C$19*F$4&gt;$AF$19,0,$AF$19*$C$19)))</f>
        <v>0.5</v>
      </c>
      <c r="AH77" s="126">
        <f>IF(AG48&gt;AG19,0,IF(AND(AG48=AG19,AG77=0),0,IF($E$19*$C$19*AH$4&gt;$E$19,0,$E$19*$C$19)+IF($F$19*$C$19*AG$4&gt;$F$19,0,$F$19*$C$19)+IF($G$19*$C$19*AF$4&gt;$G$19,0,$G$19*$C$19)+IF($H$19*$C$19*AE$4&gt;$H$19,0,$H$19*$C$19)+IF($I$19*$C$19*AD$4&gt;$I$19,0,$I$19*$C$19)+IF($J$19*$C$19*AC$4&gt;$J$19,0,$J$19*$C$19)+IF($K$19*$C$19*AB$4&gt;$K$19,0,$K$19*$C$19)+IF($L$19*$C$19*AA$4&gt;$L$19,0,$L$19*$C$19)+IF($M$19*$C$19*Z$4&gt;$M$19,0,$M$19*$C$19)+IF($N$19*$C$19*Y$4&gt;$N$19,0,$N$19*$C$19)+IF($O$19*$C$19*X$4&gt;$O$19,0,$O$19*$C$19)+IF($P$19*$C$19*W$4&gt;$P$19,0,$P$19*$C$19)+IF($Q$19*$C$19*V$4&gt;$Q$19,0,$Q$19*$C$19)+IF($R$19*$C$19*U$4&gt;$R$19,0,$R$19*$C$19)+IF($S$19*$C$19*T$4&gt;$S$19,0,$S$19*$C$19)+IF($T$19*$C$19*S$4&gt;$T$19,0,$T$19*$C$19)+IF($U$19*$C$19*R$4&gt;$U$19,0,$U$19*$C$19)+IF($V$19*$C$19*Q$4&gt;$V$19,0,$V$19*$C$19)+IF($W$19*$C$19*P$4&gt;$W$19,0,$W$19*$C$19)+IF($X$19*$C$19*O$4&gt;$X$19,0,$X$19*$C$19)+IF($Y$19*$C$19*N$4&gt;$Y$19,0,$Y$19*$C$19)+IF($Z$19*$C$19*M$4&gt;$Z$19,0,$Z$19*$C$19)+IF($AA$19*$C$19*L$4&gt;$AA$19,0,$AA$19*$C$19)+IF($AB$19*$C$19*K$4&gt;$AB$19,0,$AB$19*$C$19)+IF($AC$19*$C$19*J$4&gt;$AC$19,0,$AC$19*$C$19)+IF($AD$19*$C$19*I$4&gt;$AD$19,0,$AD$19*$C$19)+IF($AE$19*$C$19*H$4&gt;$AE$19,0,$AE$19*$C$19)+IF($AF$19*$C$19*G$4&gt;$AF$19,0,$AF$19*$C$19)+IF($AG$19*$C$19*F$4&gt;$AG$19,0,$AG$19*$C$19)))</f>
        <v>0.5</v>
      </c>
      <c r="AI77" s="126">
        <f>IF(AH48&gt;AH19,0,IF(AND(AH48=AH19,AH77=0),0,IF($E$19*$C$19*AI$4&gt;$E$19,0,$E$19*$C$19)+IF($F$19*$C$19*AH$4&gt;$F$19,0,$F$19*$C$19)+IF($G$19*$C$19*AG$4&gt;$G$19,0,$G$19*$C$19)+IF($H$19*$C$19*AF$4&gt;$H$19,0,$H$19*$C$19)+IF($I$19*$C$19*AE$4&gt;$I$19,0,$I$19*$C$19)+IF($J$19*$C$19*AD$4&gt;$J$19,0,$J$19*$C$19)+IF($K$19*$C$19*AC$4&gt;$K$19,0,$K$19*$C$19)+IF($L$19*$C$19*AB$4&gt;$L$19,0,$L$19*$C$19)+IF($M$19*$C$19*AA$4&gt;$M$19,0,$M$19*$C$19)+IF($N$19*$C$19*Z$4&gt;$N$19,0,$N$19*$C$19)+IF($O$19*$C$19*Y$4&gt;$O$19,0,$O$19*$C$19)+IF($P$19*$C$19*X$4&gt;$P$19,0,$P$19*$C$19)+IF($Q$19*$C$19*W$4&gt;$Q$19,0,$Q$19*$C$19)+IF($R$19*$C$19*V$4&gt;$R$19,0,$R$19*$C$19)+IF($S$19*$C$19*U$4&gt;$S$19,0,$S$19*$C$19)+IF($T$19*$C$19*T$4&gt;$T$19,0,$T$19*$C$19)+IF($U$19*$C$19*S$4&gt;$U$19,0,$U$19*$C$19)+IF($V$19*$C$19*R$4&gt;$V$19,0,$V$19*$C$19)+IF($W$19*$C$19*Q$4&gt;$W$19,0,$W$19*$C$19)+IF($X$19*$C$19*P$4&gt;$X$19,0,$X$19*$C$19)+IF($Y$19*$C$19*O$4&gt;$Y$19,0,$Y$19*$C$19)+IF($Z$19*$C$19*N$4&gt;$Z$19,0,$Z$19*$C$19)+IF($AA$19*$C$19*M$4&gt;$AA$19,0,$AA$19*$C$19)+IF($AB$19*$C$19*L$4&gt;$AB$19,0,$AB$19*$C$19)+IF($AC$19*$C$19*K$4&gt;$AC$19,0,$AC$19*$C$19)+IF($AD$19*$C$19*J$4&gt;$AD$19,0,$AD$19*$C$19)+IF($AE$19*$C$19*I$4&gt;$AE$19,0,$AE$19*$C$19)+IF($AF$19*$C$19*H$4&gt;$AF$19,0,$AF$19*$C$19)+IF($AG$19*$C$19*G$4&gt;$AG$19,0,$AG$19*$C$19)+IF($AH$19*$C$19*F$4&gt;$AH$19,0,$AH$19*$C$19)))</f>
        <v>0.5</v>
      </c>
    </row>
    <row r="78" spans="2:35" x14ac:dyDescent="0.3">
      <c r="B78" s="6" t="str">
        <f t="shared" si="12"/>
        <v>Service lines</v>
      </c>
      <c r="C78" s="303"/>
      <c r="D78" s="151">
        <f t="shared" si="13"/>
        <v>10.000000000000004</v>
      </c>
      <c r="E78" s="126">
        <v>0</v>
      </c>
      <c r="F78" s="126">
        <f>IF(E49&gt;E20,0,IF(AND(E49=E20,E78=0),0,IF($E$20*$C$20*F$4&gt;$E$20,0,$E$20*$C$20)))</f>
        <v>0.4</v>
      </c>
      <c r="G78" s="126">
        <f>IF(F49&gt;F20,0,IF(AND(F49=F20,F78=0),0,IF($E$20*$C$20*G$4&gt;$E$20,0,$E$20*$C$20)+IF($F$20*$C$20*F$4&gt;$F$20,0,$F$20*$C$20)))</f>
        <v>0.4</v>
      </c>
      <c r="H78" s="126">
        <f>IF(G49&gt;G20,0,IF(AND(G49=G20,G78=0),0,IF($E$20*$C$20*H$4&gt;$E$20,0,$E$20*$C$20)+IF($F$20*$C$20*G$4&gt;$F$20,0,$F$20*$C$20)+IF($G$20*$C$20*F$4&gt;$G$20,0,$G$20*$C$20)))</f>
        <v>0.4</v>
      </c>
      <c r="I78" s="126">
        <f>IF(H49&gt;H20,0,IF(AND(H49=H20,H78=0),0,IF($E$20*$C$20*I$4&gt;$E$20,0,$E$20*$C$20)+IF($F$20*$C$20*H$4&gt;$F$20,0,$F$20*$C$20)+IF($G$20*$C$20*G$4&gt;$G$20,0,$G$20*$C$20)+IF($H$20*$C$20*F$4&gt;$H$20,0,$H$20*$C$20)))</f>
        <v>0.4</v>
      </c>
      <c r="J78" s="126">
        <f>IF(I49&gt;I20,0,IF(AND(I49=I20,I78=0),0,IF($E$20*$C$20*J$4&gt;$E$20,0,$E$20*$C$20)+IF($F$20*$C$20*I$4&gt;$F$20,0,$F$20*$C$20)+IF($G$20*$C$20*H$4&gt;$G$20,0,$G$20*$C$20)+IF($H$20*$C$20*G$4&gt;$H$20,0,$H$20*$C$20)+IF($I$20*$C$20*F$4&gt;$I$20,0,$I$20*$C$20)))</f>
        <v>0.4</v>
      </c>
      <c r="K78" s="126">
        <f>IF(J49&gt;J20,0,IF(AND(J49=J20,J78=0),0,IF($E$20*$C$20*K$4&gt;$E$20,0,$E$20*$C$20)+IF($F$20*$C$20*J$4&gt;$F$20,0,$F$20*$C$20)+IF($G$20*$C$20*I$4&gt;$G$20,0,$G$20*$C$20)+IF($H$20*$C$20*H$4&gt;$H$20,0,$H$20*$C$20)+IF($I$20*$C$20*G$4&gt;$I$20,0,$I$20*$C$20)+IF($J$20*$C$20*F$4&gt;$J$20,0,$J$20*$C$20)))</f>
        <v>0.4</v>
      </c>
      <c r="L78" s="126">
        <f>IF(K49&gt;K20,0,IF(AND(K49=K20,K78=0),0,IF($E$20*$C$20*L$4&gt;$E$20,0,$E$20*$C$20)+IF($F$20*$C$20*K$4&gt;$F$20,0,$F$20*$C$20)+IF($G$20*$C$20*J$4&gt;$G$20,0,$G$20*$C$20)+IF($H$20*$C$20*I$4&gt;$H$20,0,$H$20*$C$20)+IF($I$20*$C$20*H$4&gt;$I$20,0,$I$20*$C$20)+IF($J$20*$C$20*G$4&gt;$J$20,0,$J$20*$C$20)+IF($K$20*$C$20*F$4&gt;$K$20,0,$K$20*$C$20)))</f>
        <v>0.4</v>
      </c>
      <c r="M78" s="126">
        <f>IF(L49&gt;L20,0,IF(AND(L49=L20,L78=0),0,IF($E$20*$C$20*M$4&gt;$E$20,0,$E$20*$C$20)+IF($F$20*$C$20*L$4&gt;$F$20,0,$F$20*$C$20)+IF($G$20*$C$20*K$4&gt;$G$20,0,$G$20*$C$20)+IF($H$20*$C$20*J$4&gt;$H$20,0,$H$20*$C$20)+IF($I$20*$C$20*I$4&gt;$I$20,0,$I$20*$C$20)+IF($J$20*$C$20*H$4&gt;$J$20,0,$J$20*$C$20)+IF($K$20*$C$20*G$4&gt;$K$20,0,$K$20*$C$20)+IF($L$20*$C$20*F$4&gt;$L$20,0,$L$20*$C$20)))</f>
        <v>0.4</v>
      </c>
      <c r="N78" s="126">
        <f>IF(M49&gt;M20,0,IF(AND(M49=M20,M78=0),0,IF($E$20*$C$20*N$4&gt;$E$20,0,$E$20*$C$20)+IF($F$20*$C$20*M$4&gt;$F$20,0,$F$20*$C$20)+IF($G$20*$C$20*L$4&gt;$G$20,0,$G$20*$C$20)+IF($H$20*$C$20*K$4&gt;$H$20,0,$H$20*$C$20)+IF($I$20*$C$20*J$4&gt;$I$20,0,$I$20*$C$20)+IF($J$20*$C$20*I$4&gt;$J$20,0,$J$20*$C$20)+IF($K$20*$C$20*H$4&gt;$K$20,0,$K$20*$C$20)+IF($L$20*$C$20*G$4&gt;$L$20,0,$L$20*$C$20)+IF($M$20*$C$20*F$4&gt;$M$20,0,$M$20*$C$20)))</f>
        <v>0.4</v>
      </c>
      <c r="O78" s="126">
        <f>IF(N49&gt;N20,0,IF(AND(N49=N20,N78=0),0,IF($E$20*$C$20*O$4&gt;$E$20,0,$E$20*$C$20)+IF($F$20*$C$20*N$4&gt;$F$20,0,$F$20*$C$20)+IF($G$20*$C$20*M$4&gt;$G$20,0,$G$20*$C$20)+IF($H$20*$C$20*L$4&gt;$H$20,0,$H$20*$C$20)+IF($I$20*$C$20*K$4&gt;$I$20,0,$I$20*$C$20)+IF($J$20*$C$20*J$4&gt;$J$20,0,$J$20*$C$20)+IF($K$20*$C$20*I$4&gt;$K$20,0,$K$20*$C$20)+IF($L$20*$C$20*H$4&gt;$L$20,0,$L$20*$C$20)+IF($M$20*$C$20*G$4&gt;$M$20,0,$M$20*$C$20)+IF($N$20*$C$20*F$4&gt;$N$20,0,$N$20*$C$20)))</f>
        <v>0.4</v>
      </c>
      <c r="P78" s="126">
        <f>IF(O49&gt;O20,0,IF(AND(O49=O20,O78=0),0,IF($E$20*$C$20*P$4&gt;$E$20,0,$E$20*$C$20)+IF($F$20*$C$20*O$4&gt;$F$20,0,$F$20*$C$20)+IF($G$20*$C$20*N$4&gt;$G$20,0,$G$20*$C$20)+IF($H$20*$C$20*M$4&gt;$H$20,0,$H$20*$C$20)+IF($I$20*$C$20*L$4&gt;$I$20,0,$I$20*$C$20)+IF($J$20*$C$20*K$4&gt;$J$20,0,$J$20*$C$20)+IF($K$20*$C$20*J$4&gt;$K$20,0,$K$20*$C$20)+IF($L$20*$C$20*I$4&gt;$L$20,0,$L$20*$C$20)+IF($M$20*$C$20*H$4&gt;$M$20,0,$M$20*$C$20)+IF($N$20*$C$20*G$4&gt;$N$20,0,$N$20*$C$20)+IF($O$20*$C$20*F$4&gt;$O$20,0,$O$20*$C$20)))</f>
        <v>0.4</v>
      </c>
      <c r="Q78" s="126">
        <f>IF(P49&gt;P20,0,IF(AND(P49=P20,P78=0),0,IF($E$20*$C$20*Q$4&gt;$E$20,0,$E$20*$C$20)+IF($F$20*$C$20*P$4&gt;$F$20,0,$F$20*$C$20)+IF($G$20*$C$20*O$4&gt;$G$20,0,$G$20*$C$20)+IF($H$20*$C$20*N$4&gt;$H$20,0,$H$20*$C$20)+IF($I$20*$C$20*M$4&gt;$I$20,0,$I$20*$C$20)+IF($J$20*$C$20*L$4&gt;$J$20,0,$J$20*$C$20)+IF($K$20*$C$20*K$4&gt;$K$20,0,$K$20*$C$20)+IF($L$20*$C$20*J$4&gt;$L$20,0,$L$20*$C$20)+IF($M$20*$C$20*I$4&gt;$M$20,0,$M$20*$C$20)+IF($N$20*$C$20*H$4&gt;$N$20,0,$N$20*$C$20)+IF($O$20*$C$20*G$4&gt;$O$20,0,$O$20*$C$20)+IF($P$20*$C$20*F$4&gt;$P$20,0,$P$20*$C$20)))</f>
        <v>0.4</v>
      </c>
      <c r="R78" s="126">
        <f>IF(Q49&gt;Q20,0,IF(AND(Q49=Q20,Q78=0),0,IF($E$20*$C$20*R$4&gt;$E$20,0,$E$20*$C$20)+IF($F$20*$C$20*Q$4&gt;$F$20,0,$F$20*$C$20)+IF($G$20*$C$20*P$4&gt;$G$20,0,$G$20*$C$20)+IF($H$20*$C$20*O$4&gt;$H$20,0,$H$20*$C$20)+IF($I$20*$C$20*N$4&gt;$I$20,0,$I$20*$C$20)+IF($J$20*$C$20*M$4&gt;$J$20,0,$J$20*$C$20)+IF($K$20*$C$20*L$4&gt;$K$20,0,$K$20*$C$20)+IF($L$20*$C$20*K$4&gt;$L$20,0,$L$20*$C$20)+IF($M$20*$C$20*J$4&gt;$M$20,0,$M$20*$C$20)+IF($N$20*$C$20*I$4&gt;$N$20,0,$N$20*$C$20)+IF($O$20*$C$20*H$4&gt;$O$20,0,$O$20*$C$20)+IF($P$20*$C$20*G$4&gt;$P$20,0,$P$20*$C$20)+IF($Q$20*$C$20*F$4&gt;$Q$20,0,$Q$20*$C$20)))</f>
        <v>0.4</v>
      </c>
      <c r="S78" s="126">
        <f>IF(R49&gt;R20,0,IF(AND(R49=R20,R78=0),0,IF($E$20*$C$20*S$4&gt;$E$20,0,$E$20*$C$20)+IF($F$20*$C$20*R$4&gt;$F$20,0,$F$20*$C$20)+IF($G$20*$C$20*Q$4&gt;$G$20,0,$G$20*$C$20)+IF($H$20*$C$20*P$4&gt;$H$20,0,$H$20*$C$20)+IF($I$20*$C$20*O$4&gt;$I$20,0,$I$20*$C$20)+IF($J$20*$C$20*N$4&gt;$J$20,0,$J$20*$C$20)+IF($K$20*$C$20*M$4&gt;$K$20,0,$K$20*$C$20)+IF($L$20*$C$20*L$4&gt;$L$20,0,$L$20*$C$20)+IF($M$20*$C$20*K$4&gt;$M$20,0,$M$20*$C$20)+IF($N$20*$C$20*J$4&gt;$N$20,0,$N$20*$C$20)+IF($O$20*$C$20*I$4&gt;$O$20,0,$O$20*$C$20)+IF($P$20*$C$20*H$4&gt;$P$20,0,$P$20*$C$20)+IF($Q$20*$C$20*G$4&gt;$Q$20,0,$Q$20*$C$20)+IF($R$20*$C$20*F$4&gt;$R$20,0,$R$20*$C$20)))</f>
        <v>0.4</v>
      </c>
      <c r="T78" s="126">
        <f>IF(S49&gt;S20,0,IF(AND(S49=S20,S78=0),0,IF($E$20*$C$20*T$4&gt;$E$20,0,$E$20*$C$20)+IF($F$20*$C$20*S$4&gt;$F$20,0,$F$20*$C$20)+IF($G$20*$C$20*R$4&gt;$G$20,0,$G$20*$C$20)+IF($H$20*$C$20*Q$4&gt;$H$20,0,$H$20*$C$20)+IF($I$20*$C$20*P$4&gt;$I$20,0,$I$20*$C$20)+IF($J$20*$C$20*O$4&gt;$J$20,0,$J$20*$C$20)+IF($K$20*$C$20*N$4&gt;$K$20,0,$K$20*$C$20)+IF($L$20*$C$20*M$4&gt;$L$20,0,$L$20*$C$20)+IF($M$20*$C$20*L$4&gt;$M$20,0,$M$20*$C$20)+IF($N$20*$C$20*K$4&gt;$N$20,0,$N$20*$C$20)+IF($O$20*$C$20*J$4&gt;$O$20,0,$O$20*$C$20)+IF($P$20*$C$20*I$4&gt;$P$20,0,$P$20*$C$20)+IF($Q$20*$C$20*H$4&gt;$Q$20,0,$Q$20*$C$20)+IF($R$20*$C$20*G$4&gt;$R$20,0,$R$20*$C$20)+IF($S$20*$C$20*F$4&gt;$S$20,0,$S$20*$C$20)))</f>
        <v>0.4</v>
      </c>
      <c r="U78" s="126">
        <f>IF(T49&gt;T20,0,IF(AND(T49=T20,T78=0),0,IF($E$20*$C$20*U$4&gt;$E$20,0,$E$20*$C$20)+IF($F$20*$C$20*T$4&gt;$F$20,0,$F$20*$C$20)+IF($G$20*$C$20*S$4&gt;$G$20,0,$G$20*$C$20)+IF($H$20*$C$20*R$4&gt;$H$20,0,$H$20*$C$20)+IF($I$20*$C$20*Q$4&gt;$I$20,0,$I$20*$C$20)+IF($J$20*$C$20*P$4&gt;$J$20,0,$J$20*$C$20)+IF($K$20*$C$20*O$4&gt;$K$20,0,$K$20*$C$20)+IF($L$20*$C$20*N$4&gt;$L$20,0,$L$20*$C$20)+IF($M$20*$C$20*M$4&gt;$M$20,0,$M$20*$C$20)+IF($N$20*$C$20*L$4&gt;$N$20,0,$N$20*$C$20)+IF($O$20*$C$20*K$4&gt;$O$20,0,$O$20*$C$20)+IF($P$20*$C$20*J$4&gt;$P$20,0,$P$20*$C$20)+IF($Q$20*$C$20*I$4&gt;$Q$20,0,$Q$20*$C$20)+IF($R$20*$C$20*H$4&gt;$R$20,0,$R$20*$C$20)+IF($S$20*$C$20*G$4&gt;$S$20,0,$S$20*$C$20)+IF($T$20*$C$20*F$4&gt;$T$20,0,$T$20*$C$20)))</f>
        <v>0.4</v>
      </c>
      <c r="V78" s="126">
        <f>IF(U49&gt;U20,0,IF(AND(U49=U20,U78=0),0,IF($E$20*$C$20*V$4&gt;$E$20,0,$E$20*$C$20)+IF($F$20*$C$20*U$4&gt;$F$20,0,$F$20*$C$20)+IF($G$20*$C$20*T$4&gt;$G$20,0,$G$20*$C$20)+IF($H$20*$C$20*S$4&gt;$H$20,0,$H$20*$C$20)+IF($I$20*$C$20*R$4&gt;$I$20,0,$I$20*$C$20)+IF($J$20*$C$20*Q$4&gt;$J$20,0,$J$20*$C$20)+IF($K$20*$C$20*P$4&gt;$K$20,0,$K$20*$C$20)+IF($L$20*$C$20*O$4&gt;$L$20,0,$L$20*$C$20)+IF($M$20*$C$20*N$4&gt;$M$20,0,$M$20*$C$20)+IF($N$20*$C$20*M$4&gt;$N$20,0,$N$20*$C$20)+IF($O$20*$C$20*L$4&gt;$O$20,0,$O$20*$C$20)+IF($P$20*$C$20*K$4&gt;$P$20,0,$P$20*$C$20)+IF($Q$20*$C$20*J$4&gt;$Q$20,0,$Q$20*$C$20)+IF($R$20*$C$20*I$4&gt;$R$20,0,$R$20*$C$20)+IF($S$20*$C$20*H$4&gt;$S$20,0,$S$20*$C$20)+IF($T$20*$C$20*G$4&gt;$T$20,0,$T$20*$C$20)+IF($U$20*$C$20*F$4&gt;$U$20,0,$U$20*$C$20)))</f>
        <v>0.4</v>
      </c>
      <c r="W78" s="126">
        <f>IF(V49&gt;V20,0,IF(AND(V49=V20,V78=0),0,IF($E$20*$C$20*W$4&gt;$E$20,0,$E$20*$C$20)+IF($F$20*$C$20*V$4&gt;$F$20,0,$F$20*$C$20)+IF($G$20*$C$20*U$4&gt;$G$20,0,$G$20*$C$20)+IF($H$20*$C$20*T$4&gt;$H$20,0,$H$20*$C$20)+IF($I$20*$C$20*S$4&gt;$I$20,0,$I$20*$C$20)+IF($J$20*$C$20*R$4&gt;$J$20,0,$J$20*$C$20)+IF($K$20*$C$20*Q$4&gt;$K$20,0,$K$20*$C$20)+IF($L$20*$C$20*P$4&gt;$L$20,0,$L$20*$C$20)+IF($M$20*$C$20*O$4&gt;$M$20,0,$M$20*$C$20)+IF($N$20*$C$20*N$4&gt;$N$20,0,$N$20*$C$20)+IF($O$20*$C$20*M$4&gt;$O$20,0,$O$20*$C$20)+IF($P$20*$C$20*L$4&gt;$P$20,0,$P$20*$C$20)+IF($Q$20*$C$20*K$4&gt;$Q$20,0,$Q$20*$C$20)+IF($R$20*$C$20*J$4&gt;$R$20,0,$R$20*$C$20)+IF($S$20*$C$20*I$4&gt;$S$20,0,$S$20*$C$20)+IF($T$20*$C$20*H$4&gt;$T$20,0,$T$20*$C$20)+IF($U$20*$C$20*G$4&gt;$U$20,0,$U$20*$C$20)+IF($V$20*$C$20*F$4&gt;$V$20,0,$V$20*$C$20)))</f>
        <v>0.4</v>
      </c>
      <c r="X78" s="126">
        <f>IF(W49&gt;W20,0,IF(AND(W49=W20,W78=0),0,IF($E$20*$C$20*X$4&gt;$E$20,0,$E$20*$C$20)+IF($F$20*$C$20*W$4&gt;$F$20,0,$F$20*$C$20)+IF($G$20*$C$20*V$4&gt;$G$20,0,$G$20*$C$20)+IF($H$20*$C$20*U$4&gt;$H$20,0,$H$20*$C$20)+IF($I$20*$C$20*T$4&gt;$I$20,0,$I$20*$C$20)+IF($J$20*$C$20*S$4&gt;$J$20,0,$J$20*$C$20)+IF($K$20*$C$20*R$4&gt;$K$20,0,$K$20*$C$20)+IF($L$20*$C$20*Q$4&gt;$L$20,0,$L$20*$C$20)+IF($M$20*$C$20*P$4&gt;$M$20,0,$M$20*$C$20)+IF($N$20*$C$20*O$4&gt;$N$20,0,$N$20*$C$20)+IF($O$20*$C$20*N$4&gt;$O$20,0,$O$20*$C$20)+IF($P$20*$C$20*M$4&gt;$P$20,0,$P$20*$C$20)+IF($Q$20*$C$20*L$4&gt;$Q$20,0,$Q$20*$C$20)+IF($R$20*$C$20*K$4&gt;$R$20,0,$R$20*$C$20)+IF($S$20*$C$20*J$4&gt;$S$20,0,$S$20*$C$20)+IF($T$20*$C$20*I$4&gt;$T$20,0,$T$20*$C$20)+IF($U$20*$C$20*H$4&gt;$U$20,0,$U$20*$C$20)+IF($V$20*$C$20*G$4&gt;$V$20,0,$V$20*$C$20)+IF($W$20*$C$20*F$4&gt;$W$20,0,$W$20*$C$20)))</f>
        <v>0.4</v>
      </c>
      <c r="Y78" s="126">
        <f>IF(X49&gt;X20,0,IF(AND(X49=X20,X78=0),0,IF($E$20*$C$20*Y$4&gt;$E$20,0,$E$20*$C$20)+IF($F$20*$C$20*X$4&gt;$F$20,0,$F$20*$C$20)+IF($G$20*$C$20*W$4&gt;$G$20,0,$G$20*$C$20)+IF($H$20*$C$20*V$4&gt;$H$20,0,$H$20*$C$20)+IF($I$20*$C$20*U$4&gt;$I$20,0,$I$20*$C$20)+IF($J$20*$C$20*T$4&gt;$J$20,0,$J$20*$C$20)+IF($K$20*$C$20*S$4&gt;$K$20,0,$K$20*$C$20)+IF($L$20*$C$20*R$4&gt;$L$20,0,$L$20*$C$20)+IF($M$20*$C$20*Q$4&gt;$M$20,0,$M$20*$C$20)+IF($N$20*$C$20*P$4&gt;$N$20,0,$N$20*$C$20)+IF($O$20*$C$20*O$4&gt;$O$20,0,$O$20*$C$20)+IF($P$20*$C$20*N$4&gt;$P$20,0,$P$20*$C$20)+IF($Q$20*$C$20*M$4&gt;$Q$20,0,$Q$20*$C$20)+IF($R$20*$C$20*L$4&gt;$R$20,0,$R$20*$C$20)+IF($S$20*$C$20*K$4&gt;$S$20,0,$S$20*$C$20)+IF($T$20*$C$20*J$4&gt;$T$20,0,$T$20*$C$20)+IF($U$20*$C$20*I$4&gt;$U$20,0,$U$20*$C$20)+IF($V$20*$C$20*H$4&gt;$V$20,0,$V$20*$C$20)+IF($W$20*$C$20*G$4&gt;$W$20,0,$W$20*$C$20)+IF($X$20*$C$20*F$4&gt;$X$20,0,$X$20*$C$20)))</f>
        <v>0.4</v>
      </c>
      <c r="Z78" s="126">
        <f>IF(Y49&gt;Y20,0,IF(AND(Y49=Y20,Y78=0),0,IF($E$20*$C$20*Z$4&gt;$E$20,0,$E$20*$C$20)+IF($F$20*$C$20*Y$4&gt;$F$20,0,$F$20*$C$20)+IF($G$20*$C$20*X$4&gt;$G$20,0,$G$20*$C$20)+IF($H$20*$C$20*W$4&gt;$H$20,0,$H$20*$C$20)+IF($I$20*$C$20*V$4&gt;$I$20,0,$I$20*$C$20)+IF($J$20*$C$20*U$4&gt;$J$20,0,$J$20*$C$20)+IF($K$20*$C$20*T$4&gt;$K$20,0,$K$20*$C$20)+IF($L$20*$C$20*S$4&gt;$L$20,0,$L$20*$C$20)+IF($M$20*$C$20*R$4&gt;$M$20,0,$M$20*$C$20)+IF($N$20*$C$20*Q$4&gt;$N$20,0,$N$20*$C$20)+IF($O$20*$C$20*P$4&gt;$O$20,0,$O$20*$C$20)+IF($P$20*$C$20*O$4&gt;$P$20,0,$P$20*$C$20)+IF($Q$20*$C$20*N$4&gt;$Q$20,0,$Q$20*$C$20)+IF($R$20*$C$20*M$4&gt;$R$20,0,$R$20*$C$20)+IF($S$20*$C$20*L$4&gt;$S$20,0,$S$20*$C$20)+IF($T$20*$C$20*K$4&gt;$T$20,0,$T$20*$C$20)+IF($U$20*$C$20*J$4&gt;$U$20,0,$U$20*$C$20)+IF($V$20*$C$20*I$4&gt;$V$20,0,$V$20*$C$20)+IF($W$20*$C$20*H$4&gt;$W$20,0,$W$20*$C$20)+IF($X$20*$C$20*G$4&gt;$X$20,0,$X$20*$C$20)+IF($Y$20*$C$20*F$4&gt;$Y$20,0,$Y$20*$C$20)))</f>
        <v>0.4</v>
      </c>
      <c r="AA78" s="126">
        <f>IF(Z49&gt;Z20,0,IF(AND(Z49=Z20,Z78=0),0,IF($E$20*$C$20*AA$4&gt;$E$20,0,$E$20*$C$20)+IF($F$20*$C$20*Z$4&gt;$F$20,0,$F$20*$C$20)+IF($G$20*$C$20*Y$4&gt;$G$20,0,$G$20*$C$20)+IF($H$20*$C$20*X$4&gt;$H$20,0,$H$20*$C$20)+IF($I$20*$C$20*W$4&gt;$I$20,0,$I$20*$C$20)+IF($J$20*$C$20*V$4&gt;$J$20,0,$J$20*$C$20)+IF($K$20*$C$20*U$4&gt;$K$20,0,$K$20*$C$20)+IF($L$20*$C$20*T$4&gt;$L$20,0,$L$20*$C$20)+IF($M$20*$C$20*S$4&gt;$M$20,0,$M$20*$C$20)+IF($N$20*$C$20*R$4&gt;$N$20,0,$N$20*$C$20)+IF($O$20*$C$20*Q$4&gt;$O$20,0,$O$20*$C$20)+IF($P$20*$C$20*P$4&gt;$P$20,0,$P$20*$C$20)+IF($Q$20*$C$20*O$4&gt;$Q$20,0,$Q$20*$C$20)+IF($R$20*$C$20*N$4&gt;$R$20,0,$R$20*$C$20)+IF($S$20*$C$20*M$4&gt;$S$20,0,$S$20*$C$20)+IF($T$20*$C$20*L$4&gt;$T$20,0,$T$20*$C$20)+IF($U$20*$C$20*K$4&gt;$U$20,0,$U$20*$C$20)+IF($V$20*$C$20*J$4&gt;$V$20,0,$V$20*$C$20)+IF($W$20*$C$20*I$4&gt;$W$20,0,$W$20*$C$20)+IF($X$20*$C$20*H$4&gt;$X$20,0,$X$20*$C$20)+IF($Y$20*$C$20*G$4&gt;$Y$20,0,$Y$20*$C$20)+IF($Z$20*$C$20*F$4&gt;$Z$20,0,$Z$20*$C$20)))</f>
        <v>0.4</v>
      </c>
      <c r="AB78" s="126">
        <f>IF(AA49&gt;AA20,0,IF(AND(AA49=AA20,AA78=0),0,IF($E$20*$C$20*AB$4&gt;$E$20,0,$E$20*$C$20)+IF($F$20*$C$20*AA$4&gt;$F$20,0,$F$20*$C$20)+IF($G$20*$C$20*Z$4&gt;$G$20,0,$G$20*$C$20)+IF($H$20*$C$20*Y$4&gt;$H$20,0,$H$20*$C$20)+IF($I$20*$C$20*X$4&gt;$I$20,0,$I$20*$C$20)+IF($J$20*$C$20*W$4&gt;$J$20,0,$J$20*$C$20)+IF($K$20*$C$20*V$4&gt;$K$20,0,$K$20*$C$20)+IF($L$20*$C$20*U$4&gt;$L$20,0,$L$20*$C$20)+IF($M$20*$C$20*T$4&gt;$M$20,0,$M$20*$C$20)+IF($N$20*$C$20*S$4&gt;$N$20,0,$N$20*$C$20)+IF($O$20*$C$20*R$4&gt;$O$20,0,$O$20*$C$20)+IF($P$20*$C$20*Q$4&gt;$P$20,0,$P$20*$C$20)+IF($Q$20*$C$20*P$4&gt;$Q$20,0,$Q$20*$C$20)+IF($R$20*$C$20*O$4&gt;$R$20,0,$R$20*$C$20)+IF($S$20*$C$20*N$4&gt;$S$20,0,$S$20*$C$20)+IF($T$20*$C$20*M$4&gt;$T$20,0,$T$20*$C$20)+IF($U$20*$C$20*L$4&gt;$U$20,0,$U$20*$C$20)+IF($V$20*$C$20*K$4&gt;$V$20,0,$V$20*$C$20)+IF($W$20*$C$20*J$4&gt;$W$20,0,$W$20*$C$20)+IF($X$20*$C$20*I$4&gt;$X$20,0,$X$20*$C$20)+IF($Y$20*$C$20*H$4&gt;$Y$20,0,$Y$20*$C$20)+IF($Z$20*$C$20*G$4&gt;$Z$20,0,$Z$20*$C$20)+IF($AA$20*$C$20*F$4&gt;$AA$20,0,$AA$20*$C$20)))</f>
        <v>0.4</v>
      </c>
      <c r="AC78" s="126">
        <f>IF(AB49&gt;AB20,0,IF(AND(AB49=AB20,AB78=0),0,IF($E$20*$C$20*AC$4&gt;$E$20,0,$E$20*$C$20)+IF($F$20*$C$20*AB$4&gt;$F$20,0,$F$20*$C$20)+IF($G$20*$C$20*AA$4&gt;$G$20,0,$G$20*$C$20)+IF($H$20*$C$20*Z$4&gt;$H$20,0,$H$20*$C$20)+IF($I$20*$C$20*Y$4&gt;$I$20,0,$I$20*$C$20)+IF($J$20*$C$20*X$4&gt;$J$20,0,$J$20*$C$20)+IF($K$20*$C$20*W$4&gt;$K$20,0,$K$20*$C$20)+IF($L$20*$C$20*V$4&gt;$L$20,0,$L$20*$C$20)+IF($M$20*$C$20*U$4&gt;$M$20,0,$M$20*$C$20)+IF($N$20*$C$20*T$4&gt;$N$20,0,$N$20*$C$20)+IF($O$20*$C$20*S$4&gt;$O$20,0,$O$20*$C$20)+IF($P$20*$C$20*R$4&gt;$P$20,0,$P$20*$C$20)+IF($Q$20*$C$20*Q$4&gt;$Q$20,0,$Q$20*$C$20)+IF($R$20*$C$20*P$4&gt;$R$20,0,$R$20*$C$20)+IF($S$20*$C$20*O$4&gt;$S$20,0,$S$20*$C$20)+IF($T$20*$C$20*N$4&gt;$T$20,0,$T$20*$C$20)+IF($U$20*$C$20*M$4&gt;$U$20,0,$U$20*$C$20)+IF($V$20*$C$20*L$4&gt;$V$20,0,$V$20*$C$20)+IF($W$20*$C$20*K$4&gt;$W$20,0,$W$20*$C$20)+IF($X$20*$C$20*J$4&gt;$X$20,0,$X$20*$C$20)+IF($Y$20*$C$20*I$4&gt;$Y$20,0,$Y$20*$C$20)+IF($Z$20*$C$20*H$4&gt;$Z$20,0,$Z$20*$C$20)+IF($AA$20*$C$20*G$4&gt;$AA$20,0,$AA$20*$C$20)+IF($AB$20*$C$20*F$4&gt;$AB$20,0,$AB$20*$C$20)))</f>
        <v>0.4</v>
      </c>
      <c r="AD78" s="126">
        <f>IF(AC49&gt;AC20,0,IF(AND(AC49=AC20,AC78=0),0,IF($E$20*$C$20*AD$4&gt;$E$20,0,$E$20*$C$20)+IF($F$20*$C$20*AC$4&gt;$F$20,0,$F$20*$C$20)+IF($G$20*$C$20*AB$4&gt;$G$20,0,$G$20*$C$20)+IF($H$20*$C$20*AA$4&gt;$H$20,0,$H$20*$C$20)+IF($I$20*$C$20*Z$4&gt;$I$20,0,$I$20*$C$20)+IF($J$20*$C$20*Y$4&gt;$J$20,0,$J$20*$C$20)+IF($K$20*$C$20*X$4&gt;$K$20,0,$K$20*$C$20)+IF($L$20*$C$20*W$4&gt;$L$20,0,$L$20*$C$20)+IF($M$20*$C$20*V$4&gt;$M$20,0,$M$20*$C$20)+IF($N$20*$C$20*U$4&gt;$N$20,0,$N$20*$C$20)+IF($O$20*$C$20*T$4&gt;$O$20,0,$O$20*$C$20)+IF($P$20*$C$20*S$4&gt;$P$20,0,$P$20*$C$20)+IF($Q$20*$C$20*R$4&gt;$Q$20,0,$Q$20*$C$20)+IF($R$20*$C$20*Q$4&gt;$R$20,0,$R$20*$C$20)+IF($S$20*$C$20*P$4&gt;$S$20,0,$S$20*$C$20)+IF($T$20*$C$20*O$4&gt;$T$20,0,$T$20*$C$20)+IF($U$20*$C$20*N$4&gt;$U$20,0,$U$20*$C$20)+IF($V$20*$C$20*M$4&gt;$V$20,0,$V$20*$C$20)+IF($W$20*$C$20*L$4&gt;$W$20,0,$W$20*$C$20)+IF($X$20*$C$20*K$4&gt;$X$20,0,$X$20*$C$20)+IF($Y$20*$C$20*J$4&gt;$Y$20,0,$Y$20*$C$20)+IF($Z$20*$C$20*I$4&gt;$Z$20,0,$Z$20*$C$20)+IF($AA$20*$C$20*H$4&gt;$AA$20,0,$AA$20*$C$20)+IF($AB$20*$C$20*G$4&gt;$AB$20,0,$AB$20*$C$20)+IF($AC$20*$C$20*F$4&gt;$AC$20,0,$AC$20*$C$20)))</f>
        <v>0.4</v>
      </c>
      <c r="AE78" s="126">
        <f>IF(AD49&gt;AD20,0,IF(AND(AD49=AD20,AD78=0),0,IF($E$20*$C$20*AE$4&gt;$E$20,0,$E$20*$C$20)+IF($F$20*$C$20*AD$4&gt;$F$20,0,$F$20*$C$20)+IF($G$20*$C$20*AC$4&gt;$G$20,0,$G$20*$C$20)+IF($H$20*$C$20*AB$4&gt;$H$20,0,$H$20*$C$20)+IF($I$20*$C$20*AA$4&gt;$I$20,0,$I$20*$C$20)+IF($J$20*$C$20*Z$4&gt;$J$20,0,$J$20*$C$20)+IF($K$20*$C$20*Y$4&gt;$K$20,0,$K$20*$C$20)+IF($L$20*$C$20*X$4&gt;$L$20,0,$L$20*$C$20)+IF($M$20*$C$20*W$4&gt;$M$20,0,$M$20*$C$20)+IF($N$20*$C$20*V$4&gt;$N$20,0,$N$20*$C$20)+IF($O$20*$C$20*U$4&gt;$O$20,0,$O$20*$C$20)+IF($P$20*$C$20*T$4&gt;$P$20,0,$P$20*$C$20)+IF($Q$20*$C$20*S$4&gt;$Q$20,0,$Q$20*$C$20)+IF($R$20*$C$20*R$4&gt;$R$20,0,$R$20*$C$20)+IF($S$20*$C$20*Q$4&gt;$S$20,0,$S$20*$C$20)+IF($T$20*$C$20*P$4&gt;$T$20,0,$T$20*$C$20)+IF($U$20*$C$20*O$4&gt;$U$20,0,$U$20*$C$20)+IF($V$20*$C$20*N$4&gt;$V$20,0,$V$20*$C$20)+IF($W$20*$C$20*M$4&gt;$W$20,0,$W$20*$C$20)+IF($X$20*$C$20*L$4&gt;$X$20,0,$X$20*$C$20)+IF($Y$20*$C$20*K$4&gt;$Y$20,0,$Y$20*$C$20)+IF($Z$20*$C$20*J$4&gt;$Z$20,0,$Z$20*$C$20)+IF($AA$20*$C$20*I$4&gt;$AA$20,0,$AA$20*$C$20)+IF($AB$20*$C$20*H$4&gt;$AB$20,0,$AB$20*$C$20)+IF($AC$20*$C$20*G$4&gt;$AC$20,0,$AC$20*$C$20)+IF($AD$20*$C$20*F$4&gt;$AD$20,0,$AD$20*$C$20)))</f>
        <v>0</v>
      </c>
      <c r="AF78" s="126">
        <f>IF(AE49&gt;AE20,0,IF(AND(AE49=AE20,AE78=0),0,IF($E$20*$C$20*AF$4&gt;$E$20,0,$E$20*$C$20)+IF($F$20*$C$20*AE$4&gt;$F$20,0,$F$20*$C$20)+IF($G$20*$C$20*AD$4&gt;$G$20,0,$G$20*$C$20)+IF($H$20*$C$20*AC$4&gt;$H$20,0,$H$20*$C$20)+IF($I$20*$C$20*AB$4&gt;$I$20,0,$I$20*$C$20)+IF($J$20*$C$20*AA$4&gt;$J$20,0,$J$20*$C$20)+IF($K$20*$C$20*Z$4&gt;$K$20,0,$K$20*$C$20)+IF($L$20*$C$20*Y$4&gt;$L$20,0,$L$20*$C$20)+IF($M$20*$C$20*X$4&gt;$M$20,0,$M$20*$C$20)+IF($N$20*$C$20*W$4&gt;$N$20,0,$N$20*$C$20)+IF($O$20*$C$20*V$4&gt;$O$20,0,$O$20*$C$20)+IF($P$20*$C$20*U$4&gt;$P$20,0,$P$20*$C$20)+IF($Q$20*$C$20*T$4&gt;$Q$20,0,$Q$20*$C$20)+IF($R$20*$C$20*S$4&gt;$R$20,0,$R$20*$C$20)+IF($S$20*$C$20*R$4&gt;$S$20,0,$S$20*$C$20)+IF($T$20*$C$20*Q$4&gt;$T$20,0,$T$20*$C$20)+IF($U$20*$C$20*P$4&gt;$U$20,0,$U$20*$C$20)+IF($V$20*$C$20*O$4&gt;$V$20,0,$V$20*$C$20)+IF($W$20*$C$20*N$4&gt;$W$20,0,$W$20*$C$20)+IF($X$20*$C$20*M$4&gt;$X$20,0,$X$20*$C$20)+IF($Y$20*$C$20*L$4&gt;$Y$20,0,$Y$20*$C$20)+IF($Z$20*$C$20*K$4&gt;$Z$20,0,$Z$20*$C$20)+IF($AA$20*$C$20*J$4&gt;$AA$20,0,$AA$20*$C$20)+IF($AB$20*$C$20*I$4&gt;$AB$20,0,$AB$20*$C$20)+IF($AC$20*$C$20*H$4&gt;$AC$20,0,$AC$20*$C$20)+IF($AD$20*$C$20*G$4&gt;$AD$20,0,$AD$20*$C$20)+IF($AE$20*$C$20*F$4&gt;$AE$20,0,$AE$20*$C$20)))</f>
        <v>0</v>
      </c>
      <c r="AG78" s="126">
        <f>IF(AF49&gt;AF20,0,IF(AND(AF49=AF20,AF78=0),0,IF($E$20*$C$20*AG$4&gt;$E$20,0,$E$20*$C$20)+IF($F$20*$C$20*AF$4&gt;$F$20,0,$F$20*$C$20)+IF($G$20*$C$20*AE$4&gt;$G$20,0,$G$20*$C$20)+IF($H$20*$C$20*AD$4&gt;$H$20,0,$H$20*$C$20)+IF($I$20*$C$20*AC$4&gt;$I$20,0,$I$20*$C$20)+IF($J$20*$C$20*AB$4&gt;$J$20,0,$J$20*$C$20)+IF($K$20*$C$20*AA$4&gt;$K$20,0,$K$20*$C$20)+IF($L$20*$C$20*Z$4&gt;$L$20,0,$L$20*$C$20)+IF($M$20*$C$20*Y$4&gt;$M$20,0,$M$20*$C$20)+IF($N$20*$C$20*X$4&gt;$N$20,0,$N$20*$C$20)+IF($O$20*$C$20*W$4&gt;$O$20,0,$O$20*$C$20)+IF($P$20*$C$20*V$4&gt;$P$20,0,$P$20*$C$20)+IF($Q$20*$C$20*U$4&gt;$Q$20,0,$Q$20*$C$20)+IF($R$20*$C$20*T$4&gt;$R$20,0,$R$20*$C$20)+IF($S$20*$C$20*S$4&gt;$S$20,0,$S$20*$C$20)+IF($T$20*$C$20*R$4&gt;$T$20,0,$T$20*$C$20)+IF($U$20*$C$20*Q$4&gt;$U$20,0,$U$20*$C$20)+IF($V$20*$C$20*P$4&gt;$V$20,0,$V$20*$C$20)+IF($W$20*$C$20*O$4&gt;$W$20,0,$W$20*$C$20)+IF($X$20*$C$20*N$4&gt;$X$20,0,$X$20*$C$20)+IF($Y$20*$C$20*M$4&gt;$Y$20,0,$Y$20*$C$20)+IF($Z$20*$C$20*L$4&gt;$Z$20,0,$Z$20*$C$20)+IF($AA$20*$C$20*K$4&gt;$AA$20,0,$AA$20*$C$20)+IF($AB$20*$C$20*J$4&gt;$AB$20,0,$AB$20*$C$20)+IF($AC$20*$C$20*I$4&gt;$AC$20,0,$AC$20*$C$20)+IF($AD$20*$C$20*H$4&gt;$AD$20,0,$AD$20*$C$20)+IF($AE$20*$C$20*G$4&gt;$AE$20,0,$AE$20*$C$20)+IF($AF$20*$C$20*F$4&gt;$AF$20,0,$AF$20*$C$20)))</f>
        <v>0</v>
      </c>
      <c r="AH78" s="126">
        <f>IF(AG49&gt;AG20,0,IF(AND(AG49=AG20,AG78=0),0,IF($E$20*$C$20*AH$4&gt;$E$20,0,$E$20*$C$20)+IF($F$20*$C$20*AG$4&gt;$F$20,0,$F$20*$C$20)+IF($G$20*$C$20*AF$4&gt;$G$20,0,$G$20*$C$20)+IF($H$20*$C$20*AE$4&gt;$H$20,0,$H$20*$C$20)+IF($I$20*$C$20*AD$4&gt;$I$20,0,$I$20*$C$20)+IF($J$20*$C$20*AC$4&gt;$J$20,0,$J$20*$C$20)+IF($K$20*$C$20*AB$4&gt;$K$20,0,$K$20*$C$20)+IF($L$20*$C$20*AA$4&gt;$L$20,0,$L$20*$C$20)+IF($M$20*$C$20*Z$4&gt;$M$20,0,$M$20*$C$20)+IF($N$20*$C$20*Y$4&gt;$N$20,0,$N$20*$C$20)+IF($O$20*$C$20*X$4&gt;$O$20,0,$O$20*$C$20)+IF($P$20*$C$20*W$4&gt;$P$20,0,$P$20*$C$20)+IF($Q$20*$C$20*V$4&gt;$Q$20,0,$Q$20*$C$20)+IF($R$20*$C$20*U$4&gt;$R$20,0,$R$20*$C$20)+IF($S$20*$C$20*T$4&gt;$S$20,0,$S$20*$C$20)+IF($T$20*$C$20*S$4&gt;$T$20,0,$T$20*$C$20)+IF($U$20*$C$20*R$4&gt;$U$20,0,$U$20*$C$20)+IF($V$20*$C$20*Q$4&gt;$V$20,0,$V$20*$C$20)+IF($W$20*$C$20*P$4&gt;$W$20,0,$W$20*$C$20)+IF($X$20*$C$20*O$4&gt;$X$20,0,$X$20*$C$20)+IF($Y$20*$C$20*N$4&gt;$Y$20,0,$Y$20*$C$20)+IF($Z$20*$C$20*M$4&gt;$Z$20,0,$Z$20*$C$20)+IF($AA$20*$C$20*L$4&gt;$AA$20,0,$AA$20*$C$20)+IF($AB$20*$C$20*K$4&gt;$AB$20,0,$AB$20*$C$20)+IF($AC$20*$C$20*J$4&gt;$AC$20,0,$AC$20*$C$20)+IF($AD$20*$C$20*I$4&gt;$AD$20,0,$AD$20*$C$20)+IF($AE$20*$C$20*H$4&gt;$AE$20,0,$AE$20*$C$20)+IF($AF$20*$C$20*G$4&gt;$AF$20,0,$AF$20*$C$20)+IF($AG$20*$C$20*F$4&gt;$AG$20,0,$AG$20*$C$20)))</f>
        <v>0</v>
      </c>
      <c r="AI78" s="126">
        <f>IF(AH49&gt;AH20,0,IF(AND(AH49=AH20,AH78=0),0,IF($E$20*$C$20*AI$4&gt;$E$20,0,$E$20*$C$20)+IF($F$20*$C$20*AH$4&gt;$F$20,0,$F$20*$C$20)+IF($G$20*$C$20*AG$4&gt;$G$20,0,$G$20*$C$20)+IF($H$20*$C$20*AF$4&gt;$H$20,0,$H$20*$C$20)+IF($I$20*$C$20*AE$4&gt;$I$20,0,$I$20*$C$20)+IF($J$20*$C$20*AD$4&gt;$J$20,0,$J$20*$C$20)+IF($K$20*$C$20*AC$4&gt;$K$20,0,$K$20*$C$20)+IF($L$20*$C$20*AB$4&gt;$L$20,0,$L$20*$C$20)+IF($M$20*$C$20*AA$4&gt;$M$20,0,$M$20*$C$20)+IF($N$20*$C$20*Z$4&gt;$N$20,0,$N$20*$C$20)+IF($O$20*$C$20*Y$4&gt;$O$20,0,$O$20*$C$20)+IF($P$20*$C$20*X$4&gt;$P$20,0,$P$20*$C$20)+IF($Q$20*$C$20*W$4&gt;$Q$20,0,$Q$20*$C$20)+IF($R$20*$C$20*V$4&gt;$R$20,0,$R$20*$C$20)+IF($S$20*$C$20*U$4&gt;$S$20,0,$S$20*$C$20)+IF($T$20*$C$20*T$4&gt;$T$20,0,$T$20*$C$20)+IF($U$20*$C$20*S$4&gt;$U$20,0,$U$20*$C$20)+IF($V$20*$C$20*R$4&gt;$V$20,0,$V$20*$C$20)+IF($W$20*$C$20*Q$4&gt;$W$20,0,$W$20*$C$20)+IF($X$20*$C$20*P$4&gt;$X$20,0,$X$20*$C$20)+IF($Y$20*$C$20*O$4&gt;$Y$20,0,$Y$20*$C$20)+IF($Z$20*$C$20*N$4&gt;$Z$20,0,$Z$20*$C$20)+IF($AA$20*$C$20*M$4&gt;$AA$20,0,$AA$20*$C$20)+IF($AB$20*$C$20*L$4&gt;$AB$20,0,$AB$20*$C$20)+IF($AC$20*$C$20*K$4&gt;$AC$20,0,$AC$20*$C$20)+IF($AD$20*$C$20*J$4&gt;$AD$20,0,$AD$20*$C$20)+IF($AE$20*$C$20*I$4&gt;$AE$20,0,$AE$20*$C$20)+IF($AF$20*$C$20*H$4&gt;$AF$20,0,$AF$20*$C$20)+IF($AG$20*$C$20*G$4&gt;$AG$20,0,$AG$20*$C$20)+IF($AH$20*$C$20*F$4&gt;$AH$20,0,$AH$20*$C$20)))</f>
        <v>0</v>
      </c>
    </row>
    <row r="79" spans="2:35" x14ac:dyDescent="0.3">
      <c r="B79" s="6" t="str">
        <f t="shared" si="12"/>
        <v>Installations on Customer Premises</v>
      </c>
      <c r="C79" s="303"/>
      <c r="D79" s="151">
        <f t="shared" si="13"/>
        <v>15</v>
      </c>
      <c r="E79" s="126">
        <v>0</v>
      </c>
      <c r="F79" s="126">
        <f>IF(E50&gt;E21,0,IF(AND(E50=E21,E79=0),0,IF($E$21*$C$21*F$4&gt;$E$21,0,$E$21*$C$21)))</f>
        <v>0.5</v>
      </c>
      <c r="G79" s="126">
        <f>IF(F50&gt;F21,0,IF(AND(F50=F21,F79=0),0,IF($E$21*$C$21*G$4&gt;$E$21,0,$E$21*$C$21)+IF($F$21*$C$21*F$4&gt;$F$21,0,$F$21*$C$21)))</f>
        <v>0.5</v>
      </c>
      <c r="H79" s="126">
        <f>IF(G50&gt;G21,0,IF(AND(G50=G21,G79=0),0,IF($E$21*$C$21*H$4&gt;$E$21,0,$E$21*$C$21)+IF($F$21*$C$21*G$4&gt;$F$21,0,$F$21*$C$21)+IF($G$21*$C$21*F$4&gt;$G$21,0,$G$21*$C$21)))</f>
        <v>0.5</v>
      </c>
      <c r="I79" s="126">
        <f>IF(H50&gt;H21,0,IF(AND(H50=H21,H79=0),0,IF($E$21*$C$21*I$4&gt;$E$21,0,$E$21*$C$21)+IF($F$21*$C$21*H$4&gt;$F$21,0,$F$21*$C$21)+IF($G$21*$C$21*G$4&gt;$G$21,0,$G$21*$C$21)+IF($H$21*$C$21*F$4&gt;$H$21,0,$H$21*$C$21)))</f>
        <v>0.5</v>
      </c>
      <c r="J79" s="126">
        <f>IF(I50&gt;I21,0,IF(AND(I50=I21,I79=0),0,IF($E$21*$C$21*J$4&gt;$E$21,0,$E$21*$C$21)+IF($F$21*$C$21*I$4&gt;$F$21,0,$F$21*$C$21)+IF($G$21*$C$21*H$4&gt;$G$21,0,$G$21*$C$21)+IF($H$21*$C$21*G$4&gt;$H$21,0,$H$21*$C$21)+IF($I$21*$C$21*F$4&gt;$I$21,0,$I$21*$C$21)))</f>
        <v>0.5</v>
      </c>
      <c r="K79" s="126">
        <f>IF(J50&gt;J21,0,IF(AND(J50=J21,J79=0),0,IF($E$21*$C$21*K$4&gt;$E$21,0,$E$21*$C$21)+IF($F$21*$C$21*J$4&gt;$F$21,0,$F$21*$C$21)+IF($G$21*$C$21*I$4&gt;$G$21,0,$G$21*$C$21)+IF($H$21*$C$21*H$4&gt;$H$21,0,$H$21*$C$21)+IF($I$21*$C$21*G$4&gt;$I$21,0,$I$21*$C$21)+IF($J$21*$C$21*F$4&gt;$J$21,0,$J$21*$C$21)))</f>
        <v>0.5</v>
      </c>
      <c r="L79" s="126">
        <f>IF(K50&gt;K21,0,IF(AND(K50=K21,K79=0),0,IF($E$21*$C$21*L$4&gt;$E$21,0,$E$21*$C$21)+IF($F$21*$C$21*K$4&gt;$F$21,0,$F$21*$C$21)+IF($G$21*$C$21*J$4&gt;$G$21,0,$G$21*$C$21)+IF($H$21*$C$21*I$4&gt;$H$21,0,$H$21*$C$21)+IF($I$21*$C$21*H$4&gt;$I$21,0,$I$21*$C$21)+IF($J$21*$C$21*G$4&gt;$J$21,0,$J$21*$C$21)+IF($K$21*$C$21*F$4&gt;$K$21,0,$K$21*$C$21)))</f>
        <v>0.5</v>
      </c>
      <c r="M79" s="126">
        <f>IF(L50&gt;L21,0,IF(AND(L50=L21,L79=0),0,IF($E$21*$C$21*M$4&gt;$E$21,0,$E$21*$C$21)+IF($F$21*$C$21*L$4&gt;$F$21,0,$F$21*$C$21)+IF($G$21*$C$21*K$4&gt;$G$21,0,$G$21*$C$21)+IF($H$21*$C$21*J$4&gt;$H$21,0,$H$21*$C$21)+IF($I$21*$C$21*I$4&gt;$I$21,0,$I$21*$C$21)+IF($J$21*$C$21*H$4&gt;$J$21,0,$J$21*$C$21)+IF($K$21*$C$21*G$4&gt;$K$21,0,$K$21*$C$21)+IF($L$21*$C$21*F$4&gt;$L$21,0,$L$21*$C$21)))</f>
        <v>0.5</v>
      </c>
      <c r="N79" s="126">
        <f>IF(M50&gt;M21,0,IF(AND(M50=M21,M79=0),0,IF($E$21*$C$21*N$4&gt;$E$21,0,$E$21*$C$21)+IF($F$21*$C$21*M$4&gt;$F$21,0,$F$21*$C$21)+IF($G$21*$C$21*L$4&gt;$G$21,0,$G$21*$C$21)+IF($H$21*$C$21*K$4&gt;$H$21,0,$H$21*$C$21)+IF($I$21*$C$21*J$4&gt;$I$21,0,$I$21*$C$21)+IF($J$21*$C$21*I$4&gt;$J$21,0,$J$21*$C$21)+IF($K$21*$C$21*H$4&gt;$K$21,0,$K$21*$C$21)+IF($L$21*$C$21*G$4&gt;$L$21,0,$L$21*$C$21)+IF($M$21*$C$21*F$4&gt;$M$21,0,$M$21*$C$21)))</f>
        <v>0.5</v>
      </c>
      <c r="O79" s="126">
        <f>IF(N50&gt;N21,0,IF(AND(N50=N21,N79=0),0,IF($E$21*$C$21*O$4&gt;$E$21,0,$E$21*$C$21)+IF($F$21*$C$21*N$4&gt;$F$21,0,$F$21*$C$21)+IF($G$21*$C$21*M$4&gt;$G$21,0,$G$21*$C$21)+IF($H$21*$C$21*L$4&gt;$H$21,0,$H$21*$C$21)+IF($I$21*$C$21*K$4&gt;$I$21,0,$I$21*$C$21)+IF($J$21*$C$21*J$4&gt;$J$21,0,$J$21*$C$21)+IF($K$21*$C$21*I$4&gt;$K$21,0,$K$21*$C$21)+IF($L$21*$C$21*H$4&gt;$L$21,0,$L$21*$C$21)+IF($M$21*$C$21*G$4&gt;$M$21,0,$M$21*$C$21)+IF($N$21*$C$21*F$4&gt;$N$21,0,$N$21*$C$21)))</f>
        <v>0.5</v>
      </c>
      <c r="P79" s="126">
        <f>IF(O50&gt;O21,0,IF(AND(O50=O21,O79=0),0,IF($E$21*$C$21*P$4&gt;$E$21,0,$E$21*$C$21)+IF($F$21*$C$21*O$4&gt;$F$21,0,$F$21*$C$21)+IF($G$21*$C$21*N$4&gt;$G$21,0,$G$21*$C$21)+IF($H$21*$C$21*M$4&gt;$H$21,0,$H$21*$C$21)+IF($I$21*$C$21*L$4&gt;$I$21,0,$I$21*$C$21)+IF($J$21*$C$21*K$4&gt;$J$21,0,$J$21*$C$21)+IF($K$21*$C$21*J$4&gt;$K$21,0,$K$21*$C$21)+IF($L$21*$C$21*I$4&gt;$L$21,0,$L$21*$C$21)+IF($M$21*$C$21*H$4&gt;$M$21,0,$M$21*$C$21)+IF($N$21*$C$21*G$4&gt;$N$21,0,$N$21*$C$21)+IF($O$21*$C$21*F$4&gt;$O$21,0,$O$21*$C$21)))</f>
        <v>0.5</v>
      </c>
      <c r="Q79" s="126">
        <f>IF(P50&gt;P21,0,IF(AND(P50=P21,P79=0),0,IF($E$21*$C$21*Q$4&gt;$E$21,0,$E$21*$C$21)+IF($F$21*$C$21*P$4&gt;$F$21,0,$F$21*$C$21)+IF($G$21*$C$21*O$4&gt;$G$21,0,$G$21*$C$21)+IF($H$21*$C$21*N$4&gt;$H$21,0,$H$21*$C$21)+IF($I$21*$C$21*M$4&gt;$I$21,0,$I$21*$C$21)+IF($J$21*$C$21*L$4&gt;$J$21,0,$J$21*$C$21)+IF($K$21*$C$21*K$4&gt;$K$21,0,$K$21*$C$21)+IF($L$21*$C$21*J$4&gt;$L$21,0,$L$21*$C$21)+IF($M$21*$C$21*I$4&gt;$M$21,0,$M$21*$C$21)+IF($N$21*$C$21*H$4&gt;$N$21,0,$N$21*$C$21)+IF($O$21*$C$21*G$4&gt;$O$21,0,$O$21*$C$21)+IF($P$21*$C$21*F$4&gt;$P$21,0,$P$21*$C$21)))</f>
        <v>0.5</v>
      </c>
      <c r="R79" s="126">
        <f>IF(Q50&gt;Q21,0,IF(AND(Q50=Q21,Q79=0),0,IF($E$21*$C$21*R$4&gt;$E$21,0,$E$21*$C$21)+IF($F$21*$C$21*Q$4&gt;$F$21,0,$F$21*$C$21)+IF($G$21*$C$21*P$4&gt;$G$21,0,$G$21*$C$21)+IF($H$21*$C$21*O$4&gt;$H$21,0,$H$21*$C$21)+IF($I$21*$C$21*N$4&gt;$I$21,0,$I$21*$C$21)+IF($J$21*$C$21*M$4&gt;$J$21,0,$J$21*$C$21)+IF($K$21*$C$21*L$4&gt;$K$21,0,$K$21*$C$21)+IF($L$21*$C$21*K$4&gt;$L$21,0,$L$21*$C$21)+IF($M$21*$C$21*J$4&gt;$M$21,0,$M$21*$C$21)+IF($N$21*$C$21*I$4&gt;$N$21,0,$N$21*$C$21)+IF($O$21*$C$21*H$4&gt;$O$21,0,$O$21*$C$21)+IF($P$21*$C$21*G$4&gt;$P$21,0,$P$21*$C$21)+IF($Q$21*$C$21*F$4&gt;$Q$21,0,$Q$21*$C$21)))</f>
        <v>0.5</v>
      </c>
      <c r="S79" s="126">
        <f>IF(R50&gt;R21,0,IF(AND(R50=R21,R79=0),0,IF($E$21*$C$21*S$4&gt;$E$21,0,$E$21*$C$21)+IF($F$21*$C$21*R$4&gt;$F$21,0,$F$21*$C$21)+IF($G$21*$C$21*Q$4&gt;$G$21,0,$G$21*$C$21)+IF($H$21*$C$21*P$4&gt;$H$21,0,$H$21*$C$21)+IF($I$21*$C$21*O$4&gt;$I$21,0,$I$21*$C$21)+IF($J$21*$C$21*N$4&gt;$J$21,0,$J$21*$C$21)+IF($K$21*$C$21*M$4&gt;$K$21,0,$K$21*$C$21)+IF($L$21*$C$21*L$4&gt;$L$21,0,$L$21*$C$21)+IF($M$21*$C$21*K$4&gt;$M$21,0,$M$21*$C$21)+IF($N$21*$C$21*J$4&gt;$N$21,0,$N$21*$C$21)+IF($O$21*$C$21*I$4&gt;$O$21,0,$O$21*$C$21)+IF($P$21*$C$21*H$4&gt;$P$21,0,$P$21*$C$21)+IF($Q$21*$C$21*G$4&gt;$Q$21,0,$Q$21*$C$21)+IF($R$21*$C$21*F$4&gt;$R$21,0,$R$21*$C$21)))</f>
        <v>0.5</v>
      </c>
      <c r="T79" s="126">
        <f>IF(S50&gt;S21,0,IF(AND(S50=S21,S79=0),0,IF($E$21*$C$21*T$4&gt;$E$21,0,$E$21*$C$21)+IF($F$21*$C$21*S$4&gt;$F$21,0,$F$21*$C$21)+IF($G$21*$C$21*R$4&gt;$G$21,0,$G$21*$C$21)+IF($H$21*$C$21*Q$4&gt;$H$21,0,$H$21*$C$21)+IF($I$21*$C$21*P$4&gt;$I$21,0,$I$21*$C$21)+IF($J$21*$C$21*O$4&gt;$J$21,0,$J$21*$C$21)+IF($K$21*$C$21*N$4&gt;$K$21,0,$K$21*$C$21)+IF($L$21*$C$21*M$4&gt;$L$21,0,$L$21*$C$21)+IF($M$21*$C$21*L$4&gt;$M$21,0,$M$21*$C$21)+IF($N$21*$C$21*K$4&gt;$N$21,0,$N$21*$C$21)+IF($O$21*$C$21*J$4&gt;$O$21,0,$O$21*$C$21)+IF($P$21*$C$21*I$4&gt;$P$21,0,$P$21*$C$21)+IF($Q$21*$C$21*H$4&gt;$Q$21,0,$Q$21*$C$21)+IF($R$21*$C$21*G$4&gt;$R$21,0,$R$21*$C$21)+IF($S$21*$C$21*F$4&gt;$S$21,0,$S$21*$C$21)))</f>
        <v>0.5</v>
      </c>
      <c r="U79" s="126">
        <f>IF(T50&gt;T21,0,IF(AND(T50=T21,T79=0),0,IF($E$21*$C$21*U$4&gt;$E$21,0,$E$21*$C$21)+IF($F$21*$C$21*T$4&gt;$F$21,0,$F$21*$C$21)+IF($G$21*$C$21*S$4&gt;$G$21,0,$G$21*$C$21)+IF($H$21*$C$21*R$4&gt;$H$21,0,$H$21*$C$21)+IF($I$21*$C$21*Q$4&gt;$I$21,0,$I$21*$C$21)+IF($J$21*$C$21*P$4&gt;$J$21,0,$J$21*$C$21)+IF($K$21*$C$21*O$4&gt;$K$21,0,$K$21*$C$21)+IF($L$21*$C$21*N$4&gt;$L$21,0,$L$21*$C$21)+IF($M$21*$C$21*M$4&gt;$M$21,0,$M$21*$C$21)+IF($N$21*$C$21*L$4&gt;$N$21,0,$N$21*$C$21)+IF($O$21*$C$21*K$4&gt;$O$21,0,$O$21*$C$21)+IF($P$21*$C$21*J$4&gt;$P$21,0,$P$21*$C$21)+IF($Q$21*$C$21*I$4&gt;$Q$21,0,$Q$21*$C$21)+IF($R$21*$C$21*H$4&gt;$R$21,0,$R$21*$C$21)+IF($S$21*$C$21*G$4&gt;$S$21,0,$S$21*$C$21)+IF($T$21*$C$21*F$4&gt;$T$21,0,$T$21*$C$21)))</f>
        <v>0.5</v>
      </c>
      <c r="V79" s="126">
        <f>IF(U50&gt;U21,0,IF(AND(U50=U21,U79=0),0,IF($E$21*$C$21*V$4&gt;$E$21,0,$E$21*$C$21)+IF($F$21*$C$21*U$4&gt;$F$21,0,$F$21*$C$21)+IF($G$21*$C$21*T$4&gt;$G$21,0,$G$21*$C$21)+IF($H$21*$C$21*S$4&gt;$H$21,0,$H$21*$C$21)+IF($I$21*$C$21*R$4&gt;$I$21,0,$I$21*$C$21)+IF($J$21*$C$21*Q$4&gt;$J$21,0,$J$21*$C$21)+IF($K$21*$C$21*P$4&gt;$K$21,0,$K$21*$C$21)+IF($L$21*$C$21*O$4&gt;$L$21,0,$L$21*$C$21)+IF($M$21*$C$21*N$4&gt;$M$21,0,$M$21*$C$21)+IF($N$21*$C$21*M$4&gt;$N$21,0,$N$21*$C$21)+IF($O$21*$C$21*L$4&gt;$O$21,0,$O$21*$C$21)+IF($P$21*$C$21*K$4&gt;$P$21,0,$P$21*$C$21)+IF($Q$21*$C$21*J$4&gt;$Q$21,0,$Q$21*$C$21)+IF($R$21*$C$21*I$4&gt;$R$21,0,$R$21*$C$21)+IF($S$21*$C$21*H$4&gt;$S$21,0,$S$21*$C$21)+IF($T$21*$C$21*G$4&gt;$T$21,0,$T$21*$C$21)+IF($U$21*$C$21*F$4&gt;$U$21,0,$U$21*$C$21)))</f>
        <v>0.5</v>
      </c>
      <c r="W79" s="126">
        <f>IF(V50&gt;V21,0,IF(AND(V50=V21,V79=0),0,IF($E$21*$C$21*W$4&gt;$E$21,0,$E$21*$C$21)+IF($F$21*$C$21*V$4&gt;$F$21,0,$F$21*$C$21)+IF($G$21*$C$21*U$4&gt;$G$21,0,$G$21*$C$21)+IF($H$21*$C$21*T$4&gt;$H$21,0,$H$21*$C$21)+IF($I$21*$C$21*S$4&gt;$I$21,0,$I$21*$C$21)+IF($J$21*$C$21*R$4&gt;$J$21,0,$J$21*$C$21)+IF($K$21*$C$21*Q$4&gt;$K$21,0,$K$21*$C$21)+IF($L$21*$C$21*P$4&gt;$L$21,0,$L$21*$C$21)+IF($M$21*$C$21*O$4&gt;$M$21,0,$M$21*$C$21)+IF($N$21*$C$21*N$4&gt;$N$21,0,$N$21*$C$21)+IF($O$21*$C$21*M$4&gt;$O$21,0,$O$21*$C$21)+IF($P$21*$C$21*L$4&gt;$P$21,0,$P$21*$C$21)+IF($Q$21*$C$21*K$4&gt;$Q$21,0,$Q$21*$C$21)+IF($R$21*$C$21*J$4&gt;$R$21,0,$R$21*$C$21)+IF($S$21*$C$21*I$4&gt;$S$21,0,$S$21*$C$21)+IF($T$21*$C$21*H$4&gt;$T$21,0,$T$21*$C$21)+IF($U$21*$C$21*G$4&gt;$U$21,0,$U$21*$C$21)+IF($V$21*$C$21*F$4&gt;$V$21,0,$V$21*$C$21)))</f>
        <v>0.5</v>
      </c>
      <c r="X79" s="126">
        <f>IF(W50&gt;W21,0,IF(AND(W50=W21,W79=0),0,IF($E$21*$C$21*X$4&gt;$E$21,0,$E$21*$C$21)+IF($F$21*$C$21*W$4&gt;$F$21,0,$F$21*$C$21)+IF($G$21*$C$21*V$4&gt;$G$21,0,$G$21*$C$21)+IF($H$21*$C$21*U$4&gt;$H$21,0,$H$21*$C$21)+IF($I$21*$C$21*T$4&gt;$I$21,0,$I$21*$C$21)+IF($J$21*$C$21*S$4&gt;$J$21,0,$J$21*$C$21)+IF($K$21*$C$21*R$4&gt;$K$21,0,$K$21*$C$21)+IF($L$21*$C$21*Q$4&gt;$L$21,0,$L$21*$C$21)+IF($M$21*$C$21*P$4&gt;$M$21,0,$M$21*$C$21)+IF($N$21*$C$21*O$4&gt;$N$21,0,$N$21*$C$21)+IF($O$21*$C$21*N$4&gt;$O$21,0,$O$21*$C$21)+IF($P$21*$C$21*M$4&gt;$P$21,0,$P$21*$C$21)+IF($Q$21*$C$21*L$4&gt;$Q$21,0,$Q$21*$C$21)+IF($R$21*$C$21*K$4&gt;$R$21,0,$R$21*$C$21)+IF($S$21*$C$21*J$4&gt;$S$21,0,$S$21*$C$21)+IF($T$21*$C$21*I$4&gt;$T$21,0,$T$21*$C$21)+IF($U$21*$C$21*H$4&gt;$U$21,0,$U$21*$C$21)+IF($V$21*$C$21*G$4&gt;$V$21,0,$V$21*$C$21)+IF($W$21*$C$21*F$4&gt;$W$21,0,$W$21*$C$21)))</f>
        <v>0.5</v>
      </c>
      <c r="Y79" s="126">
        <f>IF(X50&gt;X21,0,IF(AND(X50=X21,X79=0),0,IF($E$21*$C$21*Y$4&gt;$E$21,0,$E$21*$C$21)+IF($F$21*$C$21*X$4&gt;$F$21,0,$F$21*$C$21)+IF($G$21*$C$21*W$4&gt;$G$21,0,$G$21*$C$21)+IF($H$21*$C$21*V$4&gt;$H$21,0,$H$21*$C$21)+IF($I$21*$C$21*U$4&gt;$I$21,0,$I$21*$C$21)+IF($J$21*$C$21*T$4&gt;$J$21,0,$J$21*$C$21)+IF($K$21*$C$21*S$4&gt;$K$21,0,$K$21*$C$21)+IF($L$21*$C$21*R$4&gt;$L$21,0,$L$21*$C$21)+IF($M$21*$C$21*Q$4&gt;$M$21,0,$M$21*$C$21)+IF($N$21*$C$21*P$4&gt;$N$21,0,$N$21*$C$21)+IF($O$21*$C$21*O$4&gt;$O$21,0,$O$21*$C$21)+IF($P$21*$C$21*N$4&gt;$P$21,0,$P$21*$C$21)+IF($Q$21*$C$21*M$4&gt;$Q$21,0,$Q$21*$C$21)+IF($R$21*$C$21*L$4&gt;$R$21,0,$R$21*$C$21)+IF($S$21*$C$21*K$4&gt;$S$21,0,$S$21*$C$21)+IF($T$21*$C$21*J$4&gt;$T$21,0,$T$21*$C$21)+IF($U$21*$C$21*I$4&gt;$U$21,0,$U$21*$C$21)+IF($V$21*$C$21*H$4&gt;$V$21,0,$V$21*$C$21)+IF($W$21*$C$21*G$4&gt;$W$21,0,$W$21*$C$21)+IF($X$21*$C$21*F$4&gt;$X$21,0,$X$21*$C$21)))</f>
        <v>0.5</v>
      </c>
      <c r="Z79" s="126">
        <f>IF(Y50&gt;Y21,0,IF(AND(Y50=Y21,Y79=0),0,IF($E$21*$C$21*Z$4&gt;$E$21,0,$E$21*$C$21)+IF($F$21*$C$21*Y$4&gt;$F$21,0,$F$21*$C$21)+IF($G$21*$C$21*X$4&gt;$G$21,0,$G$21*$C$21)+IF($H$21*$C$21*W$4&gt;$H$21,0,$H$21*$C$21)+IF($I$21*$C$21*V$4&gt;$I$21,0,$I$21*$C$21)+IF($J$21*$C$21*U$4&gt;$J$21,0,$J$21*$C$21)+IF($K$21*$C$21*T$4&gt;$K$21,0,$K$21*$C$21)+IF($L$21*$C$21*S$4&gt;$L$21,0,$L$21*$C$21)+IF($M$21*$C$21*R$4&gt;$M$21,0,$M$21*$C$21)+IF($N$21*$C$21*Q$4&gt;$N$21,0,$N$21*$C$21)+IF($O$21*$C$21*P$4&gt;$O$21,0,$O$21*$C$21)+IF($P$21*$C$21*O$4&gt;$P$21,0,$P$21*$C$21)+IF($Q$21*$C$21*N$4&gt;$Q$21,0,$Q$21*$C$21)+IF($R$21*$C$21*M$4&gt;$R$21,0,$R$21*$C$21)+IF($S$21*$C$21*L$4&gt;$S$21,0,$S$21*$C$21)+IF($T$21*$C$21*K$4&gt;$T$21,0,$T$21*$C$21)+IF($U$21*$C$21*J$4&gt;$U$21,0,$U$21*$C$21)+IF($V$21*$C$21*I$4&gt;$V$21,0,$V$21*$C$21)+IF($W$21*$C$21*H$4&gt;$W$21,0,$W$21*$C$21)+IF($X$21*$C$21*G$4&gt;$X$21,0,$X$21*$C$21)+IF($Y$21*$C$21*F$4&gt;$Y$21,0,$Y$21*$C$21)))</f>
        <v>0.5</v>
      </c>
      <c r="AA79" s="126">
        <f>IF(Z50&gt;Z21,0,IF(AND(Z50=Z21,Z79=0),0,IF($E$21*$C$21*AA$4&gt;$E$21,0,$E$21*$C$21)+IF($F$21*$C$21*Z$4&gt;$F$21,0,$F$21*$C$21)+IF($G$21*$C$21*Y$4&gt;$G$21,0,$G$21*$C$21)+IF($H$21*$C$21*X$4&gt;$H$21,0,$H$21*$C$21)+IF($I$21*$C$21*W$4&gt;$I$21,0,$I$21*$C$21)+IF($J$21*$C$21*V$4&gt;$J$21,0,$J$21*$C$21)+IF($K$21*$C$21*U$4&gt;$K$21,0,$K$21*$C$21)+IF($L$21*$C$21*T$4&gt;$L$21,0,$L$21*$C$21)+IF($M$21*$C$21*S$4&gt;$M$21,0,$M$21*$C$21)+IF($N$21*$C$21*R$4&gt;$N$21,0,$N$21*$C$21)+IF($O$21*$C$21*Q$4&gt;$O$21,0,$O$21*$C$21)+IF($P$21*$C$21*P$4&gt;$P$21,0,$P$21*$C$21)+IF($Q$21*$C$21*O$4&gt;$Q$21,0,$Q$21*$C$21)+IF($R$21*$C$21*N$4&gt;$R$21,0,$R$21*$C$21)+IF($S$21*$C$21*M$4&gt;$S$21,0,$S$21*$C$21)+IF($T$21*$C$21*L$4&gt;$T$21,0,$T$21*$C$21)+IF($U$21*$C$21*K$4&gt;$U$21,0,$U$21*$C$21)+IF($V$21*$C$21*J$4&gt;$V$21,0,$V$21*$C$21)+IF($W$21*$C$21*I$4&gt;$W$21,0,$W$21*$C$21)+IF($X$21*$C$21*H$4&gt;$X$21,0,$X$21*$C$21)+IF($Y$21*$C$21*G$4&gt;$Y$21,0,$Y$21*$C$21)+IF($Z$21*$C$21*F$4&gt;$Z$21,0,$Z$21*$C$21)))</f>
        <v>0.5</v>
      </c>
      <c r="AB79" s="126">
        <f>IF(AA50&gt;AA21,0,IF(AND(AA50=AA21,AA79=0),0,IF($E$21*$C$21*AB$4&gt;$E$21,0,$E$21*$C$21)+IF($F$21*$C$21*AA$4&gt;$F$21,0,$F$21*$C$21)+IF($G$21*$C$21*Z$4&gt;$G$21,0,$G$21*$C$21)+IF($H$21*$C$21*Y$4&gt;$H$21,0,$H$21*$C$21)+IF($I$21*$C$21*X$4&gt;$I$21,0,$I$21*$C$21)+IF($J$21*$C$21*W$4&gt;$J$21,0,$J$21*$C$21)+IF($K$21*$C$21*V$4&gt;$K$21,0,$K$21*$C$21)+IF($L$21*$C$21*U$4&gt;$L$21,0,$L$21*$C$21)+IF($M$21*$C$21*T$4&gt;$M$21,0,$M$21*$C$21)+IF($N$21*$C$21*S$4&gt;$N$21,0,$N$21*$C$21)+IF($O$21*$C$21*R$4&gt;$O$21,0,$O$21*$C$21)+IF($P$21*$C$21*Q$4&gt;$P$21,0,$P$21*$C$21)+IF($Q$21*$C$21*P$4&gt;$Q$21,0,$Q$21*$C$21)+IF($R$21*$C$21*O$4&gt;$R$21,0,$R$21*$C$21)+IF($S$21*$C$21*N$4&gt;$S$21,0,$S$21*$C$21)+IF($T$21*$C$21*M$4&gt;$T$21,0,$T$21*$C$21)+IF($U$21*$C$21*L$4&gt;$U$21,0,$U$21*$C$21)+IF($V$21*$C$21*K$4&gt;$V$21,0,$V$21*$C$21)+IF($W$21*$C$21*J$4&gt;$W$21,0,$W$21*$C$21)+IF($X$21*$C$21*I$4&gt;$X$21,0,$X$21*$C$21)+IF($Y$21*$C$21*H$4&gt;$Y$21,0,$Y$21*$C$21)+IF($Z$21*$C$21*G$4&gt;$Z$21,0,$Z$21*$C$21)+IF($AA$21*$C$21*F$4&gt;$AA$21,0,$AA$21*$C$21)))</f>
        <v>0.5</v>
      </c>
      <c r="AC79" s="126">
        <f>IF(AB50&gt;AB21,0,IF(AND(AB50=AB21,AB79=0),0,IF($E$21*$C$21*AC$4&gt;$E$21,0,$E$21*$C$21)+IF($F$21*$C$21*AB$4&gt;$F$21,0,$F$21*$C$21)+IF($G$21*$C$21*AA$4&gt;$G$21,0,$G$21*$C$21)+IF($H$21*$C$21*Z$4&gt;$H$21,0,$H$21*$C$21)+IF($I$21*$C$21*Y$4&gt;$I$21,0,$I$21*$C$21)+IF($J$21*$C$21*X$4&gt;$J$21,0,$J$21*$C$21)+IF($K$21*$C$21*W$4&gt;$K$21,0,$K$21*$C$21)+IF($L$21*$C$21*V$4&gt;$L$21,0,$L$21*$C$21)+IF($M$21*$C$21*U$4&gt;$M$21,0,$M$21*$C$21)+IF($N$21*$C$21*T$4&gt;$N$21,0,$N$21*$C$21)+IF($O$21*$C$21*S$4&gt;$O$21,0,$O$21*$C$21)+IF($P$21*$C$21*R$4&gt;$P$21,0,$P$21*$C$21)+IF($Q$21*$C$21*Q$4&gt;$Q$21,0,$Q$21*$C$21)+IF($R$21*$C$21*P$4&gt;$R$21,0,$R$21*$C$21)+IF($S$21*$C$21*O$4&gt;$S$21,0,$S$21*$C$21)+IF($T$21*$C$21*N$4&gt;$T$21,0,$T$21*$C$21)+IF($U$21*$C$21*M$4&gt;$U$21,0,$U$21*$C$21)+IF($V$21*$C$21*L$4&gt;$V$21,0,$V$21*$C$21)+IF($W$21*$C$21*K$4&gt;$W$21,0,$W$21*$C$21)+IF($X$21*$C$21*J$4&gt;$X$21,0,$X$21*$C$21)+IF($Y$21*$C$21*I$4&gt;$Y$21,0,$Y$21*$C$21)+IF($Z$21*$C$21*H$4&gt;$Z$21,0,$Z$21*$C$21)+IF($AA$21*$C$21*G$4&gt;$AA$21,0,$AA$21*$C$21)+IF($AB$21*$C$21*F$4&gt;$AB$21,0,$AB$21*$C$21)))</f>
        <v>0.5</v>
      </c>
      <c r="AD79" s="126">
        <f>IF(AC50&gt;AC21,0,IF(AND(AC50=AC21,AC79=0),0,IF($E$21*$C$21*AD$4&gt;$E$21,0,$E$21*$C$21)+IF($F$21*$C$21*AC$4&gt;$F$21,0,$F$21*$C$21)+IF($G$21*$C$21*AB$4&gt;$G$21,0,$G$21*$C$21)+IF($H$21*$C$21*AA$4&gt;$H$21,0,$H$21*$C$21)+IF($I$21*$C$21*Z$4&gt;$I$21,0,$I$21*$C$21)+IF($J$21*$C$21*Y$4&gt;$J$21,0,$J$21*$C$21)+IF($K$21*$C$21*X$4&gt;$K$21,0,$K$21*$C$21)+IF($L$21*$C$21*W$4&gt;$L$21,0,$L$21*$C$21)+IF($M$21*$C$21*V$4&gt;$M$21,0,$M$21*$C$21)+IF($N$21*$C$21*U$4&gt;$N$21,0,$N$21*$C$21)+IF($O$21*$C$21*T$4&gt;$O$21,0,$O$21*$C$21)+IF($P$21*$C$21*S$4&gt;$P$21,0,$P$21*$C$21)+IF($Q$21*$C$21*R$4&gt;$Q$21,0,$Q$21*$C$21)+IF($R$21*$C$21*Q$4&gt;$R$21,0,$R$21*$C$21)+IF($S$21*$C$21*P$4&gt;$S$21,0,$S$21*$C$21)+IF($T$21*$C$21*O$4&gt;$T$21,0,$T$21*$C$21)+IF($U$21*$C$21*N$4&gt;$U$21,0,$U$21*$C$21)+IF($V$21*$C$21*M$4&gt;$V$21,0,$V$21*$C$21)+IF($W$21*$C$21*L$4&gt;$W$21,0,$W$21*$C$21)+IF($X$21*$C$21*K$4&gt;$X$21,0,$X$21*$C$21)+IF($Y$21*$C$21*J$4&gt;$Y$21,0,$Y$21*$C$21)+IF($Z$21*$C$21*I$4&gt;$Z$21,0,$Z$21*$C$21)+IF($AA$21*$C$21*H$4&gt;$AA$21,0,$AA$21*$C$21)+IF($AB$21*$C$21*G$4&gt;$AB$21,0,$AB$21*$C$21)+IF($AC$21*$C$21*F$4&gt;$AC$21,0,$AC$21*$C$21)))</f>
        <v>0.5</v>
      </c>
      <c r="AE79" s="126">
        <f>IF(AD50&gt;AD21,0,IF(AND(AD50=AD21,AD79=0),0,IF($E$21*$C$21*AE$4&gt;$E$21,0,$E$21*$C$21)+IF($F$21*$C$21*AD$4&gt;$F$21,0,$F$21*$C$21)+IF($G$21*$C$21*AC$4&gt;$G$21,0,$G$21*$C$21)+IF($H$21*$C$21*AB$4&gt;$H$21,0,$H$21*$C$21)+IF($I$21*$C$21*AA$4&gt;$I$21,0,$I$21*$C$21)+IF($J$21*$C$21*Z$4&gt;$J$21,0,$J$21*$C$21)+IF($K$21*$C$21*Y$4&gt;$K$21,0,$K$21*$C$21)+IF($L$21*$C$21*X$4&gt;$L$21,0,$L$21*$C$21)+IF($M$21*$C$21*W$4&gt;$M$21,0,$M$21*$C$21)+IF($N$21*$C$21*V$4&gt;$N$21,0,$N$21*$C$21)+IF($O$21*$C$21*U$4&gt;$O$21,0,$O$21*$C$21)+IF($P$21*$C$21*T$4&gt;$P$21,0,$P$21*$C$21)+IF($Q$21*$C$21*S$4&gt;$Q$21,0,$Q$21*$C$21)+IF($R$21*$C$21*R$4&gt;$R$21,0,$R$21*$C$21)+IF($S$21*$C$21*Q$4&gt;$S$21,0,$S$21*$C$21)+IF($T$21*$C$21*P$4&gt;$T$21,0,$T$21*$C$21)+IF($U$21*$C$21*O$4&gt;$U$21,0,$U$21*$C$21)+IF($V$21*$C$21*N$4&gt;$V$21,0,$V$21*$C$21)+IF($W$21*$C$21*M$4&gt;$W$21,0,$W$21*$C$21)+IF($X$21*$C$21*L$4&gt;$X$21,0,$X$21*$C$21)+IF($Y$21*$C$21*K$4&gt;$Y$21,0,$Y$21*$C$21)+IF($Z$21*$C$21*J$4&gt;$Z$21,0,$Z$21*$C$21)+IF($AA$21*$C$21*I$4&gt;$AA$21,0,$AA$21*$C$21)+IF($AB$21*$C$21*H$4&gt;$AB$21,0,$AB$21*$C$21)+IF($AC$21*$C$21*G$4&gt;$AC$21,0,$AC$21*$C$21)+IF($AD$21*$C$21*F$4&gt;$AD$21,0,$AD$21*$C$21)))</f>
        <v>0.5</v>
      </c>
      <c r="AF79" s="126">
        <f>IF(AE50&gt;AE21,0,IF(AND(AE50=AE21,AE79=0),0,IF($E$21*$C$21*AF$4&gt;$E$21,0,$E$21*$C$21)+IF($F$21*$C$21*AE$4&gt;$F$21,0,$F$21*$C$21)+IF($G$21*$C$21*AD$4&gt;$G$21,0,$G$21*$C$21)+IF($H$21*$C$21*AC$4&gt;$H$21,0,$H$21*$C$21)+IF($I$21*$C$21*AB$4&gt;$I$21,0,$I$21*$C$21)+IF($J$21*$C$21*AA$4&gt;$J$21,0,$J$21*$C$21)+IF($K$21*$C$21*Z$4&gt;$K$21,0,$K$21*$C$21)+IF($L$21*$C$21*Y$4&gt;$L$21,0,$L$21*$C$21)+IF($M$21*$C$21*X$4&gt;$M$21,0,$M$21*$C$21)+IF($N$21*$C$21*W$4&gt;$N$21,0,$N$21*$C$21)+IF($O$21*$C$21*V$4&gt;$O$21,0,$O$21*$C$21)+IF($P$21*$C$21*U$4&gt;$P$21,0,$P$21*$C$21)+IF($Q$21*$C$21*T$4&gt;$Q$21,0,$Q$21*$C$21)+IF($R$21*$C$21*S$4&gt;$R$21,0,$R$21*$C$21)+IF($S$21*$C$21*R$4&gt;$S$21,0,$S$21*$C$21)+IF($T$21*$C$21*Q$4&gt;$T$21,0,$T$21*$C$21)+IF($U$21*$C$21*P$4&gt;$U$21,0,$U$21*$C$21)+IF($V$21*$C$21*O$4&gt;$V$21,0,$V$21*$C$21)+IF($W$21*$C$21*N$4&gt;$W$21,0,$W$21*$C$21)+IF($X$21*$C$21*M$4&gt;$X$21,0,$X$21*$C$21)+IF($Y$21*$C$21*L$4&gt;$Y$21,0,$Y$21*$C$21)+IF($Z$21*$C$21*K$4&gt;$Z$21,0,$Z$21*$C$21)+IF($AA$21*$C$21*J$4&gt;$AA$21,0,$AA$21*$C$21)+IF($AB$21*$C$21*I$4&gt;$AB$21,0,$AB$21*$C$21)+IF($AC$21*$C$21*H$4&gt;$AC$21,0,$AC$21*$C$21)+IF($AD$21*$C$21*G$4&gt;$AD$21,0,$AD$21*$C$21)+IF($AE$21*$C$21*F$4&gt;$AE$21,0,$AE$21*$C$21)))</f>
        <v>0.5</v>
      </c>
      <c r="AG79" s="126">
        <f>IF(AF50&gt;AF21,0,IF(AND(AF50=AF21,AF79=0),0,IF($E$21*$C$21*AG$4&gt;$E$21,0,$E$21*$C$21)+IF($F$21*$C$21*AF$4&gt;$F$21,0,$F$21*$C$21)+IF($G$21*$C$21*AE$4&gt;$G$21,0,$G$21*$C$21)+IF($H$21*$C$21*AD$4&gt;$H$21,0,$H$21*$C$21)+IF($I$21*$C$21*AC$4&gt;$I$21,0,$I$21*$C$21)+IF($J$21*$C$21*AB$4&gt;$J$21,0,$J$21*$C$21)+IF($K$21*$C$21*AA$4&gt;$K$21,0,$K$21*$C$21)+IF($L$21*$C$21*Z$4&gt;$L$21,0,$L$21*$C$21)+IF($M$21*$C$21*Y$4&gt;$M$21,0,$M$21*$C$21)+IF($N$21*$C$21*X$4&gt;$N$21,0,$N$21*$C$21)+IF($O$21*$C$21*W$4&gt;$O$21,0,$O$21*$C$21)+IF($P$21*$C$21*V$4&gt;$P$21,0,$P$21*$C$21)+IF($Q$21*$C$21*U$4&gt;$Q$21,0,$Q$21*$C$21)+IF($R$21*$C$21*T$4&gt;$R$21,0,$R$21*$C$21)+IF($S$21*$C$21*S$4&gt;$S$21,0,$S$21*$C$21)+IF($T$21*$C$21*R$4&gt;$T$21,0,$T$21*$C$21)+IF($U$21*$C$21*Q$4&gt;$U$21,0,$U$21*$C$21)+IF($V$21*$C$21*P$4&gt;$V$21,0,$V$21*$C$21)+IF($W$21*$C$21*O$4&gt;$W$21,0,$W$21*$C$21)+IF($X$21*$C$21*N$4&gt;$X$21,0,$X$21*$C$21)+IF($Y$21*$C$21*M$4&gt;$Y$21,0,$Y$21*$C$21)+IF($Z$21*$C$21*L$4&gt;$Z$21,0,$Z$21*$C$21)+IF($AA$21*$C$21*K$4&gt;$AA$21,0,$AA$21*$C$21)+IF($AB$21*$C$21*J$4&gt;$AB$21,0,$AB$21*$C$21)+IF($AC$21*$C$21*I$4&gt;$AC$21,0,$AC$21*$C$21)+IF($AD$21*$C$21*H$4&gt;$AD$21,0,$AD$21*$C$21)+IF($AE$21*$C$21*G$4&gt;$AE$21,0,$AE$21*$C$21)+IF($AF$21*$C$21*F$4&gt;$AF$21,0,$AF$21*$C$21)))</f>
        <v>0.5</v>
      </c>
      <c r="AH79" s="126">
        <f>IF(AG50&gt;AG21,0,IF(AND(AG50=AG21,AG79=0),0,IF($E$21*$C$21*AH$4&gt;$E$21,0,$E$21*$C$21)+IF($F$21*$C$21*AG$4&gt;$F$21,0,$F$21*$C$21)+IF($G$21*$C$21*AF$4&gt;$G$21,0,$G$21*$C$21)+IF($H$21*$C$21*AE$4&gt;$H$21,0,$H$21*$C$21)+IF($I$21*$C$21*AD$4&gt;$I$21,0,$I$21*$C$21)+IF($J$21*$C$21*AC$4&gt;$J$21,0,$J$21*$C$21)+IF($K$21*$C$21*AB$4&gt;$K$21,0,$K$21*$C$21)+IF($L$21*$C$21*AA$4&gt;$L$21,0,$L$21*$C$21)+IF($M$21*$C$21*Z$4&gt;$M$21,0,$M$21*$C$21)+IF($N$21*$C$21*Y$4&gt;$N$21,0,$N$21*$C$21)+IF($O$21*$C$21*X$4&gt;$O$21,0,$O$21*$C$21)+IF($P$21*$C$21*W$4&gt;$P$21,0,$P$21*$C$21)+IF($Q$21*$C$21*V$4&gt;$Q$21,0,$Q$21*$C$21)+IF($R$21*$C$21*U$4&gt;$R$21,0,$R$21*$C$21)+IF($S$21*$C$21*T$4&gt;$S$21,0,$S$21*$C$21)+IF($T$21*$C$21*S$4&gt;$T$21,0,$T$21*$C$21)+IF($U$21*$C$21*R$4&gt;$U$21,0,$U$21*$C$21)+IF($V$21*$C$21*Q$4&gt;$V$21,0,$V$21*$C$21)+IF($W$21*$C$21*P$4&gt;$W$21,0,$W$21*$C$21)+IF($X$21*$C$21*O$4&gt;$X$21,0,$X$21*$C$21)+IF($Y$21*$C$21*N$4&gt;$Y$21,0,$Y$21*$C$21)+IF($Z$21*$C$21*M$4&gt;$Z$21,0,$Z$21*$C$21)+IF($AA$21*$C$21*L$4&gt;$AA$21,0,$AA$21*$C$21)+IF($AB$21*$C$21*K$4&gt;$AB$21,0,$AB$21*$C$21)+IF($AC$21*$C$21*J$4&gt;$AC$21,0,$AC$21*$C$21)+IF($AD$21*$C$21*I$4&gt;$AD$21,0,$AD$21*$C$21)+IF($AE$21*$C$21*H$4&gt;$AE$21,0,$AE$21*$C$21)+IF($AF$21*$C$21*G$4&gt;$AF$21,0,$AF$21*$C$21)+IF($AG$21*$C$21*F$4&gt;$AG$21,0,$AG$21*$C$21)))</f>
        <v>0.5</v>
      </c>
      <c r="AI79" s="126">
        <f>IF(AH50&gt;AH21,0,IF(AND(AH50=AH21,AH79=0),0,IF($E$21*$C$21*AI$4&gt;$E$21,0,$E$21*$C$21)+IF($F$21*$C$21*AH$4&gt;$F$21,0,$F$21*$C$21)+IF($G$21*$C$21*AG$4&gt;$G$21,0,$G$21*$C$21)+IF($H$21*$C$21*AF$4&gt;$H$21,0,$H$21*$C$21)+IF($I$21*$C$21*AE$4&gt;$I$21,0,$I$21*$C$21)+IF($J$21*$C$21*AD$4&gt;$J$21,0,$J$21*$C$21)+IF($K$21*$C$21*AC$4&gt;$K$21,0,$K$21*$C$21)+IF($L$21*$C$21*AB$4&gt;$L$21,0,$L$21*$C$21)+IF($M$21*$C$21*AA$4&gt;$M$21,0,$M$21*$C$21)+IF($N$21*$C$21*Z$4&gt;$N$21,0,$N$21*$C$21)+IF($O$21*$C$21*Y$4&gt;$O$21,0,$O$21*$C$21)+IF($P$21*$C$21*X$4&gt;$P$21,0,$P$21*$C$21)+IF($Q$21*$C$21*W$4&gt;$Q$21,0,$Q$21*$C$21)+IF($R$21*$C$21*V$4&gt;$R$21,0,$R$21*$C$21)+IF($S$21*$C$21*U$4&gt;$S$21,0,$S$21*$C$21)+IF($T$21*$C$21*T$4&gt;$T$21,0,$T$21*$C$21)+IF($U$21*$C$21*S$4&gt;$U$21,0,$U$21*$C$21)+IF($V$21*$C$21*R$4&gt;$V$21,0,$V$21*$C$21)+IF($W$21*$C$21*Q$4&gt;$W$21,0,$W$21*$C$21)+IF($X$21*$C$21*P$4&gt;$X$21,0,$X$21*$C$21)+IF($Y$21*$C$21*O$4&gt;$Y$21,0,$Y$21*$C$21)+IF($Z$21*$C$21*N$4&gt;$Z$21,0,$Z$21*$C$21)+IF($AA$21*$C$21*M$4&gt;$AA$21,0,$AA$21*$C$21)+IF($AB$21*$C$21*L$4&gt;$AB$21,0,$AB$21*$C$21)+IF($AC$21*$C$21*K$4&gt;$AC$21,0,$AC$21*$C$21)+IF($AD$21*$C$21*J$4&gt;$AD$21,0,$AD$21*$C$21)+IF($AE$21*$C$21*I$4&gt;$AE$21,0,$AE$21*$C$21)+IF($AF$21*$C$21*H$4&gt;$AF$21,0,$AF$21*$C$21)+IF($AG$21*$C$21*G$4&gt;$AG$21,0,$AG$21*$C$21)+IF($AH$21*$C$21*F$4&gt;$AH$21,0,$AH$21*$C$21)))</f>
        <v>0.5</v>
      </c>
    </row>
    <row r="80" spans="2:35" x14ac:dyDescent="0.3">
      <c r="B80" s="6" t="str">
        <f t="shared" si="12"/>
        <v>Meters</v>
      </c>
      <c r="C80" s="303"/>
      <c r="D80" s="151">
        <f>SUM(E80:AI80)</f>
        <v>15</v>
      </c>
      <c r="E80" s="126">
        <v>0</v>
      </c>
      <c r="F80" s="126">
        <f>IF(E51&gt;E22,0,IF(AND(E51=E22,E80=0),0,IF($E$22*$C$22*F$4&gt;$E$22,0,$E$22*$C$22)))</f>
        <v>0.5</v>
      </c>
      <c r="G80" s="126">
        <f>IF(F51&gt;F22,0,IF(AND(F51=F22,F80=0),0,IF($E$22*$C$22*G$4&gt;$E$22,0,$E$22*$C$22)+IF($F$22*$C$22*F$4&gt;$F$22,0,$F$22*$C$22)))</f>
        <v>0.5</v>
      </c>
      <c r="H80" s="126">
        <f>IF(G51&gt;G22,0,IF(AND(G51=G22,G80=0),0,IF($E$22*$C$22*H$4&gt;$E$22,0,$E$22*$C$22)+IF($F$22*$C$22*G$4&gt;$F$22,0,$F$22*$C$22)+IF($G$22*$C$22*F$4&gt;$G$22,0,$G$22*$C$22)))</f>
        <v>0.5</v>
      </c>
      <c r="I80" s="126">
        <f>IF(H51&gt;H22,0,IF(AND(H51=H22,H80=0),0,IF($E$22*$C$22*I$4&gt;$E$22,0,$E$22*$C$22)+IF($F$22*$C$22*H$4&gt;$F$22,0,$F$22*$C$22)+IF($G$22*$C$22*G$4&gt;$G$22,0,$G$22*$C$22)+IF($H$22*$C$22*F$4&gt;$H$22,0,$H$22*$C$22)))</f>
        <v>0.5</v>
      </c>
      <c r="J80" s="126">
        <f>IF(I51&gt;I22,0,IF(AND(I51=I22,I80=0),0,IF($E$22*$C$22*J$4&gt;$E$22,0,$E$22*$C$22)+IF($F$22*$C$22*I$4&gt;$F$22,0,$F$22*$C$22)+IF($G$22*$C$22*H$4&gt;$G$22,0,$G$22*$C$22)+IF($H$22*$C$22*G$4&gt;$H$22,0,$H$22*$C$22)+IF($I$22*$C$22*F$4&gt;$I$22,0,$I$22*$C$22)))</f>
        <v>0.5</v>
      </c>
      <c r="K80" s="126">
        <f>IF(J51&gt;J22,0,IF(AND(J51=J22,J80=0),0,IF($E$22*$C$22*K$4&gt;$E$22,0,$E$22*$C$22)+IF($F$22*$C$22*J$4&gt;$F$22,0,$F$22*$C$22)+IF($G$22*$C$22*I$4&gt;$G$22,0,$G$22*$C$22)+IF($H$22*$C$22*H$4&gt;$H$22,0,$H$22*$C$22)+IF($I$22*$C$22*G$4&gt;$I$22,0,$I$22*$C$22)+IF($J$22*$C$22*F$4&gt;$J$22,0,$J$22*$C$22)))</f>
        <v>0.5</v>
      </c>
      <c r="L80" s="126">
        <f>IF(K51&gt;K22,0,IF(AND(K51=K22,K80=0),0,IF($E$22*$C$22*L$4&gt;$E$22,0,$E$22*$C$22)+IF($F$22*$C$22*K$4&gt;$F$22,0,$F$22*$C$22)+IF($G$22*$C$22*J$4&gt;$G$22,0,$G$22*$C$22)+IF($H$22*$C$22*I$4&gt;$H$22,0,$H$22*$C$22)+IF($I$22*$C$22*H$4&gt;$I$22,0,$I$22*$C$22)+IF($J$22*$C$22*G$4&gt;$J$22,0,$J$22*$C$22)+IF($K$22*$C$22*F$4&gt;$K$22,0,$K$22*$C$22)))</f>
        <v>0.5</v>
      </c>
      <c r="M80" s="126">
        <f>IF(L51&gt;L22,0,IF(AND(L51=L22,L80=0),0,IF($E$22*$C$22*M$4&gt;$E$22,0,$E$22*$C$22)+IF($F$22*$C$22*L$4&gt;$F$22,0,$F$22*$C$22)+IF($G$22*$C$22*K$4&gt;$G$22,0,$G$22*$C$22)+IF($H$22*$C$22*J$4&gt;$H$22,0,$H$22*$C$22)+IF($I$22*$C$22*I$4&gt;$I$22,0,$I$22*$C$22)+IF($J$22*$C$22*H$4&gt;$J$22,0,$J$22*$C$22)+IF($K$22*$C$22*G$4&gt;$K$22,0,$K$22*$C$22)+IF($L$22*$C$22*F$4&gt;$L$22,0,$L$22*$C$22)))</f>
        <v>0.5</v>
      </c>
      <c r="N80" s="126">
        <f>IF(M51&gt;M22,0,IF(AND(M51=M22,M80=0),0,IF($E$22*$C$22*N$4&gt;$E$22,0,$E$22*$C$22)+IF($F$22*$C$22*M$4&gt;$F$22,0,$F$22*$C$22)+IF($G$22*$C$22*L$4&gt;$G$22,0,$G$22*$C$22)+IF($H$22*$C$22*K$4&gt;$H$22,0,$H$22*$C$22)+IF($I$22*$C$22*J$4&gt;$I$22,0,$I$22*$C$22)+IF($J$22*$C$22*I$4&gt;$J$22,0,$J$22*$C$22)+IF($K$22*$C$22*H$4&gt;$K$22,0,$K$22*$C$22)+IF($L$22*$C$22*G$4&gt;$L$22,0,$L$22*$C$22)+IF($M$22*$C$22*F$4&gt;$M$22,0,$M$22*$C$22)))</f>
        <v>0.5</v>
      </c>
      <c r="O80" s="126">
        <f>IF(N51&gt;N22,0,IF(AND(N51=N22,N80=0),0,IF($E$22*$C$22*O$4&gt;$E$22,0,$E$22*$C$22)+IF($F$22*$C$22*N$4&gt;$F$22,0,$F$22*$C$22)+IF($G$22*$C$22*M$4&gt;$G$22,0,$G$22*$C$22)+IF($H$22*$C$22*L$4&gt;$H$22,0,$H$22*$C$22)+IF($I$22*$C$22*K$4&gt;$I$22,0,$I$22*$C$22)+IF($J$22*$C$22*J$4&gt;$J$22,0,$J$22*$C$22)+IF($K$22*$C$22*I$4&gt;$K$22,0,$K$22*$C$22)+IF($L$22*$C$22*H$4&gt;$L$22,0,$L$22*$C$22)+IF($M$22*$C$22*G$4&gt;$M$22,0,$M$22*$C$22)+IF($N$22*$C$22*F$4&gt;$N$22,0,$N$22*$C$22)))</f>
        <v>0.5</v>
      </c>
      <c r="P80" s="126">
        <f>IF(O51&gt;O22,0,IF(AND(O51=O22,O80=0),0,IF($E$22*$C$22*P$4&gt;$E$22,0,$E$22*$C$22)+IF($F$22*$C$22*O$4&gt;$F$22,0,$F$22*$C$22)+IF($G$22*$C$22*N$4&gt;$G$22,0,$G$22*$C$22)+IF($H$22*$C$22*M$4&gt;$H$22,0,$H$22*$C$22)+IF($I$22*$C$22*L$4&gt;$I$22,0,$I$22*$C$22)+IF($J$22*$C$22*K$4&gt;$J$22,0,$J$22*$C$22)+IF($K$22*$C$22*J$4&gt;$K$22,0,$K$22*$C$22)+IF($L$22*$C$22*I$4&gt;$L$22,0,$L$22*$C$22)+IF($M$22*$C$22*H$4&gt;$M$22,0,$M$22*$C$22)+IF($N$22*$C$22*G$4&gt;$N$22,0,$N$22*$C$22)+IF($O$22*$C$22*F$4&gt;$O$22,0,$O$22*$C$22)))</f>
        <v>0.5</v>
      </c>
      <c r="Q80" s="126">
        <f>IF(P51&gt;P22,0,IF(AND(P51=P22,P80=0),0,IF($E$22*$C$22*Q$4&gt;$E$22,0,$E$22*$C$22)+IF($F$22*$C$22*P$4&gt;$F$22,0,$F$22*$C$22)+IF($G$22*$C$22*O$4&gt;$G$22,0,$G$22*$C$22)+IF($H$22*$C$22*N$4&gt;$H$22,0,$H$22*$C$22)+IF($I$22*$C$22*M$4&gt;$I$22,0,$I$22*$C$22)+IF($J$22*$C$22*L$4&gt;$J$22,0,$J$22*$C$22)+IF($K$22*$C$22*K$4&gt;$K$22,0,$K$22*$C$22)+IF($L$22*$C$22*J$4&gt;$L$22,0,$L$22*$C$22)+IF($M$22*$C$22*I$4&gt;$M$22,0,$M$22*$C$22)+IF($N$22*$C$22*H$4&gt;$N$22,0,$N$22*$C$22)+IF($O$22*$C$22*G$4&gt;$O$22,0,$O$22*$C$22)+IF($P$22*$C$22*F$4&gt;$P$22,0,$P$22*$C$22)))</f>
        <v>0.5</v>
      </c>
      <c r="R80" s="126">
        <f>IF(Q51&gt;Q22,0,IF(AND(Q51=Q22,Q80=0),0,IF($E$22*$C$22*R$4&gt;$E$22,0,$E$22*$C$22)+IF($F$22*$C$22*Q$4&gt;$F$22,0,$F$22*$C$22)+IF($G$22*$C$22*P$4&gt;$G$22,0,$G$22*$C$22)+IF($H$22*$C$22*O$4&gt;$H$22,0,$H$22*$C$22)+IF($I$22*$C$22*N$4&gt;$I$22,0,$I$22*$C$22)+IF($J$22*$C$22*M$4&gt;$J$22,0,$J$22*$C$22)+IF($K$22*$C$22*L$4&gt;$K$22,0,$K$22*$C$22)+IF($L$22*$C$22*K$4&gt;$L$22,0,$L$22*$C$22)+IF($M$22*$C$22*J$4&gt;$M$22,0,$M$22*$C$22)+IF($N$22*$C$22*I$4&gt;$N$22,0,$N$22*$C$22)+IF($O$22*$C$22*H$4&gt;$O$22,0,$O$22*$C$22)+IF($P$22*$C$22*G$4&gt;$P$22,0,$P$22*$C$22)+IF($Q$22*$C$22*F$4&gt;$Q$22,0,$Q$22*$C$22)))</f>
        <v>0.5</v>
      </c>
      <c r="S80" s="126">
        <f>IF(R51&gt;R22,0,IF(AND(R51=R22,R80=0),0,IF($E$22*$C$22*S$4&gt;$E$22,0,$E$22*$C$22)+IF($F$22*$C$22*R$4&gt;$F$22,0,$F$22*$C$22)+IF($G$22*$C$22*Q$4&gt;$G$22,0,$G$22*$C$22)+IF($H$22*$C$22*P$4&gt;$H$22,0,$H$22*$C$22)+IF($I$22*$C$22*O$4&gt;$I$22,0,$I$22*$C$22)+IF($J$22*$C$22*N$4&gt;$J$22,0,$J$22*$C$22)+IF($K$22*$C$22*M$4&gt;$K$22,0,$K$22*$C$22)+IF($L$22*$C$22*L$4&gt;$L$22,0,$L$22*$C$22)+IF($M$22*$C$22*K$4&gt;$M$22,0,$M$22*$C$22)+IF($N$22*$C$22*J$4&gt;$N$22,0,$N$22*$C$22)+IF($O$22*$C$22*I$4&gt;$O$22,0,$O$22*$C$22)+IF($P$22*$C$22*H$4&gt;$P$22,0,$P$22*$C$22)+IF($Q$22*$C$22*G$4&gt;$Q$22,0,$Q$22*$C$22)+IF($R$22*$C$22*F$4&gt;$R$22,0,$R$22*$C$22)))</f>
        <v>0.5</v>
      </c>
      <c r="T80" s="126">
        <f>IF(S51&gt;S22,0,IF(AND(S51=S22,S80=0),0,IF($E$22*$C$22*T$4&gt;$E$22,0,$E$22*$C$22)+IF($F$22*$C$22*S$4&gt;$F$22,0,$F$22*$C$22)+IF($G$22*$C$22*R$4&gt;$G$22,0,$G$22*$C$22)+IF($H$22*$C$22*Q$4&gt;$H$22,0,$H$22*$C$22)+IF($I$22*$C$22*P$4&gt;$I$22,0,$I$22*$C$22)+IF($J$22*$C$22*O$4&gt;$J$22,0,$J$22*$C$22)+IF($K$22*$C$22*N$4&gt;$K$22,0,$K$22*$C$22)+IF($L$22*$C$22*M$4&gt;$L$22,0,$L$22*$C$22)+IF($M$22*$C$22*L$4&gt;$M$22,0,$M$22*$C$22)+IF($N$22*$C$22*K$4&gt;$N$22,0,$N$22*$C$22)+IF($O$22*$C$22*J$4&gt;$O$22,0,$O$22*$C$22)+IF($P$22*$C$22*I$4&gt;$P$22,0,$P$22*$C$22)+IF($Q$22*$C$22*H$4&gt;$Q$22,0,$Q$22*$C$22)+IF($R$22*$C$22*G$4&gt;$R$22,0,$R$22*$C$22)+IF($S$22*$C$22*F$4&gt;$S$22,0,$S$22*$C$22)))</f>
        <v>0.5</v>
      </c>
      <c r="U80" s="126">
        <f>IF(T51&gt;T22,0,IF(AND(T51=T22,T80=0),0,IF($E$22*$C$22*U$4&gt;$E$22,0,$E$22*$C$22)+IF($F$22*$C$22*T$4&gt;$F$22,0,$F$22*$C$22)+IF($G$22*$C$22*S$4&gt;$G$22,0,$G$22*$C$22)+IF($H$22*$C$22*R$4&gt;$H$22,0,$H$22*$C$22)+IF($I$22*$C$22*Q$4&gt;$I$22,0,$I$22*$C$22)+IF($J$22*$C$22*P$4&gt;$J$22,0,$J$22*$C$22)+IF($K$22*$C$22*O$4&gt;$K$22,0,$K$22*$C$22)+IF($L$22*$C$22*N$4&gt;$L$22,0,$L$22*$C$22)+IF($M$22*$C$22*M$4&gt;$M$22,0,$M$22*$C$22)+IF($N$22*$C$22*L$4&gt;$N$22,0,$N$22*$C$22)+IF($O$22*$C$22*K$4&gt;$O$22,0,$O$22*$C$22)+IF($P$22*$C$22*J$4&gt;$P$22,0,$P$22*$C$22)+IF($Q$22*$C$22*I$4&gt;$Q$22,0,$Q$22*$C$22)+IF($R$22*$C$22*H$4&gt;$R$22,0,$R$22*$C$22)+IF($S$22*$C$22*G$4&gt;$S$22,0,$S$22*$C$22)+IF($T$22*$C$22*F$4&gt;$T$22,0,$T$22*$C$22)))</f>
        <v>0.5</v>
      </c>
      <c r="V80" s="126">
        <f>IF(U51&gt;U22,0,IF(AND(U51=U22,U80=0),0,IF($E$22*$C$22*V$4&gt;$E$22,0,$E$22*$C$22)+IF($F$22*$C$22*U$4&gt;$F$22,0,$F$22*$C$22)+IF($G$22*$C$22*T$4&gt;$G$22,0,$G$22*$C$22)+IF($H$22*$C$22*S$4&gt;$H$22,0,$H$22*$C$22)+IF($I$22*$C$22*R$4&gt;$I$22,0,$I$22*$C$22)+IF($J$22*$C$22*Q$4&gt;$J$22,0,$J$22*$C$22)+IF($K$22*$C$22*P$4&gt;$K$22,0,$K$22*$C$22)+IF($L$22*$C$22*O$4&gt;$L$22,0,$L$22*$C$22)+IF($M$22*$C$22*N$4&gt;$M$22,0,$M$22*$C$22)+IF($N$22*$C$22*M$4&gt;$N$22,0,$N$22*$C$22)+IF($O$22*$C$22*L$4&gt;$O$22,0,$O$22*$C$22)+IF($P$22*$C$22*K$4&gt;$P$22,0,$P$22*$C$22)+IF($Q$22*$C$22*J$4&gt;$Q$22,0,$Q$22*$C$22)+IF($R$22*$C$22*I$4&gt;$R$22,0,$R$22*$C$22)+IF($S$22*$C$22*H$4&gt;$S$22,0,$S$22*$C$22)+IF($T$22*$C$22*G$4&gt;$T$22,0,$T$22*$C$22)+IF($U$22*$C$22*F$4&gt;$U$22,0,$U$22*$C$22)))</f>
        <v>0.5</v>
      </c>
      <c r="W80" s="126">
        <f>IF(V51&gt;V22,0,IF(AND(V51=V22,V80=0),0,IF($E$22*$C$22*W$4&gt;$E$22,0,$E$22*$C$22)+IF($F$22*$C$22*V$4&gt;$F$22,0,$F$22*$C$22)+IF($G$22*$C$22*U$4&gt;$G$22,0,$G$22*$C$22)+IF($H$22*$C$22*T$4&gt;$H$22,0,$H$22*$C$22)+IF($I$22*$C$22*S$4&gt;$I$22,0,$I$22*$C$22)+IF($J$22*$C$22*R$4&gt;$J$22,0,$J$22*$C$22)+IF($K$22*$C$22*Q$4&gt;$K$22,0,$K$22*$C$22)+IF($L$22*$C$22*P$4&gt;$L$22,0,$L$22*$C$22)+IF($M$22*$C$22*O$4&gt;$M$22,0,$M$22*$C$22)+IF($N$22*$C$22*N$4&gt;$N$22,0,$N$22*$C$22)+IF($O$22*$C$22*M$4&gt;$O$22,0,$O$22*$C$22)+IF($P$22*$C$22*L$4&gt;$P$22,0,$P$22*$C$22)+IF($Q$22*$C$22*K$4&gt;$Q$22,0,$Q$22*$C$22)+IF($R$22*$C$22*J$4&gt;$R$22,0,$R$22*$C$22)+IF($S$22*$C$22*I$4&gt;$S$22,0,$S$22*$C$22)+IF($T$22*$C$22*H$4&gt;$T$22,0,$T$22*$C$22)+IF($U$22*$C$22*G$4&gt;$U$22,0,$U$22*$C$22)+IF($V$22*$C$22*F$4&gt;$V$22,0,$V$22*$C$22)))</f>
        <v>0.5</v>
      </c>
      <c r="X80" s="126">
        <f>IF(W51&gt;W22,0,IF(AND(W51=W22,W80=0),0,IF($E$22*$C$22*X$4&gt;$E$22,0,$E$22*$C$22)+IF($F$22*$C$22*W$4&gt;$F$22,0,$F$22*$C$22)+IF($G$22*$C$22*V$4&gt;$G$22,0,$G$22*$C$22)+IF($H$22*$C$22*U$4&gt;$H$22,0,$H$22*$C$22)+IF($I$22*$C$22*T$4&gt;$I$22,0,$I$22*$C$22)+IF($J$22*$C$22*S$4&gt;$J$22,0,$J$22*$C$22)+IF($K$22*$C$22*R$4&gt;$K$22,0,$K$22*$C$22)+IF($L$22*$C$22*Q$4&gt;$L$22,0,$L$22*$C$22)+IF($M$22*$C$22*P$4&gt;$M$22,0,$M$22*$C$22)+IF($N$22*$C$22*O$4&gt;$N$22,0,$N$22*$C$22)+IF($O$22*$C$22*N$4&gt;$O$22,0,$O$22*$C$22)+IF($P$22*$C$22*M$4&gt;$P$22,0,$P$22*$C$22)+IF($Q$22*$C$22*L$4&gt;$Q$22,0,$Q$22*$C$22)+IF($R$22*$C$22*K$4&gt;$R$22,0,$R$22*$C$22)+IF($S$22*$C$22*J$4&gt;$S$22,0,$S$22*$C$22)+IF($T$22*$C$22*I$4&gt;$T$22,0,$T$22*$C$22)+IF($U$22*$C$22*H$4&gt;$U$22,0,$U$22*$C$22)+IF($V$22*$C$22*G$4&gt;$V$22,0,$V$22*$C$22)+IF($W$22*$C$22*F$4&gt;$W$22,0,$W$22*$C$22)))</f>
        <v>0.5</v>
      </c>
      <c r="Y80" s="126">
        <f>IF(X51&gt;X22,0,IF(AND(X51=X22,X80=0),0,IF($E$22*$C$22*Y$4&gt;$E$22,0,$E$22*$C$22)+IF($F$22*$C$22*X$4&gt;$F$22,0,$F$22*$C$22)+IF($G$22*$C$22*W$4&gt;$G$22,0,$G$22*$C$22)+IF($H$22*$C$22*V$4&gt;$H$22,0,$H$22*$C$22)+IF($I$22*$C$22*U$4&gt;$I$22,0,$I$22*$C$22)+IF($J$22*$C$22*T$4&gt;$J$22,0,$J$22*$C$22)+IF($K$22*$C$22*S$4&gt;$K$22,0,$K$22*$C$22)+IF($L$22*$C$22*R$4&gt;$L$22,0,$L$22*$C$22)+IF($M$22*$C$22*Q$4&gt;$M$22,0,$M$22*$C$22)+IF($N$22*$C$22*P$4&gt;$N$22,0,$N$22*$C$22)+IF($O$22*$C$22*O$4&gt;$O$22,0,$O$22*$C$22)+IF($P$22*$C$22*N$4&gt;$P$22,0,$P$22*$C$22)+IF($Q$22*$C$22*M$4&gt;$Q$22,0,$Q$22*$C$22)+IF($R$22*$C$22*L$4&gt;$R$22,0,$R$22*$C$22)+IF($S$22*$C$22*K$4&gt;$S$22,0,$S$22*$C$22)+IF($T$22*$C$22*J$4&gt;$T$22,0,$T$22*$C$22)+IF($U$22*$C$22*I$4&gt;$U$22,0,$U$22*$C$22)+IF($V$22*$C$22*H$4&gt;$V$22,0,$V$22*$C$22)+IF($W$22*$C$22*G$4&gt;$W$22,0,$W$22*$C$22)+IF($X$22*$C$22*F$4&gt;$X$22,0,$X$22*$C$22)))</f>
        <v>0.5</v>
      </c>
      <c r="Z80" s="126">
        <f>IF(Y51&gt;Y22,0,IF(AND(Y51=Y22,Y80=0),0,IF($E$22*$C$22*Z$4&gt;$E$22,0,$E$22*$C$22)+IF($F$22*$C$22*Y$4&gt;$F$22,0,$F$22*$C$22)+IF($G$22*$C$22*X$4&gt;$G$22,0,$G$22*$C$22)+IF($H$22*$C$22*W$4&gt;$H$22,0,$H$22*$C$22)+IF($I$22*$C$22*V$4&gt;$I$22,0,$I$22*$C$22)+IF($J$22*$C$22*U$4&gt;$J$22,0,$J$22*$C$22)+IF($K$22*$C$22*T$4&gt;$K$22,0,$K$22*$C$22)+IF($L$22*$C$22*S$4&gt;$L$22,0,$L$22*$C$22)+IF($M$22*$C$22*R$4&gt;$M$22,0,$M$22*$C$22)+IF($N$22*$C$22*Q$4&gt;$N$22,0,$N$22*$C$22)+IF($O$22*$C$22*P$4&gt;$O$22,0,$O$22*$C$22)+IF($P$22*$C$22*O$4&gt;$P$22,0,$P$22*$C$22)+IF($Q$22*$C$22*N$4&gt;$Q$22,0,$Q$22*$C$22)+IF($R$22*$C$22*M$4&gt;$R$22,0,$R$22*$C$22)+IF($S$22*$C$22*L$4&gt;$S$22,0,$S$22*$C$22)+IF($T$22*$C$22*K$4&gt;$T$22,0,$T$22*$C$22)+IF($U$22*$C$22*J$4&gt;$U$22,0,$U$22*$C$22)+IF($V$22*$C$22*I$4&gt;$V$22,0,$V$22*$C$22)+IF($W$22*$C$22*H$4&gt;$W$22,0,$W$22*$C$22)+IF($X$22*$C$22*G$4&gt;$X$22,0,$X$22*$C$22)+IF($Y$22*$C$22*F$4&gt;$Y$22,0,$Y$22*$C$22)))</f>
        <v>0.5</v>
      </c>
      <c r="AA80" s="126">
        <f>IF(Z51&gt;Z22,0,IF(AND(Z51=Z22,Z80=0),0,IF($E$22*$C$22*AA$4&gt;$E$22,0,$E$22*$C$22)+IF($F$22*$C$22*Z$4&gt;$F$22,0,$F$22*$C$22)+IF($G$22*$C$22*Y$4&gt;$G$22,0,$G$22*$C$22)+IF($H$22*$C$22*X$4&gt;$H$22,0,$H$22*$C$22)+IF($I$22*$C$22*W$4&gt;$I$22,0,$I$22*$C$22)+IF($J$22*$C$22*V$4&gt;$J$22,0,$J$22*$C$22)+IF($K$22*$C$22*U$4&gt;$K$22,0,$K$22*$C$22)+IF($L$22*$C$22*T$4&gt;$L$22,0,$L$22*$C$22)+IF($M$22*$C$22*S$4&gt;$M$22,0,$M$22*$C$22)+IF($N$22*$C$22*R$4&gt;$N$22,0,$N$22*$C$22)+IF($O$22*$C$22*Q$4&gt;$O$22,0,$O$22*$C$22)+IF($P$22*$C$22*P$4&gt;$P$22,0,$P$22*$C$22)+IF($Q$22*$C$22*O$4&gt;$Q$22,0,$Q$22*$C$22)+IF($R$22*$C$22*N$4&gt;$R$22,0,$R$22*$C$22)+IF($S$22*$C$22*M$4&gt;$S$22,0,$S$22*$C$22)+IF($T$22*$C$22*L$4&gt;$T$22,0,$T$22*$C$22)+IF($U$22*$C$22*K$4&gt;$U$22,0,$U$22*$C$22)+IF($V$22*$C$22*J$4&gt;$V$22,0,$V$22*$C$22)+IF($W$22*$C$22*I$4&gt;$W$22,0,$W$22*$C$22)+IF($X$22*$C$22*H$4&gt;$X$22,0,$X$22*$C$22)+IF($Y$22*$C$22*G$4&gt;$Y$22,0,$Y$22*$C$22)+IF($Z$22*$C$22*F$4&gt;$Z$22,0,$Z$22*$C$22)))</f>
        <v>0.5</v>
      </c>
      <c r="AB80" s="126">
        <f>IF(AA51&gt;AA22,0,IF(AND(AA51=AA22,AA80=0),0,IF($E$22*$C$22*AB$4&gt;$E$22,0,$E$22*$C$22)+IF($F$22*$C$22*AA$4&gt;$F$22,0,$F$22*$C$22)+IF($G$22*$C$22*Z$4&gt;$G$22,0,$G$22*$C$22)+IF($H$22*$C$22*Y$4&gt;$H$22,0,$H$22*$C$22)+IF($I$22*$C$22*X$4&gt;$I$22,0,$I$22*$C$22)+IF($J$22*$C$22*W$4&gt;$J$22,0,$J$22*$C$22)+IF($K$22*$C$22*V$4&gt;$K$22,0,$K$22*$C$22)+IF($L$22*$C$22*U$4&gt;$L$22,0,$L$22*$C$22)+IF($M$22*$C$22*T$4&gt;$M$22,0,$M$22*$C$22)+IF($N$22*$C$22*S$4&gt;$N$22,0,$N$22*$C$22)+IF($O$22*$C$22*R$4&gt;$O$22,0,$O$22*$C$22)+IF($P$22*$C$22*Q$4&gt;$P$22,0,$P$22*$C$22)+IF($Q$22*$C$22*P$4&gt;$Q$22,0,$Q$22*$C$22)+IF($R$22*$C$22*O$4&gt;$R$22,0,$R$22*$C$22)+IF($S$22*$C$22*N$4&gt;$S$22,0,$S$22*$C$22)+IF($T$22*$C$22*M$4&gt;$T$22,0,$T$22*$C$22)+IF($U$22*$C$22*L$4&gt;$U$22,0,$U$22*$C$22)+IF($V$22*$C$22*K$4&gt;$V$22,0,$V$22*$C$22)+IF($W$22*$C$22*J$4&gt;$W$22,0,$W$22*$C$22)+IF($X$22*$C$22*I$4&gt;$X$22,0,$X$22*$C$22)+IF($Y$22*$C$22*H$4&gt;$Y$22,0,$Y$22*$C$22)+IF($Z$22*$C$22*G$4&gt;$Z$22,0,$Z$22*$C$22)+IF($AA$22*$C$22*F$4&gt;$AA$22,0,$AA$22*$C$22)))</f>
        <v>0.5</v>
      </c>
      <c r="AC80" s="126">
        <f>IF(AB51&gt;AB22,0,IF(AND(AB51=AB22,AB80=0),0,IF($E$22*$C$22*AC$4&gt;$E$22,0,$E$22*$C$22)+IF($F$22*$C$22*AB$4&gt;$F$22,0,$F$22*$C$22)+IF($G$22*$C$22*AA$4&gt;$G$22,0,$G$22*$C$22)+IF($H$22*$C$22*Z$4&gt;$H$22,0,$H$22*$C$22)+IF($I$22*$C$22*Y$4&gt;$I$22,0,$I$22*$C$22)+IF($J$22*$C$22*X$4&gt;$J$22,0,$J$22*$C$22)+IF($K$22*$C$22*W$4&gt;$K$22,0,$K$22*$C$22)+IF($L$22*$C$22*V$4&gt;$L$22,0,$L$22*$C$22)+IF($M$22*$C$22*U$4&gt;$M$22,0,$M$22*$C$22)+IF($N$22*$C$22*T$4&gt;$N$22,0,$N$22*$C$22)+IF($O$22*$C$22*S$4&gt;$O$22,0,$O$22*$C$22)+IF($P$22*$C$22*R$4&gt;$P$22,0,$P$22*$C$22)+IF($Q$22*$C$22*Q$4&gt;$Q$22,0,$Q$22*$C$22)+IF($R$22*$C$22*P$4&gt;$R$22,0,$R$22*$C$22)+IF($S$22*$C$22*O$4&gt;$S$22,0,$S$22*$C$22)+IF($T$22*$C$22*N$4&gt;$T$22,0,$T$22*$C$22)+IF($U$22*$C$22*M$4&gt;$U$22,0,$U$22*$C$22)+IF($V$22*$C$22*L$4&gt;$V$22,0,$V$22*$C$22)+IF($W$22*$C$22*K$4&gt;$W$22,0,$W$22*$C$22)+IF($X$22*$C$22*J$4&gt;$X$22,0,$X$22*$C$22)+IF($Y$22*$C$22*I$4&gt;$Y$22,0,$Y$22*$C$22)+IF($Z$22*$C$22*H$4&gt;$Z$22,0,$Z$22*$C$22)+IF($AA$22*$C$22*G$4&gt;$AA$22,0,$AA$22*$C$22)+IF($AB$22*$C$22*F$4&gt;$AB$22,0,$AB$22*$C$22)))</f>
        <v>0.5</v>
      </c>
      <c r="AD80" s="126">
        <f>IF(AC51&gt;AC22,0,IF(AND(AC51=AC22,AC80=0),0,IF($E$22*$C$22*AD$4&gt;$E$22,0,$E$22*$C$22)+IF($F$22*$C$22*AC$4&gt;$F$22,0,$F$22*$C$22)+IF($G$22*$C$22*AB$4&gt;$G$22,0,$G$22*$C$22)+IF($H$22*$C$22*AA$4&gt;$H$22,0,$H$22*$C$22)+IF($I$22*$C$22*Z$4&gt;$I$22,0,$I$22*$C$22)+IF($J$22*$C$22*Y$4&gt;$J$22,0,$J$22*$C$22)+IF($K$22*$C$22*X$4&gt;$K$22,0,$K$22*$C$22)+IF($L$22*$C$22*W$4&gt;$L$22,0,$L$22*$C$22)+IF($M$22*$C$22*V$4&gt;$M$22,0,$M$22*$C$22)+IF($N$22*$C$22*U$4&gt;$N$22,0,$N$22*$C$22)+IF($O$22*$C$22*T$4&gt;$O$22,0,$O$22*$C$22)+IF($P$22*$C$22*S$4&gt;$P$22,0,$P$22*$C$22)+IF($Q$22*$C$22*R$4&gt;$Q$22,0,$Q$22*$C$22)+IF($R$22*$C$22*Q$4&gt;$R$22,0,$R$22*$C$22)+IF($S$22*$C$22*P$4&gt;$S$22,0,$S$22*$C$22)+IF($T$22*$C$22*O$4&gt;$T$22,0,$T$22*$C$22)+IF($U$22*$C$22*N$4&gt;$U$22,0,$U$22*$C$22)+IF($V$22*$C$22*M$4&gt;$V$22,0,$V$22*$C$22)+IF($W$22*$C$22*L$4&gt;$W$22,0,$W$22*$C$22)+IF($X$22*$C$22*K$4&gt;$X$22,0,$X$22*$C$22)+IF($Y$22*$C$22*J$4&gt;$Y$22,0,$Y$22*$C$22)+IF($Z$22*$C$22*I$4&gt;$Z$22,0,$Z$22*$C$22)+IF($AA$22*$C$22*H$4&gt;$AA$22,0,$AA$22*$C$22)+IF($AB$22*$C$22*G$4&gt;$AB$22,0,$AB$22*$C$22)+IF($AC$22*$C$22*F$4&gt;$AC$22,0,$AC$22*$C$22)))</f>
        <v>0.5</v>
      </c>
      <c r="AE80" s="126">
        <f>IF(AD51&gt;AD22,0,IF(AND(AD51=AD22,AD80=0),0,IF($E$22*$C$22*AE$4&gt;$E$22,0,$E$22*$C$22)+IF($F$22*$C$22*AD$4&gt;$F$22,0,$F$22*$C$22)+IF($G$22*$C$22*AC$4&gt;$G$22,0,$G$22*$C$22)+IF($H$22*$C$22*AB$4&gt;$H$22,0,$H$22*$C$22)+IF($I$22*$C$22*AA$4&gt;$I$22,0,$I$22*$C$22)+IF($J$22*$C$22*Z$4&gt;$J$22,0,$J$22*$C$22)+IF($K$22*$C$22*Y$4&gt;$K$22,0,$K$22*$C$22)+IF($L$22*$C$22*X$4&gt;$L$22,0,$L$22*$C$22)+IF($M$22*$C$22*W$4&gt;$M$22,0,$M$22*$C$22)+IF($N$22*$C$22*V$4&gt;$N$22,0,$N$22*$C$22)+IF($O$22*$C$22*U$4&gt;$O$22,0,$O$22*$C$22)+IF($P$22*$C$22*T$4&gt;$P$22,0,$P$22*$C$22)+IF($Q$22*$C$22*S$4&gt;$Q$22,0,$Q$22*$C$22)+IF($R$22*$C$22*R$4&gt;$R$22,0,$R$22*$C$22)+IF($S$22*$C$22*Q$4&gt;$S$22,0,$S$22*$C$22)+IF($T$22*$C$22*P$4&gt;$T$22,0,$T$22*$C$22)+IF($U$22*$C$22*O$4&gt;$U$22,0,$U$22*$C$22)+IF($V$22*$C$22*N$4&gt;$V$22,0,$V$22*$C$22)+IF($W$22*$C$22*M$4&gt;$W$22,0,$W$22*$C$22)+IF($X$22*$C$22*L$4&gt;$X$22,0,$X$22*$C$22)+IF($Y$22*$C$22*K$4&gt;$Y$22,0,$Y$22*$C$22)+IF($Z$22*$C$22*J$4&gt;$Z$22,0,$Z$22*$C$22)+IF($AA$22*$C$22*I$4&gt;$AA$22,0,$AA$22*$C$22)+IF($AB$22*$C$22*H$4&gt;$AB$22,0,$AB$22*$C$22)+IF($AC$22*$C$22*G$4&gt;$AC$22,0,$AC$22*$C$22)+IF($AD$22*$C$22*F$4&gt;$AD$22,0,$AD$22*$C$22)))</f>
        <v>0.5</v>
      </c>
      <c r="AF80" s="126">
        <f>IF(AE51&gt;AE22,0,IF(AND(AE51=AE22,AE80=0),0,IF($E$22*$C$22*AF$4&gt;$E$22,0,$E$22*$C$22)+IF($F$22*$C$22*AE$4&gt;$F$22,0,$F$22*$C$22)+IF($G$22*$C$22*AD$4&gt;$G$22,0,$G$22*$C$22)+IF($H$22*$C$22*AC$4&gt;$H$22,0,$H$22*$C$22)+IF($I$22*$C$22*AB$4&gt;$I$22,0,$I$22*$C$22)+IF($J$22*$C$22*AA$4&gt;$J$22,0,$J$22*$C$22)+IF($K$22*$C$22*Z$4&gt;$K$22,0,$K$22*$C$22)+IF($L$22*$C$22*Y$4&gt;$L$22,0,$L$22*$C$22)+IF($M$22*$C$22*X$4&gt;$M$22,0,$M$22*$C$22)+IF($N$22*$C$22*W$4&gt;$N$22,0,$N$22*$C$22)+IF($O$22*$C$22*V$4&gt;$O$22,0,$O$22*$C$22)+IF($P$22*$C$22*U$4&gt;$P$22,0,$P$22*$C$22)+IF($Q$22*$C$22*T$4&gt;$Q$22,0,$Q$22*$C$22)+IF($R$22*$C$22*S$4&gt;$R$22,0,$R$22*$C$22)+IF($S$22*$C$22*R$4&gt;$S$22,0,$S$22*$C$22)+IF($T$22*$C$22*Q$4&gt;$T$22,0,$T$22*$C$22)+IF($U$22*$C$22*P$4&gt;$U$22,0,$U$22*$C$22)+IF($V$22*$C$22*O$4&gt;$V$22,0,$V$22*$C$22)+IF($W$22*$C$22*N$4&gt;$W$22,0,$W$22*$C$22)+IF($X$22*$C$22*M$4&gt;$X$22,0,$X$22*$C$22)+IF($Y$22*$C$22*L$4&gt;$Y$22,0,$Y$22*$C$22)+IF($Z$22*$C$22*K$4&gt;$Z$22,0,$Z$22*$C$22)+IF($AA$22*$C$22*J$4&gt;$AA$22,0,$AA$22*$C$22)+IF($AB$22*$C$22*I$4&gt;$AB$22,0,$AB$22*$C$22)+IF($AC$22*$C$22*H$4&gt;$AC$22,0,$AC$22*$C$22)+IF($AD$22*$C$22*G$4&gt;$AD$22,0,$AD$22*$C$22)+IF($AE$22*$C$22*F$4&gt;$AE$22,0,$AE$22*$C$22)))</f>
        <v>0.5</v>
      </c>
      <c r="AG80" s="126">
        <f>IF(AF51&gt;AF22,0,IF(AND(AF51=AF22,AF80=0),0,IF($E$22*$C$22*AG$4&gt;$E$22,0,$E$22*$C$22)+IF($F$22*$C$22*AF$4&gt;$F$22,0,$F$22*$C$22)+IF($G$22*$C$22*AE$4&gt;$G$22,0,$G$22*$C$22)+IF($H$22*$C$22*AD$4&gt;$H$22,0,$H$22*$C$22)+IF($I$22*$C$22*AC$4&gt;$I$22,0,$I$22*$C$22)+IF($J$22*$C$22*AB$4&gt;$J$22,0,$J$22*$C$22)+IF($K$22*$C$22*AA$4&gt;$K$22,0,$K$22*$C$22)+IF($L$22*$C$22*Z$4&gt;$L$22,0,$L$22*$C$22)+IF($M$22*$C$22*Y$4&gt;$M$22,0,$M$22*$C$22)+IF($N$22*$C$22*X$4&gt;$N$22,0,$N$22*$C$22)+IF($O$22*$C$22*W$4&gt;$O$22,0,$O$22*$C$22)+IF($P$22*$C$22*V$4&gt;$P$22,0,$P$22*$C$22)+IF($Q$22*$C$22*U$4&gt;$Q$22,0,$Q$22*$C$22)+IF($R$22*$C$22*T$4&gt;$R$22,0,$R$22*$C$22)+IF($S$22*$C$22*S$4&gt;$S$22,0,$S$22*$C$22)+IF($T$22*$C$22*R$4&gt;$T$22,0,$T$22*$C$22)+IF($U$22*$C$22*Q$4&gt;$U$22,0,$U$22*$C$22)+IF($V$22*$C$22*P$4&gt;$V$22,0,$V$22*$C$22)+IF($W$22*$C$22*O$4&gt;$W$22,0,$W$22*$C$22)+IF($X$22*$C$22*N$4&gt;$X$22,0,$X$22*$C$22)+IF($Y$22*$C$22*M$4&gt;$Y$22,0,$Y$22*$C$22)+IF($Z$22*$C$22*L$4&gt;$Z$22,0,$Z$22*$C$22)+IF($AA$22*$C$22*K$4&gt;$AA$22,0,$AA$22*$C$22)+IF($AB$22*$C$22*J$4&gt;$AB$22,0,$AB$22*$C$22)+IF($AC$22*$C$22*I$4&gt;$AC$22,0,$AC$22*$C$22)+IF($AD$22*$C$22*H$4&gt;$AD$22,0,$AD$22*$C$22)+IF($AE$22*$C$22*G$4&gt;$AE$22,0,$AE$22*$C$22)+IF($AF$22*$C$22*F$4&gt;$AF$22,0,$AF$22*$C$22)))</f>
        <v>0.5</v>
      </c>
      <c r="AH80" s="126">
        <f>IF(AG51&gt;AG22,0,IF(AND(AG51=AG22,AG80=0),0,IF($E$22*$C$22*AH$4&gt;$E$22,0,$E$22*$C$22)+IF($F$22*$C$22*AG$4&gt;$F$22,0,$F$22*$C$22)+IF($G$22*$C$22*AF$4&gt;$G$22,0,$G$22*$C$22)+IF($H$22*$C$22*AE$4&gt;$H$22,0,$H$22*$C$22)+IF($I$22*$C$22*AD$4&gt;$I$22,0,$I$22*$C$22)+IF($J$22*$C$22*AC$4&gt;$J$22,0,$J$22*$C$22)+IF($K$22*$C$22*AB$4&gt;$K$22,0,$K$22*$C$22)+IF($L$22*$C$22*AA$4&gt;$L$22,0,$L$22*$C$22)+IF($M$22*$C$22*Z$4&gt;$M$22,0,$M$22*$C$22)+IF($N$22*$C$22*Y$4&gt;$N$22,0,$N$22*$C$22)+IF($O$22*$C$22*X$4&gt;$O$22,0,$O$22*$C$22)+IF($P$22*$C$22*W$4&gt;$P$22,0,$P$22*$C$22)+IF($Q$22*$C$22*V$4&gt;$Q$22,0,$Q$22*$C$22)+IF($R$22*$C$22*U$4&gt;$R$22,0,$R$22*$C$22)+IF($S$22*$C$22*T$4&gt;$S$22,0,$S$22*$C$22)+IF($T$22*$C$22*S$4&gt;$T$22,0,$T$22*$C$22)+IF($U$22*$C$22*R$4&gt;$U$22,0,$U$22*$C$22)+IF($V$22*$C$22*Q$4&gt;$V$22,0,$V$22*$C$22)+IF($W$22*$C$22*P$4&gt;$W$22,0,$W$22*$C$22)+IF($X$22*$C$22*O$4&gt;$X$22,0,$X$22*$C$22)+IF($Y$22*$C$22*N$4&gt;$Y$22,0,$Y$22*$C$22)+IF($Z$22*$C$22*M$4&gt;$Z$22,0,$Z$22*$C$22)+IF($AA$22*$C$22*L$4&gt;$AA$22,0,$AA$22*$C$22)+IF($AB$22*$C$22*K$4&gt;$AB$22,0,$AB$22*$C$22)+IF($AC$22*$C$22*J$4&gt;$AC$22,0,$AC$22*$C$22)+IF($AD$22*$C$22*I$4&gt;$AD$22,0,$AD$22*$C$22)+IF($AE$22*$C$22*H$4&gt;$AE$22,0,$AE$22*$C$22)+IF($AF$22*$C$22*G$4&gt;$AF$22,0,$AF$22*$C$22)+IF($AG$22*$C$22*F$4&gt;$AG$22,0,$AG$22*$C$22)))</f>
        <v>0.5</v>
      </c>
      <c r="AI80" s="126">
        <f>IF(AH51&gt;AH22,0,IF(AND(AH51=AH22,AH80=0),0,IF($E$22*$C$22*AI$4&gt;$E$22,0,$E$22*$C$22)+IF($F$22*$C$22*AH$4&gt;$F$22,0,$F$22*$C$22)+IF($G$22*$C$22*AG$4&gt;$G$22,0,$G$22*$C$22)+IF($H$22*$C$22*AF$4&gt;$H$22,0,$H$22*$C$22)+IF($I$22*$C$22*AE$4&gt;$I$22,0,$I$22*$C$22)+IF($J$22*$C$22*AD$4&gt;$J$22,0,$J$22*$C$22)+IF($K$22*$C$22*AC$4&gt;$K$22,0,$K$22*$C$22)+IF($L$22*$C$22*AB$4&gt;$L$22,0,$L$22*$C$22)+IF($M$22*$C$22*AA$4&gt;$M$22,0,$M$22*$C$22)+IF($N$22*$C$22*Z$4&gt;$N$22,0,$N$22*$C$22)+IF($O$22*$C$22*Y$4&gt;$O$22,0,$O$22*$C$22)+IF($P$22*$C$22*X$4&gt;$P$22,0,$P$22*$C$22)+IF($Q$22*$C$22*W$4&gt;$Q$22,0,$Q$22*$C$22)+IF($R$22*$C$22*V$4&gt;$R$22,0,$R$22*$C$22)+IF($S$22*$C$22*U$4&gt;$S$22,0,$S$22*$C$22)+IF($T$22*$C$22*T$4&gt;$T$22,0,$T$22*$C$22)+IF($U$22*$C$22*S$4&gt;$U$22,0,$U$22*$C$22)+IF($V$22*$C$22*R$4&gt;$V$22,0,$V$22*$C$22)+IF($W$22*$C$22*Q$4&gt;$W$22,0,$W$22*$C$22)+IF($X$22*$C$22*P$4&gt;$X$22,0,$X$22*$C$22)+IF($Y$22*$C$22*O$4&gt;$Y$22,0,$Y$22*$C$22)+IF($Z$22*$C$22*N$4&gt;$Z$22,0,$Z$22*$C$22)+IF($AA$22*$C$22*M$4&gt;$AA$22,0,$AA$22*$C$22)+IF($AB$22*$C$22*L$4&gt;$AB$22,0,$AB$22*$C$22)+IF($AC$22*$C$22*K$4&gt;$AC$22,0,$AC$22*$C$22)+IF($AD$22*$C$22*J$4&gt;$AD$22,0,$AD$22*$C$22)+IF($AE$22*$C$22*I$4&gt;$AE$22,0,$AE$22*$C$22)+IF($AF$22*$C$22*H$4&gt;$AF$22,0,$AF$22*$C$22)+IF($AG$22*$C$22*G$4&gt;$AG$22,0,$AG$22*$C$22)+IF($AH$22*$C$22*F$4&gt;$AH$22,0,$AH$22*$C$22)))</f>
        <v>0.5</v>
      </c>
    </row>
    <row r="81" spans="2:35" x14ac:dyDescent="0.3">
      <c r="B81" s="6" t="str">
        <f t="shared" si="12"/>
        <v>Other (specify)</v>
      </c>
      <c r="C81" s="303"/>
      <c r="D81" s="151">
        <f t="shared" si="13"/>
        <v>15</v>
      </c>
      <c r="E81" s="126">
        <v>0</v>
      </c>
      <c r="F81" s="126">
        <f>IF(E52&gt;E23,0,IF(AND(E52=E23,E81=0),0,IF($E$23*$C$23*F$4&gt;$E$23,0,$E$23*$C$23)))</f>
        <v>0.5</v>
      </c>
      <c r="G81" s="126">
        <f>IF(F52&gt;F23,0,IF(AND(F52=F23,F81=0),0,IF($E$23*$C$23*G$4&gt;$E$23,0,$E$23*$C$23)+IF($F$23*$C$23*F$4&gt;$F$23,0,$F$23*$C$23)))</f>
        <v>0.5</v>
      </c>
      <c r="H81" s="126">
        <f>IF(G52&gt;G23,0,IF(AND(G52=G23,G81=0),0,IF($E$23*$C$23*H$4&gt;$E$23,0,$E$23*$C$23)+IF($F$23*$C$23*G$4&gt;$F$23,0,$F$23*$C$23)+IF($G$23*$C$23*F$4&gt;$G$23,0,$G$23*$C$23)))</f>
        <v>0.5</v>
      </c>
      <c r="I81" s="126">
        <f>IF(H52&gt;H23,0,IF(AND(H52=H23,H81=0),0,IF($E$23*$C$23*I$4&gt;$E$23,0,$E$23*$C$23)+IF($F$23*$C$23*H$4&gt;$F$23,0,$F$23*$C$23)+IF($G$23*$C$23*G$4&gt;$G$23,0,$G$23*$C$23)+IF($H$23*$C$23*F$4&gt;$H$23,0,$H$23*$C$23)))</f>
        <v>0.5</v>
      </c>
      <c r="J81" s="126">
        <f>IF(I52&gt;I23,0,IF(AND(I52=I23,I81=0),0,IF($E$23*$C$23*J$4&gt;$E$23,0,$E$23*$C$23)+IF($F$23*$C$23*I$4&gt;$F$23,0,$F$23*$C$23)+IF($G$23*$C$23*H$4&gt;$G$23,0,$G$23*$C$23)+IF($H$23*$C$23*G$4&gt;$H$23,0,$H$23*$C$23)+IF($I$23*$C$23*F$4&gt;$I$23,0,$I$23*$C$23)))</f>
        <v>0.5</v>
      </c>
      <c r="K81" s="126">
        <f>IF(J52&gt;J23,0,IF(AND(J52=J23,J81=0),0,IF($E$23*$C$23*K$4&gt;$E$23,0,$E$23*$C$23)+IF($F$23*$C$23*J$4&gt;$F$23,0,$F$23*$C$23)+IF($G$23*$C$23*I$4&gt;$G$23,0,$G$23*$C$23)+IF($H$23*$C$23*H$4&gt;$H$23,0,$H$23*$C$23)+IF($I$23*$C$23*G$4&gt;$I$23,0,$I$23*$C$23)+IF($J$23*$C$23*F$4&gt;$J$23,0,$J$23*$C$23)))</f>
        <v>0.5</v>
      </c>
      <c r="L81" s="126">
        <f>IF(K52&gt;K23,0,IF(AND(K52=K23,K81=0),0,IF($E$23*$C$23*L$4&gt;$E$23,0,$E$23*$C$23)+IF($F$23*$C$23*K$4&gt;$F$23,0,$F$23*$C$23)+IF($G$23*$C$23*J$4&gt;$G$23,0,$G$23*$C$23)+IF($H$23*$C$23*I$4&gt;$H$23,0,$H$23*$C$23)+IF($I$23*$C$23*H$4&gt;$I$23,0,$I$23*$C$23)+IF($J$23*$C$23*G$4&gt;$J$23,0,$J$23*$C$23)+IF($K$23*$C$23*F$4&gt;$K$23,0,$K$23*$C$23)))</f>
        <v>0.5</v>
      </c>
      <c r="M81" s="126">
        <f>IF(L52&gt;L23,0,IF(AND(L52=L23,L81=0),0,IF($E$23*$C$23*M$4&gt;$E$23,0,$E$23*$C$23)+IF($F$23*$C$23*L$4&gt;$F$23,0,$F$23*$C$23)+IF($G$23*$C$23*K$4&gt;$G$23,0,$G$23*$C$23)+IF($H$23*$C$23*J$4&gt;$H$23,0,$H$23*$C$23)+IF($I$23*$C$23*I$4&gt;$I$23,0,$I$23*$C$23)+IF($J$23*$C$23*H$4&gt;$J$23,0,$J$23*$C$23)+IF($K$23*$C$23*G$4&gt;$K$23,0,$K$23*$C$23)+IF($L$23*$C$23*F$4&gt;$L$23,0,$L$23*$C$23)))</f>
        <v>0.5</v>
      </c>
      <c r="N81" s="126">
        <f>IF(M52&gt;M23,0,IF(AND(M52=M23,M81=0),0,IF($E$23*$C$23*N$4&gt;$E$23,0,$E$23*$C$23)+IF($F$23*$C$23*M$4&gt;$F$23,0,$F$23*$C$23)+IF($G$23*$C$23*L$4&gt;$G$23,0,$G$23*$C$23)+IF($H$23*$C$23*K$4&gt;$H$23,0,$H$23*$C$23)+IF($I$23*$C$23*J$4&gt;$I$23,0,$I$23*$C$23)+IF($J$23*$C$23*I$4&gt;$J$23,0,$J$23*$C$23)+IF($K$23*$C$23*H$4&gt;$K$23,0,$K$23*$C$23)+IF($L$23*$C$23*G$4&gt;$L$23,0,$L$23*$C$23)+IF($M$23*$C$23*F$4&gt;$M$23,0,$M$23*$C$23)))</f>
        <v>0.5</v>
      </c>
      <c r="O81" s="126">
        <f>IF(N52&gt;N23,0,IF(AND(N52=N23,N81=0),0,IF($E$23*$C$23*O$4&gt;$E$23,0,$E$23*$C$23)+IF($F$23*$C$23*N$4&gt;$F$23,0,$F$23*$C$23)+IF($G$23*$C$23*M$4&gt;$G$23,0,$G$23*$C$23)+IF($H$23*$C$23*L$4&gt;$H$23,0,$H$23*$C$23)+IF($I$23*$C$23*K$4&gt;$I$23,0,$I$23*$C$23)+IF($J$23*$C$23*J$4&gt;$J$23,0,$J$23*$C$23)+IF($K$23*$C$23*I$4&gt;$K$23,0,$K$23*$C$23)+IF($L$23*$C$23*H$4&gt;$L$23,0,$L$23*$C$23)+IF($M$23*$C$23*G$4&gt;$M$23,0,$M$23*$C$23)+IF($N$23*$C$23*F$4&gt;$N$23,0,$N$23*$C$23)))</f>
        <v>0.5</v>
      </c>
      <c r="P81" s="126">
        <f>IF(O52&gt;O23,0,IF(AND(O52=O23,O81=0),0,IF($E$23*$C$23*P$4&gt;$E$23,0,$E$23*$C$23)+IF($F$23*$C$23*O$4&gt;$F$23,0,$F$23*$C$23)+IF($G$23*$C$23*N$4&gt;$G$23,0,$G$23*$C$23)+IF($H$23*$C$23*M$4&gt;$H$23,0,$H$23*$C$23)+IF($I$23*$C$23*L$4&gt;$I$23,0,$I$23*$C$23)+IF($J$23*$C$23*K$4&gt;$J$23,0,$J$23*$C$23)+IF($K$23*$C$23*J$4&gt;$K$23,0,$K$23*$C$23)+IF($L$23*$C$23*I$4&gt;$L$23,0,$L$23*$C$23)+IF($M$23*$C$23*H$4&gt;$M$23,0,$M$23*$C$23)+IF($N$23*$C$23*G$4&gt;$N$23,0,$N$23*$C$23)+IF($O$23*$C$23*F$4&gt;$O$23,0,$O$23*$C$23)))</f>
        <v>0.5</v>
      </c>
      <c r="Q81" s="126">
        <f>IF(P52&gt;P23,0,IF(AND(P52=P23,P81=0),0,IF($E$23*$C$23*Q$4&gt;$E$23,0,$E$23*$C$23)+IF($F$23*$C$23*P$4&gt;$F$23,0,$F$23*$C$23)+IF($G$23*$C$23*O$4&gt;$G$23,0,$G$23*$C$23)+IF($H$23*$C$23*N$4&gt;$H$23,0,$H$23*$C$23)+IF($I$23*$C$23*M$4&gt;$I$23,0,$I$23*$C$23)+IF($J$23*$C$23*L$4&gt;$J$23,0,$J$23*$C$23)+IF($K$23*$C$23*K$4&gt;$K$23,0,$K$23*$C$23)+IF($L$23*$C$23*J$4&gt;$L$23,0,$L$23*$C$23)+IF($M$23*$C$23*I$4&gt;$M$23,0,$M$23*$C$23)+IF($N$23*$C$23*H$4&gt;$N$23,0,$N$23*$C$23)+IF($O$23*$C$23*G$4&gt;$O$23,0,$O$23*$C$23)+IF($P$23*$C$23*F$4&gt;$P$23,0,$P$23*$C$23)))</f>
        <v>0.5</v>
      </c>
      <c r="R81" s="126">
        <f>IF(Q52&gt;Q23,0,IF(AND(Q52=Q23,Q81=0),0,IF($E$23*$C$23*R$4&gt;$E$23,0,$E$23*$C$23)+IF($F$23*$C$23*Q$4&gt;$F$23,0,$F$23*$C$23)+IF($G$23*$C$23*P$4&gt;$G$23,0,$G$23*$C$23)+IF($H$23*$C$23*O$4&gt;$H$23,0,$H$23*$C$23)+IF($I$23*$C$23*N$4&gt;$I$23,0,$I$23*$C$23)+IF($J$23*$C$23*M$4&gt;$J$23,0,$J$23*$C$23)+IF($K$23*$C$23*L$4&gt;$K$23,0,$K$23*$C$23)+IF($L$23*$C$23*K$4&gt;$L$23,0,$L$23*$C$23)+IF($M$23*$C$23*J$4&gt;$M$23,0,$M$23*$C$23)+IF($N$23*$C$23*I$4&gt;$N$23,0,$N$23*$C$23)+IF($O$23*$C$23*H$4&gt;$O$23,0,$O$23*$C$23)+IF($P$23*$C$23*G$4&gt;$P$23,0,$P$23*$C$23)+IF($Q$23*$C$23*F$4&gt;$Q$23,0,$Q$23*$C$23)))</f>
        <v>0.5</v>
      </c>
      <c r="S81" s="126">
        <f>IF(R52&gt;R23,0,IF(AND(R52=R23,R81=0),0,IF($E$23*$C$23*S$4&gt;$E$23,0,$E$23*$C$23)+IF($F$23*$C$23*R$4&gt;$F$23,0,$F$23*$C$23)+IF($G$23*$C$23*Q$4&gt;$G$23,0,$G$23*$C$23)+IF($H$23*$C$23*P$4&gt;$H$23,0,$H$23*$C$23)+IF($I$23*$C$23*O$4&gt;$I$23,0,$I$23*$C$23)+IF($J$23*$C$23*N$4&gt;$J$23,0,$J$23*$C$23)+IF($K$23*$C$23*M$4&gt;$K$23,0,$K$23*$C$23)+IF($L$23*$C$23*L$4&gt;$L$23,0,$L$23*$C$23)+IF($M$23*$C$23*K$4&gt;$M$23,0,$M$23*$C$23)+IF($N$23*$C$23*J$4&gt;$N$23,0,$N$23*$C$23)+IF($O$23*$C$23*I$4&gt;$O$23,0,$O$23*$C$23)+IF($P$23*$C$23*H$4&gt;$P$23,0,$P$23*$C$23)+IF($Q$23*$C$23*G$4&gt;$Q$23,0,$Q$23*$C$23)+IF($R$23*$C$23*F$4&gt;$R$23,0,$R$23*$C$23)))</f>
        <v>0.5</v>
      </c>
      <c r="T81" s="126">
        <f>IF(S52&gt;S23,0,IF(AND(S52=S23,S81=0),0,IF($E$23*$C$23*T$4&gt;$E$23,0,$E$23*$C$23)+IF($F$23*$C$23*S$4&gt;$F$23,0,$F$23*$C$23)+IF($G$23*$C$23*R$4&gt;$G$23,0,$G$23*$C$23)+IF($H$23*$C$23*Q$4&gt;$H$23,0,$H$23*$C$23)+IF($I$23*$C$23*P$4&gt;$I$23,0,$I$23*$C$23)+IF($J$23*$C$23*O$4&gt;$J$23,0,$J$23*$C$23)+IF($K$23*$C$23*N$4&gt;$K$23,0,$K$23*$C$23)+IF($L$23*$C$23*M$4&gt;$L$23,0,$L$23*$C$23)+IF($M$23*$C$23*L$4&gt;$M$23,0,$M$23*$C$23)+IF($N$23*$C$23*K$4&gt;$N$23,0,$N$23*$C$23)+IF($O$23*$C$23*J$4&gt;$O$23,0,$O$23*$C$23)+IF($P$23*$C$23*I$4&gt;$P$23,0,$P$23*$C$23)+IF($Q$23*$C$23*H$4&gt;$Q$23,0,$Q$23*$C$23)+IF($R$23*$C$23*G$4&gt;$R$23,0,$R$23*$C$23)+IF($S$23*$C$23*F$4&gt;$S$23,0,$S$23*$C$23)))</f>
        <v>0.5</v>
      </c>
      <c r="U81" s="126">
        <f>IF(T52&gt;T23,0,IF(AND(T52=T23,T81=0),0,IF($E$23*$C$23*U$4&gt;$E$23,0,$E$23*$C$23)+IF($F$23*$C$23*T$4&gt;$F$23,0,$F$23*$C$23)+IF($G$23*$C$23*S$4&gt;$G$23,0,$G$23*$C$23)+IF($H$23*$C$23*R$4&gt;$H$23,0,$H$23*$C$23)+IF($I$23*$C$23*Q$4&gt;$I$23,0,$I$23*$C$23)+IF($J$23*$C$23*P$4&gt;$J$23,0,$J$23*$C$23)+IF($K$23*$C$23*O$4&gt;$K$23,0,$K$23*$C$23)+IF($L$23*$C$23*N$4&gt;$L$23,0,$L$23*$C$23)+IF($M$23*$C$23*M$4&gt;$M$23,0,$M$23*$C$23)+IF($N$23*$C$23*L$4&gt;$N$23,0,$N$23*$C$23)+IF($O$23*$C$23*K$4&gt;$O$23,0,$O$23*$C$23)+IF($P$23*$C$23*J$4&gt;$P$23,0,$P$23*$C$23)+IF($Q$23*$C$23*I$4&gt;$Q$23,0,$Q$23*$C$23)+IF($R$23*$C$23*H$4&gt;$R$23,0,$R$23*$C$23)+IF($S$23*$C$23*G$4&gt;$S$23,0,$S$23*$C$23)+IF($T$23*$C$23*F$4&gt;$T$23,0,$T$23*$C$23)))</f>
        <v>0.5</v>
      </c>
      <c r="V81" s="126">
        <f>IF(U52&gt;U23,0,IF(AND(U52=U23,U81=0),0,IF($E$23*$C$23*V$4&gt;$E$23,0,$E$23*$C$23)+IF($F$23*$C$23*U$4&gt;$F$23,0,$F$23*$C$23)+IF($G$23*$C$23*T$4&gt;$G$23,0,$G$23*$C$23)+IF($H$23*$C$23*S$4&gt;$H$23,0,$H$23*$C$23)+IF($I$23*$C$23*R$4&gt;$I$23,0,$I$23*$C$23)+IF($J$23*$C$23*Q$4&gt;$J$23,0,$J$23*$C$23)+IF($K$23*$C$23*P$4&gt;$K$23,0,$K$23*$C$23)+IF($L$23*$C$23*O$4&gt;$L$23,0,$L$23*$C$23)+IF($M$23*$C$23*N$4&gt;$M$23,0,$M$23*$C$23)+IF($N$23*$C$23*M$4&gt;$N$23,0,$N$23*$C$23)+IF($O$23*$C$23*L$4&gt;$O$23,0,$O$23*$C$23)+IF($P$23*$C$23*K$4&gt;$P$23,0,$P$23*$C$23)+IF($Q$23*$C$23*J$4&gt;$Q$23,0,$Q$23*$C$23)+IF($R$23*$C$23*I$4&gt;$R$23,0,$R$23*$C$23)+IF($S$23*$C$23*H$4&gt;$S$23,0,$S$23*$C$23)+IF($T$23*$C$23*G$4&gt;$T$23,0,$T$23*$C$23)+IF($U$23*$C$23*F$4&gt;$U$23,0,$U$23*$C$23)))</f>
        <v>0.5</v>
      </c>
      <c r="W81" s="126">
        <f>IF(V52&gt;V23,0,IF(AND(V52=V23,V81=0),0,IF($E$23*$C$23*W$4&gt;$E$23,0,$E$23*$C$23)+IF($F$23*$C$23*V$4&gt;$F$23,0,$F$23*$C$23)+IF($G$23*$C$23*U$4&gt;$G$23,0,$G$23*$C$23)+IF($H$23*$C$23*T$4&gt;$H$23,0,$H$23*$C$23)+IF($I$23*$C$23*S$4&gt;$I$23,0,$I$23*$C$23)+IF($J$23*$C$23*R$4&gt;$J$23,0,$J$23*$C$23)+IF($K$23*$C$23*Q$4&gt;$K$23,0,$K$23*$C$23)+IF($L$23*$C$23*P$4&gt;$L$23,0,$L$23*$C$23)+IF($M$23*$C$23*O$4&gt;$M$23,0,$M$23*$C$23)+IF($N$23*$C$23*N$4&gt;$N$23,0,$N$23*$C$23)+IF($O$23*$C$23*M$4&gt;$O$23,0,$O$23*$C$23)+IF($P$23*$C$23*L$4&gt;$P$23,0,$P$23*$C$23)+IF($Q$23*$C$23*K$4&gt;$Q$23,0,$Q$23*$C$23)+IF($R$23*$C$23*J$4&gt;$R$23,0,$R$23*$C$23)+IF($S$23*$C$23*I$4&gt;$S$23,0,$S$23*$C$23)+IF($T$23*$C$23*H$4&gt;$T$23,0,$T$23*$C$23)+IF($U$23*$C$23*G$4&gt;$U$23,0,$U$23*$C$23)+IF($V$23*$C$23*F$4&gt;$V$23,0,$V$23*$C$23)))</f>
        <v>0.5</v>
      </c>
      <c r="X81" s="126">
        <f>IF(W52&gt;W23,0,IF(AND(W52=W23,W81=0),0,IF($E$23*$C$23*X$4&gt;$E$23,0,$E$23*$C$23)+IF($F$23*$C$23*W$4&gt;$F$23,0,$F$23*$C$23)+IF($G$23*$C$23*V$4&gt;$G$23,0,$G$23*$C$23)+IF($H$23*$C$23*U$4&gt;$H$23,0,$H$23*$C$23)+IF($I$23*$C$23*T$4&gt;$I$23,0,$I$23*$C$23)+IF($J$23*$C$23*S$4&gt;$J$23,0,$J$23*$C$23)+IF($K$23*$C$23*R$4&gt;$K$23,0,$K$23*$C$23)+IF($L$23*$C$23*Q$4&gt;$L$23,0,$L$23*$C$23)+IF($M$23*$C$23*P$4&gt;$M$23,0,$M$23*$C$23)+IF($N$23*$C$23*O$4&gt;$N$23,0,$N$23*$C$23)+IF($O$23*$C$23*N$4&gt;$O$23,0,$O$23*$C$23)+IF($P$23*$C$23*M$4&gt;$P$23,0,$P$23*$C$23)+IF($Q$23*$C$23*L$4&gt;$Q$23,0,$Q$23*$C$23)+IF($R$23*$C$23*K$4&gt;$R$23,0,$R$23*$C$23)+IF($S$23*$C$23*J$4&gt;$S$23,0,$S$23*$C$23)+IF($T$23*$C$23*I$4&gt;$T$23,0,$T$23*$C$23)+IF($U$23*$C$23*H$4&gt;$U$23,0,$U$23*$C$23)+IF($V$23*$C$23*G$4&gt;$V$23,0,$V$23*$C$23)+IF($W$23*$C$23*F$4&gt;$W$23,0,$W$23*$C$23)))</f>
        <v>0.5</v>
      </c>
      <c r="Y81" s="126">
        <f>IF(X52&gt;X23,0,IF(AND(X52=X23,X81=0),0,IF($E$23*$C$23*Y$4&gt;$E$23,0,$E$23*$C$23)+IF($F$23*$C$23*X$4&gt;$F$23,0,$F$23*$C$23)+IF($G$23*$C$23*W$4&gt;$G$23,0,$G$23*$C$23)+IF($H$23*$C$23*V$4&gt;$H$23,0,$H$23*$C$23)+IF($I$23*$C$23*U$4&gt;$I$23,0,$I$23*$C$23)+IF($J$23*$C$23*T$4&gt;$J$23,0,$J$23*$C$23)+IF($K$23*$C$23*S$4&gt;$K$23,0,$K$23*$C$23)+IF($L$23*$C$23*R$4&gt;$L$23,0,$L$23*$C$23)+IF($M$23*$C$23*Q$4&gt;$M$23,0,$M$23*$C$23)+IF($N$23*$C$23*P$4&gt;$N$23,0,$N$23*$C$23)+IF($O$23*$C$23*O$4&gt;$O$23,0,$O$23*$C$23)+IF($P$23*$C$23*N$4&gt;$P$23,0,$P$23*$C$23)+IF($Q$23*$C$23*M$4&gt;$Q$23,0,$Q$23*$C$23)+IF($R$23*$C$23*L$4&gt;$R$23,0,$R$23*$C$23)+IF($S$23*$C$23*K$4&gt;$S$23,0,$S$23*$C$23)+IF($T$23*$C$23*J$4&gt;$T$23,0,$T$23*$C$23)+IF($U$23*$C$23*I$4&gt;$U$23,0,$U$23*$C$23)+IF($V$23*$C$23*H$4&gt;$V$23,0,$V$23*$C$23)+IF($W$23*$C$23*G$4&gt;$W$23,0,$W$23*$C$23)+IF($X$23*$C$23*F$4&gt;$X$23,0,$X$23*$C$23)))</f>
        <v>0.5</v>
      </c>
      <c r="Z81" s="126">
        <f>IF(Y52&gt;Y23,0,IF(AND(Y52=Y23,Y81=0),0,IF($E$23*$C$23*Z$4&gt;$E$23,0,$E$23*$C$23)+IF($F$23*$C$23*Y$4&gt;$F$23,0,$F$23*$C$23)+IF($G$23*$C$23*X$4&gt;$G$23,0,$G$23*$C$23)+IF($H$23*$C$23*W$4&gt;$H$23,0,$H$23*$C$23)+IF($I$23*$C$23*V$4&gt;$I$23,0,$I$23*$C$23)+IF($J$23*$C$23*U$4&gt;$J$23,0,$J$23*$C$23)+IF($K$23*$C$23*T$4&gt;$K$23,0,$K$23*$C$23)+IF($L$23*$C$23*S$4&gt;$L$23,0,$L$23*$C$23)+IF($M$23*$C$23*R$4&gt;$M$23,0,$M$23*$C$23)+IF($N$23*$C$23*Q$4&gt;$N$23,0,$N$23*$C$23)+IF($O$23*$C$23*P$4&gt;$O$23,0,$O$23*$C$23)+IF($P$23*$C$23*O$4&gt;$P$23,0,$P$23*$C$23)+IF($Q$23*$C$23*N$4&gt;$Q$23,0,$Q$23*$C$23)+IF($R$23*$C$23*M$4&gt;$R$23,0,$R$23*$C$23)+IF($S$23*$C$23*L$4&gt;$S$23,0,$S$23*$C$23)+IF($T$23*$C$23*K$4&gt;$T$23,0,$T$23*$C$23)+IF($U$23*$C$23*J$4&gt;$U$23,0,$U$23*$C$23)+IF($V$23*$C$23*I$4&gt;$V$23,0,$V$23*$C$23)+IF($W$23*$C$23*H$4&gt;$W$23,0,$W$23*$C$23)+IF($X$23*$C$23*G$4&gt;$X$23,0,$X$23*$C$23)+IF($Y$23*$C$23*F$4&gt;$Y$23,0,$Y$23*$C$23)))</f>
        <v>0.5</v>
      </c>
      <c r="AA81" s="126">
        <f>IF(Z52&gt;Z23,0,IF(AND(Z52=Z23,Z81=0),0,IF($E$23*$C$23*AA$4&gt;$E$23,0,$E$23*$C$23)+IF($F$23*$C$23*Z$4&gt;$F$23,0,$F$23*$C$23)+IF($G$23*$C$23*Y$4&gt;$G$23,0,$G$23*$C$23)+IF($H$23*$C$23*X$4&gt;$H$23,0,$H$23*$C$23)+IF($I$23*$C$23*W$4&gt;$I$23,0,$I$23*$C$23)+IF($J$23*$C$23*V$4&gt;$J$23,0,$J$23*$C$23)+IF($K$23*$C$23*U$4&gt;$K$23,0,$K$23*$C$23)+IF($L$23*$C$23*T$4&gt;$L$23,0,$L$23*$C$23)+IF($M$23*$C$23*S$4&gt;$M$23,0,$M$23*$C$23)+IF($N$23*$C$23*R$4&gt;$N$23,0,$N$23*$C$23)+IF($O$23*$C$23*Q$4&gt;$O$23,0,$O$23*$C$23)+IF($P$23*$C$23*P$4&gt;$P$23,0,$P$23*$C$23)+IF($Q$23*$C$23*O$4&gt;$Q$23,0,$Q$23*$C$23)+IF($R$23*$C$23*N$4&gt;$R$23,0,$R$23*$C$23)+IF($S$23*$C$23*M$4&gt;$S$23,0,$S$23*$C$23)+IF($T$23*$C$23*L$4&gt;$T$23,0,$T$23*$C$23)+IF($U$23*$C$23*K$4&gt;$U$23,0,$U$23*$C$23)+IF($V$23*$C$23*J$4&gt;$V$23,0,$V$23*$C$23)+IF($W$23*$C$23*I$4&gt;$W$23,0,$W$23*$C$23)+IF($X$23*$C$23*H$4&gt;$X$23,0,$X$23*$C$23)+IF($Y$23*$C$23*G$4&gt;$Y$23,0,$Y$23*$C$23)+IF($Z$23*$C$23*F$4&gt;$Z$23,0,$Z$23*$C$23)))</f>
        <v>0.5</v>
      </c>
      <c r="AB81" s="126">
        <f>IF(AA52&gt;AA23,0,IF(AND(AA52=AA23,AA81=0),0,IF($E$23*$C$23*AB$4&gt;$E$23,0,$E$23*$C$23)+IF($F$23*$C$23*AA$4&gt;$F$23,0,$F$23*$C$23)+IF($G$23*$C$23*Z$4&gt;$G$23,0,$G$23*$C$23)+IF($H$23*$C$23*Y$4&gt;$H$23,0,$H$23*$C$23)+IF($I$23*$C$23*X$4&gt;$I$23,0,$I$23*$C$23)+IF($J$23*$C$23*W$4&gt;$J$23,0,$J$23*$C$23)+IF($K$23*$C$23*V$4&gt;$K$23,0,$K$23*$C$23)+IF($L$23*$C$23*U$4&gt;$L$23,0,$L$23*$C$23)+IF($M$23*$C$23*T$4&gt;$M$23,0,$M$23*$C$23)+IF($N$23*$C$23*S$4&gt;$N$23,0,$N$23*$C$23)+IF($O$23*$C$23*R$4&gt;$O$23,0,$O$23*$C$23)+IF($P$23*$C$23*Q$4&gt;$P$23,0,$P$23*$C$23)+IF($Q$23*$C$23*P$4&gt;$Q$23,0,$Q$23*$C$23)+IF($R$23*$C$23*O$4&gt;$R$23,0,$R$23*$C$23)+IF($S$23*$C$23*N$4&gt;$S$23,0,$S$23*$C$23)+IF($T$23*$C$23*M$4&gt;$T$23,0,$T$23*$C$23)+IF($U$23*$C$23*L$4&gt;$U$23,0,$U$23*$C$23)+IF($V$23*$C$23*K$4&gt;$V$23,0,$V$23*$C$23)+IF($W$23*$C$23*J$4&gt;$W$23,0,$W$23*$C$23)+IF($X$23*$C$23*I$4&gt;$X$23,0,$X$23*$C$23)+IF($Y$23*$C$23*H$4&gt;$Y$23,0,$Y$23*$C$23)+IF($Z$23*$C$23*G$4&gt;$Z$23,0,$Z$23*$C$23)+IF($AA$23*$C$23*F$4&gt;$AA$23,0,$AA$23*$C$23)))</f>
        <v>0.5</v>
      </c>
      <c r="AC81" s="126">
        <f>IF(AB52&gt;AB23,0,IF(AND(AB52=AB23,AB81=0),0,IF($E$23*$C$23*AC$4&gt;$E$23,0,$E$23*$C$23)+IF($F$23*$C$23*AB$4&gt;$F$23,0,$F$23*$C$23)+IF($G$23*$C$23*AA$4&gt;$G$23,0,$G$23*$C$23)+IF($H$23*$C$23*Z$4&gt;$H$23,0,$H$23*$C$23)+IF($I$23*$C$23*Y$4&gt;$I$23,0,$I$23*$C$23)+IF($J$23*$C$23*X$4&gt;$J$23,0,$J$23*$C$23)+IF($K$23*$C$23*W$4&gt;$K$23,0,$K$23*$C$23)+IF($L$23*$C$23*V$4&gt;$L$23,0,$L$23*$C$23)+IF($M$23*$C$23*U$4&gt;$M$23,0,$M$23*$C$23)+IF($N$23*$C$23*T$4&gt;$N$23,0,$N$23*$C$23)+IF($O$23*$C$23*S$4&gt;$O$23,0,$O$23*$C$23)+IF($P$23*$C$23*R$4&gt;$P$23,0,$P$23*$C$23)+IF($Q$23*$C$23*Q$4&gt;$Q$23,0,$Q$23*$C$23)+IF($R$23*$C$23*P$4&gt;$R$23,0,$R$23*$C$23)+IF($S$23*$C$23*O$4&gt;$S$23,0,$S$23*$C$23)+IF($T$23*$C$23*N$4&gt;$T$23,0,$T$23*$C$23)+IF($U$23*$C$23*M$4&gt;$U$23,0,$U$23*$C$23)+IF($V$23*$C$23*L$4&gt;$V$23,0,$V$23*$C$23)+IF($W$23*$C$23*K$4&gt;$W$23,0,$W$23*$C$23)+IF($X$23*$C$23*J$4&gt;$X$23,0,$X$23*$C$23)+IF($Y$23*$C$23*I$4&gt;$Y$23,0,$Y$23*$C$23)+IF($Z$23*$C$23*H$4&gt;$Z$23,0,$Z$23*$C$23)+IF($AA$23*$C$23*G$4&gt;$AA$23,0,$AA$23*$C$23)+IF($AB$23*$C$23*F$4&gt;$AB$23,0,$AB$23*$C$23)))</f>
        <v>0.5</v>
      </c>
      <c r="AD81" s="126">
        <f>IF(AC52&gt;AC23,0,IF(AND(AC52=AC23,AC81=0),0,IF($E$23*$C$23*AD$4&gt;$E$23,0,$E$23*$C$23)+IF($F$23*$C$23*AC$4&gt;$F$23,0,$F$23*$C$23)+IF($G$23*$C$23*AB$4&gt;$G$23,0,$G$23*$C$23)+IF($H$23*$C$23*AA$4&gt;$H$23,0,$H$23*$C$23)+IF($I$23*$C$23*Z$4&gt;$I$23,0,$I$23*$C$23)+IF($J$23*$C$23*Y$4&gt;$J$23,0,$J$23*$C$23)+IF($K$23*$C$23*X$4&gt;$K$23,0,$K$23*$C$23)+IF($L$23*$C$23*W$4&gt;$L$23,0,$L$23*$C$23)+IF($M$23*$C$23*V$4&gt;$M$23,0,$M$23*$C$23)+IF($N$23*$C$23*U$4&gt;$N$23,0,$N$23*$C$23)+IF($O$23*$C$23*T$4&gt;$O$23,0,$O$23*$C$23)+IF($P$23*$C$23*S$4&gt;$P$23,0,$P$23*$C$23)+IF($Q$23*$C$23*R$4&gt;$Q$23,0,$Q$23*$C$23)+IF($R$23*$C$23*Q$4&gt;$R$23,0,$R$23*$C$23)+IF($S$23*$C$23*P$4&gt;$S$23,0,$S$23*$C$23)+IF($T$23*$C$23*O$4&gt;$T$23,0,$T$23*$C$23)+IF($U$23*$C$23*N$4&gt;$U$23,0,$U$23*$C$23)+IF($V$23*$C$23*M$4&gt;$V$23,0,$V$23*$C$23)+IF($W$23*$C$23*L$4&gt;$W$23,0,$W$23*$C$23)+IF($X$23*$C$23*K$4&gt;$X$23,0,$X$23*$C$23)+IF($Y$23*$C$23*J$4&gt;$Y$23,0,$Y$23*$C$23)+IF($Z$23*$C$23*I$4&gt;$Z$23,0,$Z$23*$C$23)+IF($AA$23*$C$23*H$4&gt;$AA$23,0,$AA$23*$C$23)+IF($AB$23*$C$23*G$4&gt;$AB$23,0,$AB$23*$C$23)+IF($AC$23*$C$23*F$4&gt;$AC$23,0,$AC$23*$C$23)))</f>
        <v>0.5</v>
      </c>
      <c r="AE81" s="126">
        <f>IF(AD52&gt;AD23,0,IF(AND(AD52=AD23,AD81=0),0,IF($E$23*$C$23*AE$4&gt;$E$23,0,$E$23*$C$23)+IF($F$23*$C$23*AD$4&gt;$F$23,0,$F$23*$C$23)+IF($G$23*$C$23*AC$4&gt;$G$23,0,$G$23*$C$23)+IF($H$23*$C$23*AB$4&gt;$H$23,0,$H$23*$C$23)+IF($I$23*$C$23*AA$4&gt;$I$23,0,$I$23*$C$23)+IF($J$23*$C$23*Z$4&gt;$J$23,0,$J$23*$C$23)+IF($K$23*$C$23*Y$4&gt;$K$23,0,$K$23*$C$23)+IF($L$23*$C$23*X$4&gt;$L$23,0,$L$23*$C$23)+IF($M$23*$C$23*W$4&gt;$M$23,0,$M$23*$C$23)+IF($N$23*$C$23*V$4&gt;$N$23,0,$N$23*$C$23)+IF($O$23*$C$23*U$4&gt;$O$23,0,$O$23*$C$23)+IF($P$23*$C$23*T$4&gt;$P$23,0,$P$23*$C$23)+IF($Q$23*$C$23*S$4&gt;$Q$23,0,$Q$23*$C$23)+IF($R$23*$C$23*R$4&gt;$R$23,0,$R$23*$C$23)+IF($S$23*$C$23*Q$4&gt;$S$23,0,$S$23*$C$23)+IF($T$23*$C$23*P$4&gt;$T$23,0,$T$23*$C$23)+IF($U$23*$C$23*O$4&gt;$U$23,0,$U$23*$C$23)+IF($V$23*$C$23*N$4&gt;$V$23,0,$V$23*$C$23)+IF($W$23*$C$23*M$4&gt;$W$23,0,$W$23*$C$23)+IF($X$23*$C$23*L$4&gt;$X$23,0,$X$23*$C$23)+IF($Y$23*$C$23*K$4&gt;$Y$23,0,$Y$23*$C$23)+IF($Z$23*$C$23*J$4&gt;$Z$23,0,$Z$23*$C$23)+IF($AA$23*$C$23*I$4&gt;$AA$23,0,$AA$23*$C$23)+IF($AB$23*$C$23*H$4&gt;$AB$23,0,$AB$23*$C$23)+IF($AC$23*$C$23*G$4&gt;$AC$23,0,$AC$23*$C$23)+IF($AD$23*$C$23*F$4&gt;$AD$23,0,$AD$23*$C$23)))</f>
        <v>0.5</v>
      </c>
      <c r="AF81" s="126">
        <f>IF(AE52&gt;AE23,0,IF(AND(AE52=AE23,AE81=0),0,IF($E$23*$C$23*AF$4&gt;$E$23,0,$E$23*$C$23)+IF($F$23*$C$23*AE$4&gt;$F$23,0,$F$23*$C$23)+IF($G$23*$C$23*AD$4&gt;$G$23,0,$G$23*$C$23)+IF($H$23*$C$23*AC$4&gt;$H$23,0,$H$23*$C$23)+IF($I$23*$C$23*AB$4&gt;$I$23,0,$I$23*$C$23)+IF($J$23*$C$23*AA$4&gt;$J$23,0,$J$23*$C$23)+IF($K$23*$C$23*Z$4&gt;$K$23,0,$K$23*$C$23)+IF($L$23*$C$23*Y$4&gt;$L$23,0,$L$23*$C$23)+IF($M$23*$C$23*X$4&gt;$M$23,0,$M$23*$C$23)+IF($N$23*$C$23*W$4&gt;$N$23,0,$N$23*$C$23)+IF($O$23*$C$23*V$4&gt;$O$23,0,$O$23*$C$23)+IF($P$23*$C$23*U$4&gt;$P$23,0,$P$23*$C$23)+IF($Q$23*$C$23*T$4&gt;$Q$23,0,$Q$23*$C$23)+IF($R$23*$C$23*S$4&gt;$R$23,0,$R$23*$C$23)+IF($S$23*$C$23*R$4&gt;$S$23,0,$S$23*$C$23)+IF($T$23*$C$23*Q$4&gt;$T$23,0,$T$23*$C$23)+IF($U$23*$C$23*P$4&gt;$U$23,0,$U$23*$C$23)+IF($V$23*$C$23*O$4&gt;$V$23,0,$V$23*$C$23)+IF($W$23*$C$23*N$4&gt;$W$23,0,$W$23*$C$23)+IF($X$23*$C$23*M$4&gt;$X$23,0,$X$23*$C$23)+IF($Y$23*$C$23*L$4&gt;$Y$23,0,$Y$23*$C$23)+IF($Z$23*$C$23*K$4&gt;$Z$23,0,$Z$23*$C$23)+IF($AA$23*$C$23*J$4&gt;$AA$23,0,$AA$23*$C$23)+IF($AB$23*$C$23*I$4&gt;$AB$23,0,$AB$23*$C$23)+IF($AC$23*$C$23*H$4&gt;$AC$23,0,$AC$23*$C$23)+IF($AD$23*$C$23*G$4&gt;$AD$23,0,$AD$23*$C$23)+IF($AE$23*$C$23*F$4&gt;$AE$23,0,$AE$23*$C$23)))</f>
        <v>0.5</v>
      </c>
      <c r="AG81" s="126">
        <f>IF(AF52&gt;AF23,0,IF(AND(AF52=AF23,AF81=0),0,IF($E$23*$C$23*AG$4&gt;$E$23,0,$E$23*$C$23)+IF($F$23*$C$23*AF$4&gt;$F$23,0,$F$23*$C$23)+IF($G$23*$C$23*AE$4&gt;$G$23,0,$G$23*$C$23)+IF($H$23*$C$23*AD$4&gt;$H$23,0,$H$23*$C$23)+IF($I$23*$C$23*AC$4&gt;$I$23,0,$I$23*$C$23)+IF($J$23*$C$23*AB$4&gt;$J$23,0,$J$23*$C$23)+IF($K$23*$C$23*AA$4&gt;$K$23,0,$K$23*$C$23)+IF($L$23*$C$23*Z$4&gt;$L$23,0,$L$23*$C$23)+IF($M$23*$C$23*Y$4&gt;$M$23,0,$M$23*$C$23)+IF($N$23*$C$23*X$4&gt;$N$23,0,$N$23*$C$23)+IF($O$23*$C$23*W$4&gt;$O$23,0,$O$23*$C$23)+IF($P$23*$C$23*V$4&gt;$P$23,0,$P$23*$C$23)+IF($Q$23*$C$23*U$4&gt;$Q$23,0,$Q$23*$C$23)+IF($R$23*$C$23*T$4&gt;$R$23,0,$R$23*$C$23)+IF($S$23*$C$23*S$4&gt;$S$23,0,$S$23*$C$23)+IF($T$23*$C$23*R$4&gt;$T$23,0,$T$23*$C$23)+IF($U$23*$C$23*Q$4&gt;$U$23,0,$U$23*$C$23)+IF($V$23*$C$23*P$4&gt;$V$23,0,$V$23*$C$23)+IF($W$23*$C$23*O$4&gt;$W$23,0,$W$23*$C$23)+IF($X$23*$C$23*N$4&gt;$X$23,0,$X$23*$C$23)+IF($Y$23*$C$23*M$4&gt;$Y$23,0,$Y$23*$C$23)+IF($Z$23*$C$23*L$4&gt;$Z$23,0,$Z$23*$C$23)+IF($AA$23*$C$23*K$4&gt;$AA$23,0,$AA$23*$C$23)+IF($AB$23*$C$23*J$4&gt;$AB$23,0,$AB$23*$C$23)+IF($AC$23*$C$23*I$4&gt;$AC$23,0,$AC$23*$C$23)+IF($AD$23*$C$23*H$4&gt;$AD$23,0,$AD$23*$C$23)+IF($AE$23*$C$23*G$4&gt;$AE$23,0,$AE$23*$C$23)+IF($AF$23*$C$23*F$4&gt;$AF$23,0,$AF$23*$C$23)))</f>
        <v>0.5</v>
      </c>
      <c r="AH81" s="126">
        <f>IF(AG52&gt;AG23,0,IF(AND(AG52=AG23,AG81=0),0,IF($E$23*$C$23*AH$4&gt;$E$23,0,$E$23*$C$23)+IF($F$23*$C$23*AG$4&gt;$F$23,0,$F$23*$C$23)+IF($G$23*$C$23*AF$4&gt;$G$23,0,$G$23*$C$23)+IF($H$23*$C$23*AE$4&gt;$H$23,0,$H$23*$C$23)+IF($I$23*$C$23*AD$4&gt;$I$23,0,$I$23*$C$23)+IF($J$23*$C$23*AC$4&gt;$J$23,0,$J$23*$C$23)+IF($K$23*$C$23*AB$4&gt;$K$23,0,$K$23*$C$23)+IF($L$23*$C$23*AA$4&gt;$L$23,0,$L$23*$C$23)+IF($M$23*$C$23*Z$4&gt;$M$23,0,$M$23*$C$23)+IF($N$23*$C$23*Y$4&gt;$N$23,0,$N$23*$C$23)+IF($O$23*$C$23*X$4&gt;$O$23,0,$O$23*$C$23)+IF($P$23*$C$23*W$4&gt;$P$23,0,$P$23*$C$23)+IF($Q$23*$C$23*V$4&gt;$Q$23,0,$Q$23*$C$23)+IF($R$23*$C$23*U$4&gt;$R$23,0,$R$23*$C$23)+IF($S$23*$C$23*T$4&gt;$S$23,0,$S$23*$C$23)+IF($T$23*$C$23*S$4&gt;$T$23,0,$T$23*$C$23)+IF($U$23*$C$23*R$4&gt;$U$23,0,$U$23*$C$23)+IF($V$23*$C$23*Q$4&gt;$V$23,0,$V$23*$C$23)+IF($W$23*$C$23*P$4&gt;$W$23,0,$W$23*$C$23)+IF($X$23*$C$23*O$4&gt;$X$23,0,$X$23*$C$23)+IF($Y$23*$C$23*N$4&gt;$Y$23,0,$Y$23*$C$23)+IF($Z$23*$C$23*M$4&gt;$Z$23,0,$Z$23*$C$23)+IF($AA$23*$C$23*L$4&gt;$AA$23,0,$AA$23*$C$23)+IF($AB$23*$C$23*K$4&gt;$AB$23,0,$AB$23*$C$23)+IF($AC$23*$C$23*J$4&gt;$AC$23,0,$AC$23*$C$23)+IF($AD$23*$C$23*I$4&gt;$AD$23,0,$AD$23*$C$23)+IF($AE$23*$C$23*H$4&gt;$AE$23,0,$AE$23*$C$23)+IF($AF$23*$C$23*G$4&gt;$AF$23,0,$AF$23*$C$23)+IF($AG$23*$C$23*F$4&gt;$AG$23,0,$AG$23*$C$23)))</f>
        <v>0.5</v>
      </c>
      <c r="AI81" s="126">
        <f>IF(AH52&gt;AH23,0,IF(AND(AH52=AH23,AH81=0),0,IF($E$23*$C$23*AI$4&gt;$E$23,0,$E$23*$C$23)+IF($F$23*$C$23*AH$4&gt;$F$23,0,$F$23*$C$23)+IF($G$23*$C$23*AG$4&gt;$G$23,0,$G$23*$C$23)+IF($H$23*$C$23*AF$4&gt;$H$23,0,$H$23*$C$23)+IF($I$23*$C$23*AE$4&gt;$I$23,0,$I$23*$C$23)+IF($J$23*$C$23*AD$4&gt;$J$23,0,$J$23*$C$23)+IF($K$23*$C$23*AC$4&gt;$K$23,0,$K$23*$C$23)+IF($L$23*$C$23*AB$4&gt;$L$23,0,$L$23*$C$23)+IF($M$23*$C$23*AA$4&gt;$M$23,0,$M$23*$C$23)+IF($N$23*$C$23*Z$4&gt;$N$23,0,$N$23*$C$23)+IF($O$23*$C$23*Y$4&gt;$O$23,0,$O$23*$C$23)+IF($P$23*$C$23*X$4&gt;$P$23,0,$P$23*$C$23)+IF($Q$23*$C$23*W$4&gt;$Q$23,0,$Q$23*$C$23)+IF($R$23*$C$23*V$4&gt;$R$23,0,$R$23*$C$23)+IF($S$23*$C$23*U$4&gt;$S$23,0,$S$23*$C$23)+IF($T$23*$C$23*T$4&gt;$T$23,0,$T$23*$C$23)+IF($U$23*$C$23*S$4&gt;$U$23,0,$U$23*$C$23)+IF($V$23*$C$23*R$4&gt;$V$23,0,$V$23*$C$23)+IF($W$23*$C$23*Q$4&gt;$W$23,0,$W$23*$C$23)+IF($X$23*$C$23*P$4&gt;$X$23,0,$X$23*$C$23)+IF($Y$23*$C$23*O$4&gt;$Y$23,0,$Y$23*$C$23)+IF($Z$23*$C$23*N$4&gt;$Z$23,0,$Z$23*$C$23)+IF($AA$23*$C$23*M$4&gt;$AA$23,0,$AA$23*$C$23)+IF($AB$23*$C$23*L$4&gt;$AB$23,0,$AB$23*$C$23)+IF($AC$23*$C$23*K$4&gt;$AC$23,0,$AC$23*$C$23)+IF($AD$23*$C$23*J$4&gt;$AD$23,0,$AD$23*$C$23)+IF($AE$23*$C$23*I$4&gt;$AE$23,0,$AE$23*$C$23)+IF($AF$23*$C$23*H$4&gt;$AF$23,0,$AF$23*$C$23)+IF($AG$23*$C$23*G$4&gt;$AG$23,0,$AG$23*$C$23)+IF($AH$23*$C$23*F$4&gt;$AH$23,0,$AH$23*$C$23)))</f>
        <v>0.5</v>
      </c>
    </row>
    <row r="82" spans="2:35" x14ac:dyDescent="0.3">
      <c r="B82" s="289" t="str">
        <f t="shared" si="12"/>
        <v>Common CAPEX</v>
      </c>
      <c r="C82" s="290"/>
      <c r="D82" s="290"/>
      <c r="E82" s="290" t="e">
        <f>SUM(#REF!)</f>
        <v>#REF!</v>
      </c>
      <c r="F82" s="290" t="e">
        <f t="shared" ref="F82" si="14">E82</f>
        <v>#REF!</v>
      </c>
      <c r="G82" s="290"/>
      <c r="H82" s="290"/>
      <c r="I82" s="290"/>
      <c r="J82" s="290"/>
      <c r="K82" s="290"/>
      <c r="L82" s="290"/>
      <c r="M82" s="290"/>
      <c r="N82" s="290"/>
      <c r="O82" s="290"/>
      <c r="P82" s="290"/>
      <c r="Q82" s="290"/>
      <c r="R82" s="290"/>
      <c r="S82" s="290"/>
      <c r="T82" s="290"/>
      <c r="U82" s="290"/>
      <c r="V82" s="290"/>
      <c r="W82" s="290"/>
      <c r="X82" s="290"/>
      <c r="Y82" s="290"/>
      <c r="Z82" s="290"/>
      <c r="AA82" s="290"/>
      <c r="AB82" s="290"/>
      <c r="AC82" s="290"/>
      <c r="AD82" s="290"/>
      <c r="AE82" s="290"/>
      <c r="AF82" s="290"/>
      <c r="AG82" s="290"/>
      <c r="AH82" s="290"/>
      <c r="AI82" s="290"/>
    </row>
    <row r="83" spans="2:35" x14ac:dyDescent="0.3">
      <c r="B83" s="6" t="str">
        <f t="shared" si="12"/>
        <v>Buildings</v>
      </c>
      <c r="C83" s="302" t="s">
        <v>2</v>
      </c>
      <c r="D83" s="151">
        <f>SUM(E83:AI83)</f>
        <v>13.499999999999993</v>
      </c>
      <c r="E83" s="126">
        <v>0</v>
      </c>
      <c r="F83" s="126">
        <f>IF(E54&gt;E25,0,IF(AND(E54=E25,E83=0),0,IF($E$25*$C$25*F$4&gt;$E$25,0,$E$25*$C$25)))</f>
        <v>0.45</v>
      </c>
      <c r="G83" s="126">
        <f>IF(F54&gt;F25,0,IF(AND(F54=F25,F83=0),0,IF($E$25*$C$25*G$4&gt;$E$25,0,$E$25*$C$25)+IF($F$25*$C$25*F$4&gt;$F$25,0,$F$25*$C$25)))</f>
        <v>0.45</v>
      </c>
      <c r="H83" s="126">
        <f>IF(G54&gt;G25,0,IF(AND(G54=G25,G83=0),0,IF($E$25*$C$25*H$4&gt;$E$25,0,$E$25*$C$25)+IF($F$25*$C$25*G$4&gt;$F$25,0,$F$25*$C$25)+IF($G$25*$C$25*F$4&gt;$G$25,0,$G$25*$C$25)))</f>
        <v>0.45</v>
      </c>
      <c r="I83" s="126">
        <f>IF(H54&gt;H25,0,IF(AND(H54=H25,H83=0),0,IF($E$25*$C$25*I$4&gt;$E$25,0,$E$25*$C$25)+IF($F$25*$C$25*H$4&gt;$F$25,0,$F$25*$C$25)+IF($G$25*$C$25*G$4&gt;$G$25,0,$G$25*$C$25)+IF($H$25*$C$25*F$4&gt;$H$25,0,$H$25*$C$25)))</f>
        <v>0.45</v>
      </c>
      <c r="J83" s="126">
        <f>IF(I54&gt;I25,0,IF(AND(I54=I25,I83=0),0,IF($E$25*$C$25*J$4&gt;$E$25,0,$E$25*$C$25)+IF($F$25*$C$25*I$4&gt;$F$25,0,$F$25*$C$25)+IF($G$25*$C$25*H$4&gt;$G$25,0,$G$25*$C$25)+IF($H$25*$C$25*G$4&gt;$H$25,0,$H$25*$C$25)+IF($I$25*$C$25*F$4&gt;$I$25,0,$I$25*$C$25)))</f>
        <v>0.45</v>
      </c>
      <c r="K83" s="126">
        <f>IF(J54&gt;J25,0,IF(AND(J54=J25,J83=0),0,IF($E$25*$C$25*K$4&gt;$E$25,0,$E$25*$C$25)+IF($F$25*$C$25*J$4&gt;$F$25,0,$F$25*$C$25)+IF($G$25*$C$25*I$4&gt;$G$25,0,$G$25*$C$25)+IF($H$25*$C$25*H$4&gt;$H$25,0,$H$25*$C$25)+IF($I$25*$C$25*G$4&gt;$I$25,0,$I$25*$C$25)+IF($J$25*$C$25*F$4&gt;$J$25,0,$J$25*$C$25)))</f>
        <v>0.45</v>
      </c>
      <c r="L83" s="126">
        <f>IF(K54&gt;K25,0,IF(AND(K54=K25,K83=0),0,IF($E$25*$C$25*L$4&gt;$E$25,0,$E$25*$C$25)+IF($F$25*$C$25*K$4&gt;$F$25,0,$F$25*$C$25)+IF($G$25*$C$25*J$4&gt;$G$25,0,$G$25*$C$25)+IF($H$25*$C$25*I$4&gt;$H$25,0,$H$25*$C$25)+IF($I$25*$C$25*H$4&gt;$I$25,0,$I$25*$C$25)+IF($J$25*$C$25*G$4&gt;$J$25,0,$J$25*$C$25)+IF($K$25*$C$25*F$4&gt;$K$25,0,$K$25*$C$25)))</f>
        <v>0.45</v>
      </c>
      <c r="M83" s="126">
        <f>IF(L54&gt;L25,0,IF(AND(L54=L25,L83=0),0,IF($E$25*$C$25*M$4&gt;$E$25,0,$E$25*$C$25)+IF($F$25*$C$25*L$4&gt;$F$25,0,$F$25*$C$25)+IF($G$25*$C$25*K$4&gt;$G$25,0,$G$25*$C$25)+IF($H$25*$C$25*J$4&gt;$H$25,0,$H$25*$C$25)+IF($I$25*$C$25*I$4&gt;$I$25,0,$I$25*$C$25)+IF($J$25*$C$25*H$4&gt;$J$25,0,$J$25*$C$25)+IF($K$25*$C$25*G$4&gt;$K$25,0,$K$25*$C$25)+IF($L$25*$C$25*F$4&gt;$L$25,0,$L$25*$C$25)))</f>
        <v>0.45</v>
      </c>
      <c r="N83" s="126">
        <f>IF(M54&gt;M25,0,IF(AND(M54=M25,M83=0),0,IF($E$25*$C$25*N$4&gt;$E$25,0,$E$25*$C$25)+IF($F$25*$C$25*M$4&gt;$F$25,0,$F$25*$C$25)+IF($G$25*$C$25*L$4&gt;$G$25,0,$G$25*$C$25)+IF($H$25*$C$25*K$4&gt;$H$25,0,$H$25*$C$25)+IF($I$25*$C$25*J$4&gt;$I$25,0,$I$25*$C$25)+IF($J$25*$C$25*I$4&gt;$J$25,0,$J$25*$C$25)+IF($K$25*$C$25*H$4&gt;$K$25,0,$K$25*$C$25)+IF($L$25*$C$25*G$4&gt;$L$25,0,$L$25*$C$25)+IF($M$25*$C$25*F$4&gt;$M$25,0,$M$25*$C$25)))</f>
        <v>0.45</v>
      </c>
      <c r="O83" s="126">
        <f>IF(N54&gt;N25,0,IF(AND(N54=N25,N83=0),0,IF($E$25*$C$25*O$4&gt;$E$25,0,$E$25*$C$25)+IF($F$25*$C$25*N$4&gt;$F$25,0,$F$25*$C$25)+IF($G$25*$C$25*M$4&gt;$G$25,0,$G$25*$C$25)+IF($H$25*$C$25*L$4&gt;$H$25,0,$H$25*$C$25)+IF($I$25*$C$25*K$4&gt;$I$25,0,$I$25*$C$25)+IF($J$25*$C$25*J$4&gt;$J$25,0,$J$25*$C$25)+IF($K$25*$C$25*I$4&gt;$K$25,0,$K$25*$C$25)+IF($L$25*$C$25*H$4&gt;$L$25,0,$L$25*$C$25)+IF($M$25*$C$25*G$4&gt;$M$25,0,$M$25*$C$25)+IF($N$25*$C$25*F$4&gt;$N$25,0,$N$25*$C$25)))</f>
        <v>0.45</v>
      </c>
      <c r="P83" s="126">
        <f>IF(O54&gt;O25,0,IF(AND(O54=O25,O83=0),0,IF($E$25*$C$25*P$4&gt;$E$25,0,$E$25*$C$25)+IF($F$25*$C$25*O$4&gt;$F$25,0,$F$25*$C$25)+IF($G$25*$C$25*N$4&gt;$G$25,0,$G$25*$C$25)+IF($H$25*$C$25*M$4&gt;$H$25,0,$H$25*$C$25)+IF($I$25*$C$25*L$4&gt;$I$25,0,$I$25*$C$25)+IF($J$25*$C$25*K$4&gt;$J$25,0,$J$25*$C$25)+IF($K$25*$C$25*J$4&gt;$K$25,0,$K$25*$C$25)+IF($L$25*$C$25*I$4&gt;$L$25,0,$L$25*$C$25)+IF($M$25*$C$25*H$4&gt;$M$25,0,$M$25*$C$25)+IF($N$25*$C$25*G$4&gt;$N$25,0,$N$25*$C$25)+IF($O$25*$C$25*F$4&gt;$O$25,0,$O$25*$C$25)))</f>
        <v>0.45</v>
      </c>
      <c r="Q83" s="126">
        <f>IF(P54&gt;P25,0,IF(AND(P54=P25,P83=0),0,IF($E$25*$C$25*Q$4&gt;$E$25,0,$E$25*$C$25)+IF($F$25*$C$25*P$4&gt;$F$25,0,$F$25*$C$25)+IF($G$25*$C$25*O$4&gt;$G$25,0,$G$25*$C$25)+IF($H$25*$C$25*N$4&gt;$H$25,0,$H$25*$C$25)+IF($I$25*$C$25*M$4&gt;$I$25,0,$I$25*$C$25)+IF($J$25*$C$25*L$4&gt;$J$25,0,$J$25*$C$25)+IF($K$25*$C$25*K$4&gt;$K$25,0,$K$25*$C$25)+IF($L$25*$C$25*J$4&gt;$L$25,0,$L$25*$C$25)+IF($M$25*$C$25*I$4&gt;$M$25,0,$M$25*$C$25)+IF($N$25*$C$25*H$4&gt;$N$25,0,$N$25*$C$25)+IF($O$25*$C$25*G$4&gt;$O$25,0,$O$25*$C$25)+IF($P$25*$C$25*F$4&gt;$P$25,0,$P$25*$C$25)))</f>
        <v>0.45</v>
      </c>
      <c r="R83" s="126">
        <f>IF(Q54&gt;Q25,0,IF(AND(Q54=Q25,Q83=0),0,IF($E$25*$C$25*R$4&gt;$E$25,0,$E$25*$C$25)+IF($F$25*$C$25*Q$4&gt;$F$25,0,$F$25*$C$25)+IF($G$25*$C$25*P$4&gt;$G$25,0,$G$25*$C$25)+IF($H$25*$C$25*O$4&gt;$H$25,0,$H$25*$C$25)+IF($I$25*$C$25*N$4&gt;$I$25,0,$I$25*$C$25)+IF($J$25*$C$25*M$4&gt;$J$25,0,$J$25*$C$25)+IF($K$25*$C$25*L$4&gt;$K$25,0,$K$25*$C$25)+IF($L$25*$C$25*K$4&gt;$L$25,0,$L$25*$C$25)+IF($M$25*$C$25*J$4&gt;$M$25,0,$M$25*$C$25)+IF($N$25*$C$25*I$4&gt;$N$25,0,$N$25*$C$25)+IF($O$25*$C$25*H$4&gt;$O$25,0,$O$25*$C$25)+IF($P$25*$C$25*G$4&gt;$P$25,0,$P$25*$C$25)+IF($Q$25*$C$25*F$4&gt;$Q$25,0,$Q$25*$C$25)))</f>
        <v>0.45</v>
      </c>
      <c r="S83" s="126">
        <f>IF(R54&gt;R25,0,IF(AND(R54=R25,R83=0),0,IF($E$25*$C$25*S$4&gt;$E$25,0,$E$25*$C$25)+IF($F$25*$C$25*R$4&gt;$F$25,0,$F$25*$C$25)+IF($G$25*$C$25*Q$4&gt;$G$25,0,$G$25*$C$25)+IF($H$25*$C$25*P$4&gt;$H$25,0,$H$25*$C$25)+IF($I$25*$C$25*O$4&gt;$I$25,0,$I$25*$C$25)+IF($J$25*$C$25*N$4&gt;$J$25,0,$J$25*$C$25)+IF($K$25*$C$25*M$4&gt;$K$25,0,$K$25*$C$25)+IF($L$25*$C$25*L$4&gt;$L$25,0,$L$25*$C$25)+IF($M$25*$C$25*K$4&gt;$M$25,0,$M$25*$C$25)+IF($N$25*$C$25*J$4&gt;$N$25,0,$N$25*$C$25)+IF($O$25*$C$25*I$4&gt;$O$25,0,$O$25*$C$25)+IF($P$25*$C$25*H$4&gt;$P$25,0,$P$25*$C$25)+IF($Q$25*$C$25*G$4&gt;$Q$25,0,$Q$25*$C$25)+IF($R$25*$C$25*F$4&gt;$R$25,0,$R$25*$C$25)))</f>
        <v>0.45</v>
      </c>
      <c r="T83" s="126">
        <f>IF(S54&gt;S25,0,IF(AND(S54=S25,S83=0),0,IF($E$25*$C$25*T$4&gt;$E$25,0,$E$25*$C$25)+IF($F$25*$C$25*S$4&gt;$F$25,0,$F$25*$C$25)+IF($G$25*$C$25*R$4&gt;$G$25,0,$G$25*$C$25)+IF($H$25*$C$25*Q$4&gt;$H$25,0,$H$25*$C$25)+IF($I$25*$C$25*P$4&gt;$I$25,0,$I$25*$C$25)+IF($J$25*$C$25*O$4&gt;$J$25,0,$J$25*$C$25)+IF($K$25*$C$25*N$4&gt;$K$25,0,$K$25*$C$25)+IF($L$25*$C$25*M$4&gt;$L$25,0,$L$25*$C$25)+IF($M$25*$C$25*L$4&gt;$M$25,0,$M$25*$C$25)+IF($N$25*$C$25*K$4&gt;$N$25,0,$N$25*$C$25)+IF($O$25*$C$25*J$4&gt;$O$25,0,$O$25*$C$25)+IF($P$25*$C$25*I$4&gt;$P$25,0,$P$25*$C$25)+IF($Q$25*$C$25*H$4&gt;$Q$25,0,$Q$25*$C$25)+IF($R$25*$C$25*G$4&gt;$R$25,0,$R$25*$C$25)+IF($S$25*$C$25*F$4&gt;$S$25,0,$S$25*$C$25)))</f>
        <v>0.45</v>
      </c>
      <c r="U83" s="126">
        <f>IF(T54&gt;T25,0,IF(AND(T54=T25,T83=0),0,IF($E$25*$C$25*U$4&gt;$E$25,0,$E$25*$C$25)+IF($F$25*$C$25*T$4&gt;$F$25,0,$F$25*$C$25)+IF($G$25*$C$25*S$4&gt;$G$25,0,$G$25*$C$25)+IF($H$25*$C$25*R$4&gt;$H$25,0,$H$25*$C$25)+IF($I$25*$C$25*Q$4&gt;$I$25,0,$I$25*$C$25)+IF($J$25*$C$25*P$4&gt;$J$25,0,$J$25*$C$25)+IF($K$25*$C$25*O$4&gt;$K$25,0,$K$25*$C$25)+IF($L$25*$C$25*N$4&gt;$L$25,0,$L$25*$C$25)+IF($M$25*$C$25*M$4&gt;$M$25,0,$M$25*$C$25)+IF($N$25*$C$25*L$4&gt;$N$25,0,$N$25*$C$25)+IF($O$25*$C$25*K$4&gt;$O$25,0,$O$25*$C$25)+IF($P$25*$C$25*J$4&gt;$P$25,0,$P$25*$C$25)+IF($Q$25*$C$25*I$4&gt;$Q$25,0,$Q$25*$C$25)+IF($R$25*$C$25*H$4&gt;$R$25,0,$R$25*$C$25)+IF($S$25*$C$25*G$4&gt;$S$25,0,$S$25*$C$25)+IF($T$25*$C$25*F$4&gt;$T$25,0,$T$25*$C$25)))</f>
        <v>0.45</v>
      </c>
      <c r="V83" s="126">
        <f>IF(U54&gt;U25,0,IF(AND(U54=U25,U83=0),0,IF($E$25*$C$25*V$4&gt;$E$25,0,$E$25*$C$25)+IF($F$25*$C$25*U$4&gt;$F$25,0,$F$25*$C$25)+IF($G$25*$C$25*T$4&gt;$G$25,0,$G$25*$C$25)+IF($H$25*$C$25*S$4&gt;$H$25,0,$H$25*$C$25)+IF($I$25*$C$25*R$4&gt;$I$25,0,$I$25*$C$25)+IF($J$25*$C$25*Q$4&gt;$J$25,0,$J$25*$C$25)+IF($K$25*$C$25*P$4&gt;$K$25,0,$K$25*$C$25)+IF($L$25*$C$25*O$4&gt;$L$25,0,$L$25*$C$25)+IF($M$25*$C$25*N$4&gt;$M$25,0,$M$25*$C$25)+IF($N$25*$C$25*M$4&gt;$N$25,0,$N$25*$C$25)+IF($O$25*$C$25*L$4&gt;$O$25,0,$O$25*$C$25)+IF($P$25*$C$25*K$4&gt;$P$25,0,$P$25*$C$25)+IF($Q$25*$C$25*J$4&gt;$Q$25,0,$Q$25*$C$25)+IF($R$25*$C$25*I$4&gt;$R$25,0,$R$25*$C$25)+IF($S$25*$C$25*H$4&gt;$S$25,0,$S$25*$C$25)+IF($T$25*$C$25*G$4&gt;$T$25,0,$T$25*$C$25)+IF($U$25*$C$25*F$4&gt;$U$25,0,$U$25*$C$25)))</f>
        <v>0.45</v>
      </c>
      <c r="W83" s="126">
        <f>IF(V54&gt;V25,0,IF(AND(V54=V25,V83=0),0,IF($E$25*$C$25*W$4&gt;$E$25,0,$E$25*$C$25)+IF($F$25*$C$25*V$4&gt;$F$25,0,$F$25*$C$25)+IF($G$25*$C$25*U$4&gt;$G$25,0,$G$25*$C$25)+IF($H$25*$C$25*T$4&gt;$H$25,0,$H$25*$C$25)+IF($I$25*$C$25*S$4&gt;$I$25,0,$I$25*$C$25)+IF($J$25*$C$25*R$4&gt;$J$25,0,$J$25*$C$25)+IF($K$25*$C$25*Q$4&gt;$K$25,0,$K$25*$C$25)+IF($L$25*$C$25*P$4&gt;$L$25,0,$L$25*$C$25)+IF($M$25*$C$25*O$4&gt;$M$25,0,$M$25*$C$25)+IF($N$25*$C$25*N$4&gt;$N$25,0,$N$25*$C$25)+IF($O$25*$C$25*M$4&gt;$O$25,0,$O$25*$C$25)+IF($P$25*$C$25*L$4&gt;$P$25,0,$P$25*$C$25)+IF($Q$25*$C$25*K$4&gt;$Q$25,0,$Q$25*$C$25)+IF($R$25*$C$25*J$4&gt;$R$25,0,$R$25*$C$25)+IF($S$25*$C$25*I$4&gt;$S$25,0,$S$25*$C$25)+IF($T$25*$C$25*H$4&gt;$T$25,0,$T$25*$C$25)+IF($U$25*$C$25*G$4&gt;$U$25,0,$U$25*$C$25)+IF($V$25*$C$25*F$4&gt;$V$25,0,$V$25*$C$25)))</f>
        <v>0.45</v>
      </c>
      <c r="X83" s="126">
        <f>IF(W54&gt;W25,0,IF(AND(W54=W25,W83=0),0,IF($E$25*$C$25*X$4&gt;$E$25,0,$E$25*$C$25)+IF($F$25*$C$25*W$4&gt;$F$25,0,$F$25*$C$25)+IF($G$25*$C$25*V$4&gt;$G$25,0,$G$25*$C$25)+IF($H$25*$C$25*U$4&gt;$H$25,0,$H$25*$C$25)+IF($I$25*$C$25*T$4&gt;$I$25,0,$I$25*$C$25)+IF($J$25*$C$25*S$4&gt;$J$25,0,$J$25*$C$25)+IF($K$25*$C$25*R$4&gt;$K$25,0,$K$25*$C$25)+IF($L$25*$C$25*Q$4&gt;$L$25,0,$L$25*$C$25)+IF($M$25*$C$25*P$4&gt;$M$25,0,$M$25*$C$25)+IF($N$25*$C$25*O$4&gt;$N$25,0,$N$25*$C$25)+IF($O$25*$C$25*N$4&gt;$O$25,0,$O$25*$C$25)+IF($P$25*$C$25*M$4&gt;$P$25,0,$P$25*$C$25)+IF($Q$25*$C$25*L$4&gt;$Q$25,0,$Q$25*$C$25)+IF($R$25*$C$25*K$4&gt;$R$25,0,$R$25*$C$25)+IF($S$25*$C$25*J$4&gt;$S$25,0,$S$25*$C$25)+IF($T$25*$C$25*I$4&gt;$T$25,0,$T$25*$C$25)+IF($U$25*$C$25*H$4&gt;$U$25,0,$U$25*$C$25)+IF($V$25*$C$25*G$4&gt;$V$25,0,$V$25*$C$25)+IF($W$25*$C$25*F$4&gt;$W$25,0,$W$25*$C$25)))</f>
        <v>0.45</v>
      </c>
      <c r="Y83" s="126">
        <f>IF(X54&gt;X25,0,IF(AND(X54=X25,X83=0),0,IF($E$25*$C$25*Y$4&gt;$E$25,0,$E$25*$C$25)+IF($F$25*$C$25*X$4&gt;$F$25,0,$F$25*$C$25)+IF($G$25*$C$25*W$4&gt;$G$25,0,$G$25*$C$25)+IF($H$25*$C$25*V$4&gt;$H$25,0,$H$25*$C$25)+IF($I$25*$C$25*U$4&gt;$I$25,0,$I$25*$C$25)+IF($J$25*$C$25*T$4&gt;$J$25,0,$J$25*$C$25)+IF($K$25*$C$25*S$4&gt;$K$25,0,$K$25*$C$25)+IF($L$25*$C$25*R$4&gt;$L$25,0,$L$25*$C$25)+IF($M$25*$C$25*Q$4&gt;$M$25,0,$M$25*$C$25)+IF($N$25*$C$25*P$4&gt;$N$25,0,$N$25*$C$25)+IF($O$25*$C$25*O$4&gt;$O$25,0,$O$25*$C$25)+IF($P$25*$C$25*N$4&gt;$P$25,0,$P$25*$C$25)+IF($Q$25*$C$25*M$4&gt;$Q$25,0,$Q$25*$C$25)+IF($R$25*$C$25*L$4&gt;$R$25,0,$R$25*$C$25)+IF($S$25*$C$25*K$4&gt;$S$25,0,$S$25*$C$25)+IF($T$25*$C$25*J$4&gt;$T$25,0,$T$25*$C$25)+IF($U$25*$C$25*I$4&gt;$U$25,0,$U$25*$C$25)+IF($V$25*$C$25*H$4&gt;$V$25,0,$V$25*$C$25)+IF($W$25*$C$25*G$4&gt;$W$25,0,$W$25*$C$25)+IF($X$25*$C$25*F$4&gt;$X$25,0,$X$25*$C$25)))</f>
        <v>0.45</v>
      </c>
      <c r="Z83" s="126">
        <f>IF(Y54&gt;Y25,0,IF(AND(Y54=Y25,Y83=0),0,IF($E$25*$C$25*Z$4&gt;$E$25,0,$E$25*$C$25)+IF($F$25*$C$25*Y$4&gt;$F$25,0,$F$25*$C$25)+IF($G$25*$C$25*X$4&gt;$G$25,0,$G$25*$C$25)+IF($H$25*$C$25*W$4&gt;$H$25,0,$H$25*$C$25)+IF($I$25*$C$25*V$4&gt;$I$25,0,$I$25*$C$25)+IF($J$25*$C$25*U$4&gt;$J$25,0,$J$25*$C$25)+IF($K$25*$C$25*T$4&gt;$K$25,0,$K$25*$C$25)+IF($L$25*$C$25*S$4&gt;$L$25,0,$L$25*$C$25)+IF($M$25*$C$25*R$4&gt;$M$25,0,$M$25*$C$25)+IF($N$25*$C$25*Q$4&gt;$N$25,0,$N$25*$C$25)+IF($O$25*$C$25*P$4&gt;$O$25,0,$O$25*$C$25)+IF($P$25*$C$25*O$4&gt;$P$25,0,$P$25*$C$25)+IF($Q$25*$C$25*N$4&gt;$Q$25,0,$Q$25*$C$25)+IF($R$25*$C$25*M$4&gt;$R$25,0,$R$25*$C$25)+IF($S$25*$C$25*L$4&gt;$S$25,0,$S$25*$C$25)+IF($T$25*$C$25*K$4&gt;$T$25,0,$T$25*$C$25)+IF($U$25*$C$25*J$4&gt;$U$25,0,$U$25*$C$25)+IF($V$25*$C$25*I$4&gt;$V$25,0,$V$25*$C$25)+IF($W$25*$C$25*H$4&gt;$W$25,0,$W$25*$C$25)+IF($X$25*$C$25*G$4&gt;$X$25,0,$X$25*$C$25)+IF($Y$25*$C$25*F$4&gt;$Y$25,0,$Y$25*$C$25)))</f>
        <v>0.45</v>
      </c>
      <c r="AA83" s="126">
        <f>IF(Z54&gt;Z25,0,IF(AND(Z54=Z25,Z83=0),0,IF($E$25*$C$25*AA$4&gt;$E$25,0,$E$25*$C$25)+IF($F$25*$C$25*Z$4&gt;$F$25,0,$F$25*$C$25)+IF($G$25*$C$25*Y$4&gt;$G$25,0,$G$25*$C$25)+IF($H$25*$C$25*X$4&gt;$H$25,0,$H$25*$C$25)+IF($I$25*$C$25*W$4&gt;$I$25,0,$I$25*$C$25)+IF($J$25*$C$25*V$4&gt;$J$25,0,$J$25*$C$25)+IF($K$25*$C$25*U$4&gt;$K$25,0,$K$25*$C$25)+IF($L$25*$C$25*T$4&gt;$L$25,0,$L$25*$C$25)+IF($M$25*$C$25*S$4&gt;$M$25,0,$M$25*$C$25)+IF($N$25*$C$25*R$4&gt;$N$25,0,$N$25*$C$25)+IF($O$25*$C$25*Q$4&gt;$O$25,0,$O$25*$C$25)+IF($P$25*$C$25*P$4&gt;$P$25,0,$P$25*$C$25)+IF($Q$25*$C$25*O$4&gt;$Q$25,0,$Q$25*$C$25)+IF($R$25*$C$25*N$4&gt;$R$25,0,$R$25*$C$25)+IF($S$25*$C$25*M$4&gt;$S$25,0,$S$25*$C$25)+IF($T$25*$C$25*L$4&gt;$T$25,0,$T$25*$C$25)+IF($U$25*$C$25*K$4&gt;$U$25,0,$U$25*$C$25)+IF($V$25*$C$25*J$4&gt;$V$25,0,$V$25*$C$25)+IF($W$25*$C$25*I$4&gt;$W$25,0,$W$25*$C$25)+IF($X$25*$C$25*H$4&gt;$X$25,0,$X$25*$C$25)+IF($Y$25*$C$25*G$4&gt;$Y$25,0,$Y$25*$C$25)+IF($Z$25*$C$25*F$4&gt;$Z$25,0,$Z$25*$C$25)))</f>
        <v>0.45</v>
      </c>
      <c r="AB83" s="126">
        <f>IF(AA54&gt;AA25,0,IF(AND(AA54=AA25,AA83=0),0,IF($E$25*$C$25*AB$4&gt;$E$25,0,$E$25*$C$25)+IF($F$25*$C$25*AA$4&gt;$F$25,0,$F$25*$C$25)+IF($G$25*$C$25*Z$4&gt;$G$25,0,$G$25*$C$25)+IF($H$25*$C$25*Y$4&gt;$H$25,0,$H$25*$C$25)+IF($I$25*$C$25*X$4&gt;$I$25,0,$I$25*$C$25)+IF($J$25*$C$25*W$4&gt;$J$25,0,$J$25*$C$25)+IF($K$25*$C$25*V$4&gt;$K$25,0,$K$25*$C$25)+IF($L$25*$C$25*U$4&gt;$L$25,0,$L$25*$C$25)+IF($M$25*$C$25*T$4&gt;$M$25,0,$M$25*$C$25)+IF($N$25*$C$25*S$4&gt;$N$25,0,$N$25*$C$25)+IF($O$25*$C$25*R$4&gt;$O$25,0,$O$25*$C$25)+IF($P$25*$C$25*Q$4&gt;$P$25,0,$P$25*$C$25)+IF($Q$25*$C$25*P$4&gt;$Q$25,0,$Q$25*$C$25)+IF($R$25*$C$25*O$4&gt;$R$25,0,$R$25*$C$25)+IF($S$25*$C$25*N$4&gt;$S$25,0,$S$25*$C$25)+IF($T$25*$C$25*M$4&gt;$T$25,0,$T$25*$C$25)+IF($U$25*$C$25*L$4&gt;$U$25,0,$U$25*$C$25)+IF($V$25*$C$25*K$4&gt;$V$25,0,$V$25*$C$25)+IF($W$25*$C$25*J$4&gt;$W$25,0,$W$25*$C$25)+IF($X$25*$C$25*I$4&gt;$X$25,0,$X$25*$C$25)+IF($Y$25*$C$25*H$4&gt;$Y$25,0,$Y$25*$C$25)+IF($Z$25*$C$25*G$4&gt;$Z$25,0,$Z$25*$C$25)+IF($AA$25*$C$25*F$4&gt;$AA$25,0,$AA$25*$C$25)))</f>
        <v>0.45</v>
      </c>
      <c r="AC83" s="126">
        <f>IF(AB54&gt;AB25,0,IF(AND(AB54=AB25,AB83=0),0,IF($E$25*$C$25*AC$4&gt;$E$25,0,$E$25*$C$25)+IF($F$25*$C$25*AB$4&gt;$F$25,0,$F$25*$C$25)+IF($G$25*$C$25*AA$4&gt;$G$25,0,$G$25*$C$25)+IF($H$25*$C$25*Z$4&gt;$H$25,0,$H$25*$C$25)+IF($I$25*$C$25*Y$4&gt;$I$25,0,$I$25*$C$25)+IF($J$25*$C$25*X$4&gt;$J$25,0,$J$25*$C$25)+IF($K$25*$C$25*W$4&gt;$K$25,0,$K$25*$C$25)+IF($L$25*$C$25*V$4&gt;$L$25,0,$L$25*$C$25)+IF($M$25*$C$25*U$4&gt;$M$25,0,$M$25*$C$25)+IF($N$25*$C$25*T$4&gt;$N$25,0,$N$25*$C$25)+IF($O$25*$C$25*S$4&gt;$O$25,0,$O$25*$C$25)+IF($P$25*$C$25*R$4&gt;$P$25,0,$P$25*$C$25)+IF($Q$25*$C$25*Q$4&gt;$Q$25,0,$Q$25*$C$25)+IF($R$25*$C$25*P$4&gt;$R$25,0,$R$25*$C$25)+IF($S$25*$C$25*O$4&gt;$S$25,0,$S$25*$C$25)+IF($T$25*$C$25*N$4&gt;$T$25,0,$T$25*$C$25)+IF($U$25*$C$25*M$4&gt;$U$25,0,$U$25*$C$25)+IF($V$25*$C$25*L$4&gt;$V$25,0,$V$25*$C$25)+IF($W$25*$C$25*K$4&gt;$W$25,0,$W$25*$C$25)+IF($X$25*$C$25*J$4&gt;$X$25,0,$X$25*$C$25)+IF($Y$25*$C$25*I$4&gt;$Y$25,0,$Y$25*$C$25)+IF($Z$25*$C$25*H$4&gt;$Z$25,0,$Z$25*$C$25)+IF($AA$25*$C$25*G$4&gt;$AA$25,0,$AA$25*$C$25)+IF($AB$25*$C$25*F$4&gt;$AB$25,0,$AB$25*$C$25)))</f>
        <v>0.45</v>
      </c>
      <c r="AD83" s="126">
        <f>IF(AC54&gt;AC25,0,IF(AND(AC54=AC25,AC83=0),0,IF($E$25*$C$25*AD$4&gt;$E$25,0,$E$25*$C$25)+IF($F$25*$C$25*AC$4&gt;$F$25,0,$F$25*$C$25)+IF($G$25*$C$25*AB$4&gt;$G$25,0,$G$25*$C$25)+IF($H$25*$C$25*AA$4&gt;$H$25,0,$H$25*$C$25)+IF($I$25*$C$25*Z$4&gt;$I$25,0,$I$25*$C$25)+IF($J$25*$C$25*Y$4&gt;$J$25,0,$J$25*$C$25)+IF($K$25*$C$25*X$4&gt;$K$25,0,$K$25*$C$25)+IF($L$25*$C$25*W$4&gt;$L$25,0,$L$25*$C$25)+IF($M$25*$C$25*V$4&gt;$M$25,0,$M$25*$C$25)+IF($N$25*$C$25*U$4&gt;$N$25,0,$N$25*$C$25)+IF($O$25*$C$25*T$4&gt;$O$25,0,$O$25*$C$25)+IF($P$25*$C$25*S$4&gt;$P$25,0,$P$25*$C$25)+IF($Q$25*$C$25*R$4&gt;$Q$25,0,$Q$25*$C$25)+IF($R$25*$C$25*Q$4&gt;$R$25,0,$R$25*$C$25)+IF($S$25*$C$25*P$4&gt;$S$25,0,$S$25*$C$25)+IF($T$25*$C$25*O$4&gt;$T$25,0,$T$25*$C$25)+IF($U$25*$C$25*N$4&gt;$U$25,0,$U$25*$C$25)+IF($V$25*$C$25*M$4&gt;$V$25,0,$V$25*$C$25)+IF($W$25*$C$25*L$4&gt;$W$25,0,$W$25*$C$25)+IF($X$25*$C$25*K$4&gt;$X$25,0,$X$25*$C$25)+IF($Y$25*$C$25*J$4&gt;$Y$25,0,$Y$25*$C$25)+IF($Z$25*$C$25*I$4&gt;$Z$25,0,$Z$25*$C$25)+IF($AA$25*$C$25*H$4&gt;$AA$25,0,$AA$25*$C$25)+IF($AB$25*$C$25*G$4&gt;$AB$25,0,$AB$25*$C$25)+IF($AC$25*$C$25*F$4&gt;$AC$25,0,$AC$25*$C$25)))</f>
        <v>0.45</v>
      </c>
      <c r="AE83" s="126">
        <f>IF(AD54&gt;AD25,0,IF(AND(AD54=AD25,AD83=0),0,IF($E$25*$C$25*AE$4&gt;$E$25,0,$E$25*$C$25)+IF($F$25*$C$25*AD$4&gt;$F$25,0,$F$25*$C$25)+IF($G$25*$C$25*AC$4&gt;$G$25,0,$G$25*$C$25)+IF($H$25*$C$25*AB$4&gt;$H$25,0,$H$25*$C$25)+IF($I$25*$C$25*AA$4&gt;$I$25,0,$I$25*$C$25)+IF($J$25*$C$25*Z$4&gt;$J$25,0,$J$25*$C$25)+IF($K$25*$C$25*Y$4&gt;$K$25,0,$K$25*$C$25)+IF($L$25*$C$25*X$4&gt;$L$25,0,$L$25*$C$25)+IF($M$25*$C$25*W$4&gt;$M$25,0,$M$25*$C$25)+IF($N$25*$C$25*V$4&gt;$N$25,0,$N$25*$C$25)+IF($O$25*$C$25*U$4&gt;$O$25,0,$O$25*$C$25)+IF($P$25*$C$25*T$4&gt;$P$25,0,$P$25*$C$25)+IF($Q$25*$C$25*S$4&gt;$Q$25,0,$Q$25*$C$25)+IF($R$25*$C$25*R$4&gt;$R$25,0,$R$25*$C$25)+IF($S$25*$C$25*Q$4&gt;$S$25,0,$S$25*$C$25)+IF($T$25*$C$25*P$4&gt;$T$25,0,$T$25*$C$25)+IF($U$25*$C$25*O$4&gt;$U$25,0,$U$25*$C$25)+IF($V$25*$C$25*N$4&gt;$V$25,0,$V$25*$C$25)+IF($W$25*$C$25*M$4&gt;$W$25,0,$W$25*$C$25)+IF($X$25*$C$25*L$4&gt;$X$25,0,$X$25*$C$25)+IF($Y$25*$C$25*K$4&gt;$Y$25,0,$Y$25*$C$25)+IF($Z$25*$C$25*J$4&gt;$Z$25,0,$Z$25*$C$25)+IF($AA$25*$C$25*I$4&gt;$AA$25,0,$AA$25*$C$25)+IF($AB$25*$C$25*H$4&gt;$AB$25,0,$AB$25*$C$25)+IF($AC$25*$C$25*G$4&gt;$AC$25,0,$AC$25*$C$25)+IF($AD$25*$C$25*F$4&gt;$AD$25,0,$AD$25*$C$25)))</f>
        <v>0.45</v>
      </c>
      <c r="AF83" s="126">
        <f>IF(AE54&gt;AE25,0,IF(AND(AE54=AE25,AE83=0),0,IF($E$25*$C$25*AF$4&gt;$E$25,0,$E$25*$C$25)+IF($F$25*$C$25*AE$4&gt;$F$25,0,$F$25*$C$25)+IF($G$25*$C$25*AD$4&gt;$G$25,0,$G$25*$C$25)+IF($H$25*$C$25*AC$4&gt;$H$25,0,$H$25*$C$25)+IF($I$25*$C$25*AB$4&gt;$I$25,0,$I$25*$C$25)+IF($J$25*$C$25*AA$4&gt;$J$25,0,$J$25*$C$25)+IF($K$25*$C$25*Z$4&gt;$K$25,0,$K$25*$C$25)+IF($L$25*$C$25*Y$4&gt;$L$25,0,$L$25*$C$25)+IF($M$25*$C$25*X$4&gt;$M$25,0,$M$25*$C$25)+IF($N$25*$C$25*W$4&gt;$N$25,0,$N$25*$C$25)+IF($O$25*$C$25*V$4&gt;$O$25,0,$O$25*$C$25)+IF($P$25*$C$25*U$4&gt;$P$25,0,$P$25*$C$25)+IF($Q$25*$C$25*T$4&gt;$Q$25,0,$Q$25*$C$25)+IF($R$25*$C$25*S$4&gt;$R$25,0,$R$25*$C$25)+IF($S$25*$C$25*R$4&gt;$S$25,0,$S$25*$C$25)+IF($T$25*$C$25*Q$4&gt;$T$25,0,$T$25*$C$25)+IF($U$25*$C$25*P$4&gt;$U$25,0,$U$25*$C$25)+IF($V$25*$C$25*O$4&gt;$V$25,0,$V$25*$C$25)+IF($W$25*$C$25*N$4&gt;$W$25,0,$W$25*$C$25)+IF($X$25*$C$25*M$4&gt;$X$25,0,$X$25*$C$25)+IF($Y$25*$C$25*L$4&gt;$Y$25,0,$Y$25*$C$25)+IF($Z$25*$C$25*K$4&gt;$Z$25,0,$Z$25*$C$25)+IF($AA$25*$C$25*J$4&gt;$AA$25,0,$AA$25*$C$25)+IF($AB$25*$C$25*I$4&gt;$AB$25,0,$AB$25*$C$25)+IF($AC$25*$C$25*H$4&gt;$AC$25,0,$AC$25*$C$25)+IF($AD$25*$C$25*G$4&gt;$AD$25,0,$AD$25*$C$25)+IF($AE$25*$C$25*F$4&gt;$AE$25,0,$AE$25*$C$25)))</f>
        <v>0.45</v>
      </c>
      <c r="AG83" s="126">
        <f>IF(AF54&gt;AF25,0,IF(AND(AF54=AF25,AF83=0),0,IF($E$25*$C$25*AG$4&gt;$E$25,0,$E$25*$C$25)+IF($F$25*$C$25*AF$4&gt;$F$25,0,$F$25*$C$25)+IF($G$25*$C$25*AE$4&gt;$G$25,0,$G$25*$C$25)+IF($H$25*$C$25*AD$4&gt;$H$25,0,$H$25*$C$25)+IF($I$25*$C$25*AC$4&gt;$I$25,0,$I$25*$C$25)+IF($J$25*$C$25*AB$4&gt;$J$25,0,$J$25*$C$25)+IF($K$25*$C$25*AA$4&gt;$K$25,0,$K$25*$C$25)+IF($L$25*$C$25*Z$4&gt;$L$25,0,$L$25*$C$25)+IF($M$25*$C$25*Y$4&gt;$M$25,0,$M$25*$C$25)+IF($N$25*$C$25*X$4&gt;$N$25,0,$N$25*$C$25)+IF($O$25*$C$25*W$4&gt;$O$25,0,$O$25*$C$25)+IF($P$25*$C$25*V$4&gt;$P$25,0,$P$25*$C$25)+IF($Q$25*$C$25*U$4&gt;$Q$25,0,$Q$25*$C$25)+IF($R$25*$C$25*T$4&gt;$R$25,0,$R$25*$C$25)+IF($S$25*$C$25*S$4&gt;$S$25,0,$S$25*$C$25)+IF($T$25*$C$25*R$4&gt;$T$25,0,$T$25*$C$25)+IF($U$25*$C$25*Q$4&gt;$U$25,0,$U$25*$C$25)+IF($V$25*$C$25*P$4&gt;$V$25,0,$V$25*$C$25)+IF($W$25*$C$25*O$4&gt;$W$25,0,$W$25*$C$25)+IF($X$25*$C$25*N$4&gt;$X$25,0,$X$25*$C$25)+IF($Y$25*$C$25*M$4&gt;$Y$25,0,$Y$25*$C$25)+IF($Z$25*$C$25*L$4&gt;$Z$25,0,$Z$25*$C$25)+IF($AA$25*$C$25*K$4&gt;$AA$25,0,$AA$25*$C$25)+IF($AB$25*$C$25*J$4&gt;$AB$25,0,$AB$25*$C$25)+IF($AC$25*$C$25*I$4&gt;$AC$25,0,$AC$25*$C$25)+IF($AD$25*$C$25*H$4&gt;$AD$25,0,$AD$25*$C$25)+IF($AE$25*$C$25*G$4&gt;$AE$25,0,$AE$25*$C$25)+IF($AF$25*$C$25*F$4&gt;$AF$25,0,$AF$25*$C$25)))</f>
        <v>0.45</v>
      </c>
      <c r="AH83" s="126">
        <f>IF(AG54&gt;AG25,0,IF(AND(AG54=AG25,AG83=0),0,IF($E$25*$C$25*AH$4&gt;$E$25,0,$E$25*$C$25)+IF($F$25*$C$25*AG$4&gt;$F$25,0,$F$25*$C$25)+IF($G$25*$C$25*AF$4&gt;$G$25,0,$G$25*$C$25)+IF($H$25*$C$25*AE$4&gt;$H$25,0,$H$25*$C$25)+IF($I$25*$C$25*AD$4&gt;$I$25,0,$I$25*$C$25)+IF($J$25*$C$25*AC$4&gt;$J$25,0,$J$25*$C$25)+IF($K$25*$C$25*AB$4&gt;$K$25,0,$K$25*$C$25)+IF($L$25*$C$25*AA$4&gt;$L$25,0,$L$25*$C$25)+IF($M$25*$C$25*Z$4&gt;$M$25,0,$M$25*$C$25)+IF($N$25*$C$25*Y$4&gt;$N$25,0,$N$25*$C$25)+IF($O$25*$C$25*X$4&gt;$O$25,0,$O$25*$C$25)+IF($P$25*$C$25*W$4&gt;$P$25,0,$P$25*$C$25)+IF($Q$25*$C$25*V$4&gt;$Q$25,0,$Q$25*$C$25)+IF($R$25*$C$25*U$4&gt;$R$25,0,$R$25*$C$25)+IF($S$25*$C$25*T$4&gt;$S$25,0,$S$25*$C$25)+IF($T$25*$C$25*S$4&gt;$T$25,0,$T$25*$C$25)+IF($U$25*$C$25*R$4&gt;$U$25,0,$U$25*$C$25)+IF($V$25*$C$25*Q$4&gt;$V$25,0,$V$25*$C$25)+IF($W$25*$C$25*P$4&gt;$W$25,0,$W$25*$C$25)+IF($X$25*$C$25*O$4&gt;$X$25,0,$X$25*$C$25)+IF($Y$25*$C$25*N$4&gt;$Y$25,0,$Y$25*$C$25)+IF($Z$25*$C$25*M$4&gt;$Z$25,0,$Z$25*$C$25)+IF($AA$25*$C$25*L$4&gt;$AA$25,0,$AA$25*$C$25)+IF($AB$25*$C$25*K$4&gt;$AB$25,0,$AB$25*$C$25)+IF($AC$25*$C$25*J$4&gt;$AC$25,0,$AC$25*$C$25)+IF($AD$25*$C$25*I$4&gt;$AD$25,0,$AD$25*$C$25)+IF($AE$25*$C$25*H$4&gt;$AE$25,0,$AE$25*$C$25)+IF($AF$25*$C$25*G$4&gt;$AF$25,0,$AF$25*$C$25)+IF($AG$25*$C$25*F$4&gt;$AG$25,0,$AG$25*$C$25)))</f>
        <v>0.45</v>
      </c>
      <c r="AI83" s="126">
        <f>IF(AH54&gt;AH25,0,IF(AND(AH54=AH25,AH83=0),0,IF($E$25*$C$25*AI$4&gt;$E$25,0,$E$25*$C$25)+IF($F$25*$C$25*AH$4&gt;$F$25,0,$F$25*$C$25)+IF($G$25*$C$25*AG$4&gt;$G$25,0,$G$25*$C$25)+IF($H$25*$C$25*AF$4&gt;$H$25,0,$H$25*$C$25)+IF($I$25*$C$25*AE$4&gt;$I$25,0,$I$25*$C$25)+IF($J$25*$C$25*AD$4&gt;$J$25,0,$J$25*$C$25)+IF($K$25*$C$25*AC$4&gt;$K$25,0,$K$25*$C$25)+IF($L$25*$C$25*AB$4&gt;$L$25,0,$L$25*$C$25)+IF($M$25*$C$25*AA$4&gt;$M$25,0,$M$25*$C$25)+IF($N$25*$C$25*Z$4&gt;$N$25,0,$N$25*$C$25)+IF($O$25*$C$25*Y$4&gt;$O$25,0,$O$25*$C$25)+IF($P$25*$C$25*X$4&gt;$P$25,0,$P$25*$C$25)+IF($Q$25*$C$25*W$4&gt;$Q$25,0,$Q$25*$C$25)+IF($R$25*$C$25*V$4&gt;$R$25,0,$R$25*$C$25)+IF($S$25*$C$25*U$4&gt;$S$25,0,$S$25*$C$25)+IF($T$25*$C$25*T$4&gt;$T$25,0,$T$25*$C$25)+IF($U$25*$C$25*S$4&gt;$U$25,0,$U$25*$C$25)+IF($V$25*$C$25*R$4&gt;$V$25,0,$V$25*$C$25)+IF($W$25*$C$25*Q$4&gt;$W$25,0,$W$25*$C$25)+IF($X$25*$C$25*P$4&gt;$X$25,0,$X$25*$C$25)+IF($Y$25*$C$25*O$4&gt;$Y$25,0,$Y$25*$C$25)+IF($Z$25*$C$25*N$4&gt;$Z$25,0,$Z$25*$C$25)+IF($AA$25*$C$25*M$4&gt;$AA$25,0,$AA$25*$C$25)+IF($AB$25*$C$25*L$4&gt;$AB$25,0,$AB$25*$C$25)+IF($AC$25*$C$25*K$4&gt;$AC$25,0,$AC$25*$C$25)+IF($AD$25*$C$25*J$4&gt;$AD$25,0,$AD$25*$C$25)+IF($AE$25*$C$25*I$4&gt;$AE$25,0,$AE$25*$C$25)+IF($AF$25*$C$25*H$4&gt;$AF$25,0,$AF$25*$C$25)+IF($AG$25*$C$25*G$4&gt;$AG$25,0,$AG$25*$C$25)+IF($AH$25*$C$25*F$4&gt;$AH$25,0,$AH$25*$C$25)))</f>
        <v>0.45</v>
      </c>
    </row>
    <row r="84" spans="2:35" x14ac:dyDescent="0.3">
      <c r="B84" s="6" t="str">
        <f t="shared" si="12"/>
        <v>IT</v>
      </c>
      <c r="C84" s="302"/>
      <c r="D84" s="151">
        <f t="shared" si="13"/>
        <v>13.499999999999993</v>
      </c>
      <c r="E84" s="126">
        <v>0</v>
      </c>
      <c r="F84" s="126">
        <f>IF(E55&gt;E26,0,IF(AND(E55=E26,E84=0),0,IF($E$26*$C$26*F$4&gt;$E$26,0,$E$26*$C$26)))</f>
        <v>0.45</v>
      </c>
      <c r="G84" s="126">
        <f>IF(F55&gt;F26,0,IF(AND(F55=F26,F84=0),0,IF($E$26*$C$26*G$4&gt;$E$26,0,$E$26*$C$26)+IF($F$26*$C$26*F$4&gt;$F$26,0,$F$26*$C$26)))</f>
        <v>0.45</v>
      </c>
      <c r="H84" s="126">
        <f>IF(G55&gt;G26,0,IF(AND(G55=G26,G84=0),0,IF($E$26*$C$26*H$4&gt;$E$26,0,$E$26*$C$26)+IF($F$26*$C$26*G$4&gt;$F$26,0,$F$26*$C$26)+IF($G$26*$C$26*F$4&gt;$G$26,0,$G$26*$C$26)))</f>
        <v>0.45</v>
      </c>
      <c r="I84" s="126">
        <f>IF(H55&gt;H26,0,IF(AND(H55=H26,H84=0),0,IF($E$26*$C$26*I$4&gt;$E$26,0,$E$26*$C$26)+IF($F$26*$C$26*H$4&gt;$F$26,0,$F$26*$C$26)+IF($G$26*$C$26*G$4&gt;$G$26,0,$G$26*$C$26)+IF($H$26*$C$26*F$4&gt;$H$26,0,$H$26*$C$26)))</f>
        <v>0.45</v>
      </c>
      <c r="J84" s="126">
        <f>IF(I55&gt;I26,0,IF(AND(I55=I26,I84=0),0,IF($E$26*$C$26*J$4&gt;$E$26,0,$E$26*$C$26)+IF($F$26*$C$26*I$4&gt;$F$26,0,$F$26*$C$26)+IF($G$26*$C$26*H$4&gt;$G$26,0,$G$26*$C$26)+IF($H$26*$C$26*G$4&gt;$H$26,0,$H$26*$C$26)+IF($I$26*$C$26*F$4&gt;$I$26,0,$I$26*$C$26)))</f>
        <v>0.45</v>
      </c>
      <c r="K84" s="126">
        <f>IF(J55&gt;J26,0,IF(AND(J55=J26,J84=0),0,IF($E$26*$C$26*K$4&gt;$E$26,0,$E$26*$C$26)+IF($F$26*$C$26*J$4&gt;$F$26,0,$F$26*$C$26)+IF($G$26*$C$26*I$4&gt;$G$26,0,$G$26*$C$26)+IF($H$26*$C$26*H$4&gt;$H$26,0,$H$26*$C$26)+IF($I$26*$C$26*G$4&gt;$I$26,0,$I$26*$C$26)+IF($J$26*$C$26*F$4&gt;$J$26,0,$J$26*$C$26)))</f>
        <v>0.45</v>
      </c>
      <c r="L84" s="126">
        <f>IF(K55&gt;K26,0,IF(AND(K55=K26,K84=0),0,IF($E$26*$C$26*L$4&gt;$E$26,0,$E$26*$C$26)+IF($F$26*$C$26*K$4&gt;$F$26,0,$F$26*$C$26)+IF($G$26*$C$26*J$4&gt;$G$26,0,$G$26*$C$26)+IF($H$26*$C$26*I$4&gt;$H$26,0,$H$26*$C$26)+IF($I$26*$C$26*H$4&gt;$I$26,0,$I$26*$C$26)+IF($J$26*$C$26*G$4&gt;$J$26,0,$J$26*$C$26)+IF($K$26*$C$26*F$4&gt;$K$26,0,$K$26*$C$26)))</f>
        <v>0.45</v>
      </c>
      <c r="M84" s="126">
        <f>IF(L55&gt;L26,0,IF(AND(L55=L26,L84=0),0,IF($E$26*$C$26*M$4&gt;$E$26,0,$E$26*$C$26)+IF($F$26*$C$26*L$4&gt;$F$26,0,$F$26*$C$26)+IF($G$26*$C$26*K$4&gt;$G$26,0,$G$26*$C$26)+IF($H$26*$C$26*J$4&gt;$H$26,0,$H$26*$C$26)+IF($I$26*$C$26*I$4&gt;$I$26,0,$I$26*$C$26)+IF($J$26*$C$26*H$4&gt;$J$26,0,$J$26*$C$26)+IF($K$26*$C$26*G$4&gt;$K$26,0,$K$26*$C$26)+IF($L$26*$C$26*F$4&gt;$L$26,0,$L$26*$C$26)))</f>
        <v>0.45</v>
      </c>
      <c r="N84" s="126">
        <f>IF(M55&gt;M26,0,IF(AND(M55=M26,M84=0),0,IF($E$26*$C$26*N$4&gt;$E$26,0,$E$26*$C$26)+IF($F$26*$C$26*M$4&gt;$F$26,0,$F$26*$C$26)+IF($G$26*$C$26*L$4&gt;$G$26,0,$G$26*$C$26)+IF($H$26*$C$26*K$4&gt;$H$26,0,$H$26*$C$26)+IF($I$26*$C$26*J$4&gt;$I$26,0,$I$26*$C$26)+IF($J$26*$C$26*I$4&gt;$J$26,0,$J$26*$C$26)+IF($K$26*$C$26*H$4&gt;$K$26,0,$K$26*$C$26)+IF($L$26*$C$26*G$4&gt;$L$26,0,$L$26*$C$26)+IF($M$26*$C$26*F$4&gt;$M$26,0,$M$26*$C$26)))</f>
        <v>0.45</v>
      </c>
      <c r="O84" s="126">
        <f>IF(N55&gt;N26,0,IF(AND(N55=N26,N84=0),0,IF($E$26*$C$26*O$4&gt;$E$26,0,$E$26*$C$26)+IF($F$26*$C$26*N$4&gt;$F$26,0,$F$26*$C$26)+IF($G$26*$C$26*M$4&gt;$G$26,0,$G$26*$C$26)+IF($H$26*$C$26*L$4&gt;$H$26,0,$H$26*$C$26)+IF($I$26*$C$26*K$4&gt;$I$26,0,$I$26*$C$26)+IF($J$26*$C$26*J$4&gt;$J$26,0,$J$26*$C$26)+IF($K$26*$C$26*I$4&gt;$K$26,0,$K$26*$C$26)+IF($L$26*$C$26*H$4&gt;$L$26,0,$L$26*$C$26)+IF($M$26*$C$26*G$4&gt;$M$26,0,$M$26*$C$26)+IF($N$26*$C$26*F$4&gt;$N$26,0,$N$26*$C$26)))</f>
        <v>0.45</v>
      </c>
      <c r="P84" s="126">
        <f>IF(O55&gt;O26,0,IF(AND(O55=O26,O84=0),0,IF($E$26*$C$26*P$4&gt;$E$26,0,$E$26*$C$26)+IF($F$26*$C$26*O$4&gt;$F$26,0,$F$26*$C$26)+IF($G$26*$C$26*N$4&gt;$G$26,0,$G$26*$C$26)+IF($H$26*$C$26*M$4&gt;$H$26,0,$H$26*$C$26)+IF($I$26*$C$26*L$4&gt;$I$26,0,$I$26*$C$26)+IF($J$26*$C$26*K$4&gt;$J$26,0,$J$26*$C$26)+IF($K$26*$C$26*J$4&gt;$K$26,0,$K$26*$C$26)+IF($L$26*$C$26*I$4&gt;$L$26,0,$L$26*$C$26)+IF($M$26*$C$26*H$4&gt;$M$26,0,$M$26*$C$26)+IF($N$26*$C$26*G$4&gt;$N$26,0,$N$26*$C$26)+IF($O$26*$C$26*F$4&gt;$O$26,0,$O$26*$C$26)))</f>
        <v>0.45</v>
      </c>
      <c r="Q84" s="126">
        <f>IF(P55&gt;P26,0,IF(AND(P55=P26,P84=0),0,IF($E$26*$C$26*Q$4&gt;$E$26,0,$E$26*$C$26)+IF($F$26*$C$26*P$4&gt;$F$26,0,$F$26*$C$26)+IF($G$26*$C$26*O$4&gt;$G$26,0,$G$26*$C$26)+IF($H$26*$C$26*N$4&gt;$H$26,0,$H$26*$C$26)+IF($I$26*$C$26*M$4&gt;$I$26,0,$I$26*$C$26)+IF($J$26*$C$26*L$4&gt;$J$26,0,$J$26*$C$26)+IF($K$26*$C$26*K$4&gt;$K$26,0,$K$26*$C$26)+IF($L$26*$C$26*J$4&gt;$L$26,0,$L$26*$C$26)+IF($M$26*$C$26*I$4&gt;$M$26,0,$M$26*$C$26)+IF($N$26*$C$26*H$4&gt;$N$26,0,$N$26*$C$26)+IF($O$26*$C$26*G$4&gt;$O$26,0,$O$26*$C$26)+IF($P$26*$C$26*F$4&gt;$P$26,0,$P$26*$C$26)))</f>
        <v>0.45</v>
      </c>
      <c r="R84" s="126">
        <f>IF(Q55&gt;Q26,0,IF(AND(Q55=Q26,Q84=0),0,IF($E$26*$C$26*R$4&gt;$E$26,0,$E$26*$C$26)+IF($F$26*$C$26*Q$4&gt;$F$26,0,$F$26*$C$26)+IF($G$26*$C$26*P$4&gt;$G$26,0,$G$26*$C$26)+IF($H$26*$C$26*O$4&gt;$H$26,0,$H$26*$C$26)+IF($I$26*$C$26*N$4&gt;$I$26,0,$I$26*$C$26)+IF($J$26*$C$26*M$4&gt;$J$26,0,$J$26*$C$26)+IF($K$26*$C$26*L$4&gt;$K$26,0,$K$26*$C$26)+IF($L$26*$C$26*K$4&gt;$L$26,0,$L$26*$C$26)+IF($M$26*$C$26*J$4&gt;$M$26,0,$M$26*$C$26)+IF($N$26*$C$26*I$4&gt;$N$26,0,$N$26*$C$26)+IF($O$26*$C$26*H$4&gt;$O$26,0,$O$26*$C$26)+IF($P$26*$C$26*G$4&gt;$P$26,0,$P$26*$C$26)+IF($Q$26*$C$26*F$4&gt;$Q$26,0,$Q$26*$C$26)))</f>
        <v>0.45</v>
      </c>
      <c r="S84" s="126">
        <f>IF(R55&gt;R26,0,IF(AND(R55=R26,R84=0),0,IF($E$26*$C$26*S$4&gt;$E$26,0,$E$26*$C$26)+IF($F$26*$C$26*R$4&gt;$F$26,0,$F$26*$C$26)+IF($G$26*$C$26*Q$4&gt;$G$26,0,$G$26*$C$26)+IF($H$26*$C$26*P$4&gt;$H$26,0,$H$26*$C$26)+IF($I$26*$C$26*O$4&gt;$I$26,0,$I$26*$C$26)+IF($J$26*$C$26*N$4&gt;$J$26,0,$J$26*$C$26)+IF($K$26*$C$26*M$4&gt;$K$26,0,$K$26*$C$26)+IF($L$26*$C$26*L$4&gt;$L$26,0,$L$26*$C$26)+IF($M$26*$C$26*K$4&gt;$M$26,0,$M$26*$C$26)+IF($N$26*$C$26*J$4&gt;$N$26,0,$N$26*$C$26)+IF($O$26*$C$26*I$4&gt;$O$26,0,$O$26*$C$26)+IF($P$26*$C$26*H$4&gt;$P$26,0,$P$26*$C$26)+IF($Q$26*$C$26*G$4&gt;$Q$26,0,$Q$26*$C$26)+IF($R$26*$C$26*F$4&gt;$R$26,0,$R$26*$C$26)))</f>
        <v>0.45</v>
      </c>
      <c r="T84" s="126">
        <f>IF(S55&gt;S26,0,IF(AND(S55=S26,S84=0),0,IF($E$26*$C$26*T$4&gt;$E$26,0,$E$26*$C$26)+IF($F$26*$C$26*S$4&gt;$F$26,0,$F$26*$C$26)+IF($G$26*$C$26*R$4&gt;$G$26,0,$G$26*$C$26)+IF($H$26*$C$26*Q$4&gt;$H$26,0,$H$26*$C$26)+IF($I$26*$C$26*P$4&gt;$I$26,0,$I$26*$C$26)+IF($J$26*$C$26*O$4&gt;$J$26,0,$J$26*$C$26)+IF($K$26*$C$26*N$4&gt;$K$26,0,$K$26*$C$26)+IF($L$26*$C$26*M$4&gt;$L$26,0,$L$26*$C$26)+IF($M$26*$C$26*L$4&gt;$M$26,0,$M$26*$C$26)+IF($N$26*$C$26*K$4&gt;$N$26,0,$N$26*$C$26)+IF($O$26*$C$26*J$4&gt;$O$26,0,$O$26*$C$26)+IF($P$26*$C$26*I$4&gt;$P$26,0,$P$26*$C$26)+IF($Q$26*$C$26*H$4&gt;$Q$26,0,$Q$26*$C$26)+IF($R$26*$C$26*G$4&gt;$R$26,0,$R$26*$C$26)+IF($S$26*$C$26*F$4&gt;$S$26,0,$S$26*$C$26)))</f>
        <v>0.45</v>
      </c>
      <c r="U84" s="126">
        <f>IF(T55&gt;T26,0,IF(AND(T55=T26,T84=0),0,IF($E$26*$C$26*U$4&gt;$E$26,0,$E$26*$C$26)+IF($F$26*$C$26*T$4&gt;$F$26,0,$F$26*$C$26)+IF($G$26*$C$26*S$4&gt;$G$26,0,$G$26*$C$26)+IF($H$26*$C$26*R$4&gt;$H$26,0,$H$26*$C$26)+IF($I$26*$C$26*Q$4&gt;$I$26,0,$I$26*$C$26)+IF($J$26*$C$26*P$4&gt;$J$26,0,$J$26*$C$26)+IF($K$26*$C$26*O$4&gt;$K$26,0,$K$26*$C$26)+IF($L$26*$C$26*N$4&gt;$L$26,0,$L$26*$C$26)+IF($M$26*$C$26*M$4&gt;$M$26,0,$M$26*$C$26)+IF($N$26*$C$26*L$4&gt;$N$26,0,$N$26*$C$26)+IF($O$26*$C$26*K$4&gt;$O$26,0,$O$26*$C$26)+IF($P$26*$C$26*J$4&gt;$P$26,0,$P$26*$C$26)+IF($Q$26*$C$26*I$4&gt;$Q$26,0,$Q$26*$C$26)+IF($R$26*$C$26*H$4&gt;$R$26,0,$R$26*$C$26)+IF($S$26*$C$26*G$4&gt;$S$26,0,$S$26*$C$26)+IF($T$26*$C$26*F$4&gt;$T$26,0,$T$26*$C$26)))</f>
        <v>0.45</v>
      </c>
      <c r="V84" s="126">
        <f>IF(U55&gt;U26,0,IF(AND(U55=U26,U84=0),0,IF($E$26*$C$26*V$4&gt;$E$26,0,$E$26*$C$26)+IF($F$26*$C$26*U$4&gt;$F$26,0,$F$26*$C$26)+IF($G$26*$C$26*T$4&gt;$G$26,0,$G$26*$C$26)+IF($H$26*$C$26*S$4&gt;$H$26,0,$H$26*$C$26)+IF($I$26*$C$26*R$4&gt;$I$26,0,$I$26*$C$26)+IF($J$26*$C$26*Q$4&gt;$J$26,0,$J$26*$C$26)+IF($K$26*$C$26*P$4&gt;$K$26,0,$K$26*$C$26)+IF($L$26*$C$26*O$4&gt;$L$26,0,$L$26*$C$26)+IF($M$26*$C$26*N$4&gt;$M$26,0,$M$26*$C$26)+IF($N$26*$C$26*M$4&gt;$N$26,0,$N$26*$C$26)+IF($O$26*$C$26*L$4&gt;$O$26,0,$O$26*$C$26)+IF($P$26*$C$26*K$4&gt;$P$26,0,$P$26*$C$26)+IF($Q$26*$C$26*J$4&gt;$Q$26,0,$Q$26*$C$26)+IF($R$26*$C$26*I$4&gt;$R$26,0,$R$26*$C$26)+IF($S$26*$C$26*H$4&gt;$S$26,0,$S$26*$C$26)+IF($T$26*$C$26*G$4&gt;$T$26,0,$T$26*$C$26)+IF($U$26*$C$26*F$4&gt;$U$26,0,$U$26*$C$26)))</f>
        <v>0.45</v>
      </c>
      <c r="W84" s="126">
        <f>IF(V55&gt;V26,0,IF(AND(V55=V26,V84=0),0,IF($E$26*$C$26*W$4&gt;$E$26,0,$E$26*$C$26)+IF($F$26*$C$26*V$4&gt;$F$26,0,$F$26*$C$26)+IF($G$26*$C$26*U$4&gt;$G$26,0,$G$26*$C$26)+IF($H$26*$C$26*T$4&gt;$H$26,0,$H$26*$C$26)+IF($I$26*$C$26*S$4&gt;$I$26,0,$I$26*$C$26)+IF($J$26*$C$26*R$4&gt;$J$26,0,$J$26*$C$26)+IF($K$26*$C$26*Q$4&gt;$K$26,0,$K$26*$C$26)+IF($L$26*$C$26*P$4&gt;$L$26,0,$L$26*$C$26)+IF($M$26*$C$26*O$4&gt;$M$26,0,$M$26*$C$26)+IF($N$26*$C$26*N$4&gt;$N$26,0,$N$26*$C$26)+IF($O$26*$C$26*M$4&gt;$O$26,0,$O$26*$C$26)+IF($P$26*$C$26*L$4&gt;$P$26,0,$P$26*$C$26)+IF($Q$26*$C$26*K$4&gt;$Q$26,0,$Q$26*$C$26)+IF($R$26*$C$26*J$4&gt;$R$26,0,$R$26*$C$26)+IF($S$26*$C$26*I$4&gt;$S$26,0,$S$26*$C$26)+IF($T$26*$C$26*H$4&gt;$T$26,0,$T$26*$C$26)+IF($U$26*$C$26*G$4&gt;$U$26,0,$U$26*$C$26)+IF($V$26*$C$26*F$4&gt;$V$26,0,$V$26*$C$26)))</f>
        <v>0.45</v>
      </c>
      <c r="X84" s="126">
        <f>IF(W55&gt;W26,0,IF(AND(W55=W26,W84=0),0,IF($E$26*$C$26*X$4&gt;$E$26,0,$E$26*$C$26)+IF($F$26*$C$26*W$4&gt;$F$26,0,$F$26*$C$26)+IF($G$26*$C$26*V$4&gt;$G$26,0,$G$26*$C$26)+IF($H$26*$C$26*U$4&gt;$H$26,0,$H$26*$C$26)+IF($I$26*$C$26*T$4&gt;$I$26,0,$I$26*$C$26)+IF($J$26*$C$26*S$4&gt;$J$26,0,$J$26*$C$26)+IF($K$26*$C$26*R$4&gt;$K$26,0,$K$26*$C$26)+IF($L$26*$C$26*Q$4&gt;$L$26,0,$L$26*$C$26)+IF($M$26*$C$26*P$4&gt;$M$26,0,$M$26*$C$26)+IF($N$26*$C$26*O$4&gt;$N$26,0,$N$26*$C$26)+IF($O$26*$C$26*N$4&gt;$O$26,0,$O$26*$C$26)+IF($P$26*$C$26*M$4&gt;$P$26,0,$P$26*$C$26)+IF($Q$26*$C$26*L$4&gt;$Q$26,0,$Q$26*$C$26)+IF($R$26*$C$26*K$4&gt;$R$26,0,$R$26*$C$26)+IF($S$26*$C$26*J$4&gt;$S$26,0,$S$26*$C$26)+IF($T$26*$C$26*I$4&gt;$T$26,0,$T$26*$C$26)+IF($U$26*$C$26*H$4&gt;$U$26,0,$U$26*$C$26)+IF($V$26*$C$26*G$4&gt;$V$26,0,$V$26*$C$26)+IF($W$26*$C$26*F$4&gt;$W$26,0,$W$26*$C$26)))</f>
        <v>0.45</v>
      </c>
      <c r="Y84" s="126">
        <f>IF(X55&gt;X26,0,IF(AND(X55=X26,X84=0),0,IF($E$26*$C$26*Y$4&gt;$E$26,0,$E$26*$C$26)+IF($F$26*$C$26*X$4&gt;$F$26,0,$F$26*$C$26)+IF($G$26*$C$26*W$4&gt;$G$26,0,$G$26*$C$26)+IF($H$26*$C$26*V$4&gt;$H$26,0,$H$26*$C$26)+IF($I$26*$C$26*U$4&gt;$I$26,0,$I$26*$C$26)+IF($J$26*$C$26*T$4&gt;$J$26,0,$J$26*$C$26)+IF($K$26*$C$26*S$4&gt;$K$26,0,$K$26*$C$26)+IF($L$26*$C$26*R$4&gt;$L$26,0,$L$26*$C$26)+IF($M$26*$C$26*Q$4&gt;$M$26,0,$M$26*$C$26)+IF($N$26*$C$26*P$4&gt;$N$26,0,$N$26*$C$26)+IF($O$26*$C$26*O$4&gt;$O$26,0,$O$26*$C$26)+IF($P$26*$C$26*N$4&gt;$P$26,0,$P$26*$C$26)+IF($Q$26*$C$26*M$4&gt;$Q$26,0,$Q$26*$C$26)+IF($R$26*$C$26*L$4&gt;$R$26,0,$R$26*$C$26)+IF($S$26*$C$26*K$4&gt;$S$26,0,$S$26*$C$26)+IF($T$26*$C$26*J$4&gt;$T$26,0,$T$26*$C$26)+IF($U$26*$C$26*I$4&gt;$U$26,0,$U$26*$C$26)+IF($V$26*$C$26*H$4&gt;$V$26,0,$V$26*$C$26)+IF($W$26*$C$26*G$4&gt;$W$26,0,$W$26*$C$26)+IF($X$26*$C$26*F$4&gt;$X$26,0,$X$26*$C$26)))</f>
        <v>0.45</v>
      </c>
      <c r="Z84" s="126">
        <f>IF(Y55&gt;Y26,0,IF(AND(Y55=Y26,Y84=0),0,IF($E$26*$C$26*Z$4&gt;$E$26,0,$E$26*$C$26)+IF($F$26*$C$26*Y$4&gt;$F$26,0,$F$26*$C$26)+IF($G$26*$C$26*X$4&gt;$G$26,0,$G$26*$C$26)+IF($H$26*$C$26*W$4&gt;$H$26,0,$H$26*$C$26)+IF($I$26*$C$26*V$4&gt;$I$26,0,$I$26*$C$26)+IF($J$26*$C$26*U$4&gt;$J$26,0,$J$26*$C$26)+IF($K$26*$C$26*T$4&gt;$K$26,0,$K$26*$C$26)+IF($L$26*$C$26*S$4&gt;$L$26,0,$L$26*$C$26)+IF($M$26*$C$26*R$4&gt;$M$26,0,$M$26*$C$26)+IF($N$26*$C$26*Q$4&gt;$N$26,0,$N$26*$C$26)+IF($O$26*$C$26*P$4&gt;$O$26,0,$O$26*$C$26)+IF($P$26*$C$26*O$4&gt;$P$26,0,$P$26*$C$26)+IF($Q$26*$C$26*N$4&gt;$Q$26,0,$Q$26*$C$26)+IF($R$26*$C$26*M$4&gt;$R$26,0,$R$26*$C$26)+IF($S$26*$C$26*L$4&gt;$S$26,0,$S$26*$C$26)+IF($T$26*$C$26*K$4&gt;$T$26,0,$T$26*$C$26)+IF($U$26*$C$26*J$4&gt;$U$26,0,$U$26*$C$26)+IF($V$26*$C$26*I$4&gt;$V$26,0,$V$26*$C$26)+IF($W$26*$C$26*H$4&gt;$W$26,0,$W$26*$C$26)+IF($X$26*$C$26*G$4&gt;$X$26,0,$X$26*$C$26)+IF($Y$26*$C$26*F$4&gt;$Y$26,0,$Y$26*$C$26)))</f>
        <v>0.45</v>
      </c>
      <c r="AA84" s="126">
        <f>IF(Z55&gt;Z26,0,IF(AND(Z55=Z26,Z84=0),0,IF($E$26*$C$26*AA$4&gt;$E$26,0,$E$26*$C$26)+IF($F$26*$C$26*Z$4&gt;$F$26,0,$F$26*$C$26)+IF($G$26*$C$26*Y$4&gt;$G$26,0,$G$26*$C$26)+IF($H$26*$C$26*X$4&gt;$H$26,0,$H$26*$C$26)+IF($I$26*$C$26*W$4&gt;$I$26,0,$I$26*$C$26)+IF($J$26*$C$26*V$4&gt;$J$26,0,$J$26*$C$26)+IF($K$26*$C$26*U$4&gt;$K$26,0,$K$26*$C$26)+IF($L$26*$C$26*T$4&gt;$L$26,0,$L$26*$C$26)+IF($M$26*$C$26*S$4&gt;$M$26,0,$M$26*$C$26)+IF($N$26*$C$26*R$4&gt;$N$26,0,$N$26*$C$26)+IF($O$26*$C$26*Q$4&gt;$O$26,0,$O$26*$C$26)+IF($P$26*$C$26*P$4&gt;$P$26,0,$P$26*$C$26)+IF($Q$26*$C$26*O$4&gt;$Q$26,0,$Q$26*$C$26)+IF($R$26*$C$26*N$4&gt;$R$26,0,$R$26*$C$26)+IF($S$26*$C$26*M$4&gt;$S$26,0,$S$26*$C$26)+IF($T$26*$C$26*L$4&gt;$T$26,0,$T$26*$C$26)+IF($U$26*$C$26*K$4&gt;$U$26,0,$U$26*$C$26)+IF($V$26*$C$26*J$4&gt;$V$26,0,$V$26*$C$26)+IF($W$26*$C$26*I$4&gt;$W$26,0,$W$26*$C$26)+IF($X$26*$C$26*H$4&gt;$X$26,0,$X$26*$C$26)+IF($Y$26*$C$26*G$4&gt;$Y$26,0,$Y$26*$C$26)+IF($Z$26*$C$26*F$4&gt;$Z$26,0,$Z$26*$C$26)))</f>
        <v>0.45</v>
      </c>
      <c r="AB84" s="126">
        <f>IF(AA55&gt;AA26,0,IF(AND(AA55=AA26,AA84=0),0,IF($E$26*$C$26*AB$4&gt;$E$26,0,$E$26*$C$26)+IF($F$26*$C$26*AA$4&gt;$F$26,0,$F$26*$C$26)+IF($G$26*$C$26*Z$4&gt;$G$26,0,$G$26*$C$26)+IF($H$26*$C$26*Y$4&gt;$H$26,0,$H$26*$C$26)+IF($I$26*$C$26*X$4&gt;$I$26,0,$I$26*$C$26)+IF($J$26*$C$26*W$4&gt;$J$26,0,$J$26*$C$26)+IF($K$26*$C$26*V$4&gt;$K$26,0,$K$26*$C$26)+IF($L$26*$C$26*U$4&gt;$L$26,0,$L$26*$C$26)+IF($M$26*$C$26*T$4&gt;$M$26,0,$M$26*$C$26)+IF($N$26*$C$26*S$4&gt;$N$26,0,$N$26*$C$26)+IF($O$26*$C$26*R$4&gt;$O$26,0,$O$26*$C$26)+IF($P$26*$C$26*Q$4&gt;$P$26,0,$P$26*$C$26)+IF($Q$26*$C$26*P$4&gt;$Q$26,0,$Q$26*$C$26)+IF($R$26*$C$26*O$4&gt;$R$26,0,$R$26*$C$26)+IF($S$26*$C$26*N$4&gt;$S$26,0,$S$26*$C$26)+IF($T$26*$C$26*M$4&gt;$T$26,0,$T$26*$C$26)+IF($U$26*$C$26*L$4&gt;$U$26,0,$U$26*$C$26)+IF($V$26*$C$26*K$4&gt;$V$26,0,$V$26*$C$26)+IF($W$26*$C$26*J$4&gt;$W$26,0,$W$26*$C$26)+IF($X$26*$C$26*I$4&gt;$X$26,0,$X$26*$C$26)+IF($Y$26*$C$26*H$4&gt;$Y$26,0,$Y$26*$C$26)+IF($Z$26*$C$26*G$4&gt;$Z$26,0,$Z$26*$C$26)+IF($AA$26*$C$26*F$4&gt;$AA$26,0,$AA$26*$C$26)))</f>
        <v>0.45</v>
      </c>
      <c r="AC84" s="126">
        <f>IF(AB55&gt;AB26,0,IF(AND(AB55=AB26,AB84=0),0,IF($E$26*$C$26*AC$4&gt;$E$26,0,$E$26*$C$26)+IF($F$26*$C$26*AB$4&gt;$F$26,0,$F$26*$C$26)+IF($G$26*$C$26*AA$4&gt;$G$26,0,$G$26*$C$26)+IF($H$26*$C$26*Z$4&gt;$H$26,0,$H$26*$C$26)+IF($I$26*$C$26*Y$4&gt;$I$26,0,$I$26*$C$26)+IF($J$26*$C$26*X$4&gt;$J$26,0,$J$26*$C$26)+IF($K$26*$C$26*W$4&gt;$K$26,0,$K$26*$C$26)+IF($L$26*$C$26*V$4&gt;$L$26,0,$L$26*$C$26)+IF($M$26*$C$26*U$4&gt;$M$26,0,$M$26*$C$26)+IF($N$26*$C$26*T$4&gt;$N$26,0,$N$26*$C$26)+IF($O$26*$C$26*S$4&gt;$O$26,0,$O$26*$C$26)+IF($P$26*$C$26*R$4&gt;$P$26,0,$P$26*$C$26)+IF($Q$26*$C$26*Q$4&gt;$Q$26,0,$Q$26*$C$26)+IF($R$26*$C$26*P$4&gt;$R$26,0,$R$26*$C$26)+IF($S$26*$C$26*O$4&gt;$S$26,0,$S$26*$C$26)+IF($T$26*$C$26*N$4&gt;$T$26,0,$T$26*$C$26)+IF($U$26*$C$26*M$4&gt;$U$26,0,$U$26*$C$26)+IF($V$26*$C$26*L$4&gt;$V$26,0,$V$26*$C$26)+IF($W$26*$C$26*K$4&gt;$W$26,0,$W$26*$C$26)+IF($X$26*$C$26*J$4&gt;$X$26,0,$X$26*$C$26)+IF($Y$26*$C$26*I$4&gt;$Y$26,0,$Y$26*$C$26)+IF($Z$26*$C$26*H$4&gt;$Z$26,0,$Z$26*$C$26)+IF($AA$26*$C$26*G$4&gt;$AA$26,0,$AA$26*$C$26)+IF($AB$26*$C$26*F$4&gt;$AB$26,0,$AB$26*$C$26)))</f>
        <v>0.45</v>
      </c>
      <c r="AD84" s="126">
        <f>IF(AC55&gt;AC26,0,IF(AND(AC55=AC26,AC84=0),0,IF($E$26*$C$26*AD$4&gt;$E$26,0,$E$26*$C$26)+IF($F$26*$C$26*AC$4&gt;$F$26,0,$F$26*$C$26)+IF($G$26*$C$26*AB$4&gt;$G$26,0,$G$26*$C$26)+IF($H$26*$C$26*AA$4&gt;$H$26,0,$H$26*$C$26)+IF($I$26*$C$26*Z$4&gt;$I$26,0,$I$26*$C$26)+IF($J$26*$C$26*Y$4&gt;$J$26,0,$J$26*$C$26)+IF($K$26*$C$26*X$4&gt;$K$26,0,$K$26*$C$26)+IF($L$26*$C$26*W$4&gt;$L$26,0,$L$26*$C$26)+IF($M$26*$C$26*V$4&gt;$M$26,0,$M$26*$C$26)+IF($N$26*$C$26*U$4&gt;$N$26,0,$N$26*$C$26)+IF($O$26*$C$26*T$4&gt;$O$26,0,$O$26*$C$26)+IF($P$26*$C$26*S$4&gt;$P$26,0,$P$26*$C$26)+IF($Q$26*$C$26*R$4&gt;$Q$26,0,$Q$26*$C$26)+IF($R$26*$C$26*Q$4&gt;$R$26,0,$R$26*$C$26)+IF($S$26*$C$26*P$4&gt;$S$26,0,$S$26*$C$26)+IF($T$26*$C$26*O$4&gt;$T$26,0,$T$26*$C$26)+IF($U$26*$C$26*N$4&gt;$U$26,0,$U$26*$C$26)+IF($V$26*$C$26*M$4&gt;$V$26,0,$V$26*$C$26)+IF($W$26*$C$26*L$4&gt;$W$26,0,$W$26*$C$26)+IF($X$26*$C$26*K$4&gt;$X$26,0,$X$26*$C$26)+IF($Y$26*$C$26*J$4&gt;$Y$26,0,$Y$26*$C$26)+IF($Z$26*$C$26*I$4&gt;$Z$26,0,$Z$26*$C$26)+IF($AA$26*$C$26*H$4&gt;$AA$26,0,$AA$26*$C$26)+IF($AB$26*$C$26*G$4&gt;$AB$26,0,$AB$26*$C$26)+IF($AC$26*$C$26*F$4&gt;$AC$26,0,$AC$26*$C$26)))</f>
        <v>0.45</v>
      </c>
      <c r="AE84" s="126">
        <f>IF(AD55&gt;AD26,0,IF(AND(AD55=AD26,AD84=0),0,IF($E$26*$C$26*AE$4&gt;$E$26,0,$E$26*$C$26)+IF($F$26*$C$26*AD$4&gt;$F$26,0,$F$26*$C$26)+IF($G$26*$C$26*AC$4&gt;$G$26,0,$G$26*$C$26)+IF($H$26*$C$26*AB$4&gt;$H$26,0,$H$26*$C$26)+IF($I$26*$C$26*AA$4&gt;$I$26,0,$I$26*$C$26)+IF($J$26*$C$26*Z$4&gt;$J$26,0,$J$26*$C$26)+IF($K$26*$C$26*Y$4&gt;$K$26,0,$K$26*$C$26)+IF($L$26*$C$26*X$4&gt;$L$26,0,$L$26*$C$26)+IF($M$26*$C$26*W$4&gt;$M$26,0,$M$26*$C$26)+IF($N$26*$C$26*V$4&gt;$N$26,0,$N$26*$C$26)+IF($O$26*$C$26*U$4&gt;$O$26,0,$O$26*$C$26)+IF($P$26*$C$26*T$4&gt;$P$26,0,$P$26*$C$26)+IF($Q$26*$C$26*S$4&gt;$Q$26,0,$Q$26*$C$26)+IF($R$26*$C$26*R$4&gt;$R$26,0,$R$26*$C$26)+IF($S$26*$C$26*Q$4&gt;$S$26,0,$S$26*$C$26)+IF($T$26*$C$26*P$4&gt;$T$26,0,$T$26*$C$26)+IF($U$26*$C$26*O$4&gt;$U$26,0,$U$26*$C$26)+IF($V$26*$C$26*N$4&gt;$V$26,0,$V$26*$C$26)+IF($W$26*$C$26*M$4&gt;$W$26,0,$W$26*$C$26)+IF($X$26*$C$26*L$4&gt;$X$26,0,$X$26*$C$26)+IF($Y$26*$C$26*K$4&gt;$Y$26,0,$Y$26*$C$26)+IF($Z$26*$C$26*J$4&gt;$Z$26,0,$Z$26*$C$26)+IF($AA$26*$C$26*I$4&gt;$AA$26,0,$AA$26*$C$26)+IF($AB$26*$C$26*H$4&gt;$AB$26,0,$AB$26*$C$26)+IF($AC$26*$C$26*G$4&gt;$AC$26,0,$AC$26*$C$26)+IF($AD$26*$C$26*F$4&gt;$AD$26,0,$AD$26*$C$26)))</f>
        <v>0.45</v>
      </c>
      <c r="AF84" s="126">
        <f>IF(AE55&gt;AE26,0,IF(AND(AE55=AE26,AE84=0),0,IF($E$26*$C$26*AF$4&gt;$E$26,0,$E$26*$C$26)+IF($F$26*$C$26*AE$4&gt;$F$26,0,$F$26*$C$26)+IF($G$26*$C$26*AD$4&gt;$G$26,0,$G$26*$C$26)+IF($H$26*$C$26*AC$4&gt;$H$26,0,$H$26*$C$26)+IF($I$26*$C$26*AB$4&gt;$I$26,0,$I$26*$C$26)+IF($J$26*$C$26*AA$4&gt;$J$26,0,$J$26*$C$26)+IF($K$26*$C$26*Z$4&gt;$K$26,0,$K$26*$C$26)+IF($L$26*$C$26*Y$4&gt;$L$26,0,$L$26*$C$26)+IF($M$26*$C$26*X$4&gt;$M$26,0,$M$26*$C$26)+IF($N$26*$C$26*W$4&gt;$N$26,0,$N$26*$C$26)+IF($O$26*$C$26*V$4&gt;$O$26,0,$O$26*$C$26)+IF($P$26*$C$26*U$4&gt;$P$26,0,$P$26*$C$26)+IF($Q$26*$C$26*T$4&gt;$Q$26,0,$Q$26*$C$26)+IF($R$26*$C$26*S$4&gt;$R$26,0,$R$26*$C$26)+IF($S$26*$C$26*R$4&gt;$S$26,0,$S$26*$C$26)+IF($T$26*$C$26*Q$4&gt;$T$26,0,$T$26*$C$26)+IF($U$26*$C$26*P$4&gt;$U$26,0,$U$26*$C$26)+IF($V$26*$C$26*O$4&gt;$V$26,0,$V$26*$C$26)+IF($W$26*$C$26*N$4&gt;$W$26,0,$W$26*$C$26)+IF($X$26*$C$26*M$4&gt;$X$26,0,$X$26*$C$26)+IF($Y$26*$C$26*L$4&gt;$Y$26,0,$Y$26*$C$26)+IF($Z$26*$C$26*K$4&gt;$Z$26,0,$Z$26*$C$26)+IF($AA$26*$C$26*J$4&gt;$AA$26,0,$AA$26*$C$26)+IF($AB$26*$C$26*I$4&gt;$AB$26,0,$AB$26*$C$26)+IF($AC$26*$C$26*H$4&gt;$AC$26,0,$AC$26*$C$26)+IF($AD$26*$C$26*G$4&gt;$AD$26,0,$AD$26*$C$26)+IF($AE$26*$C$26*F$4&gt;$AE$26,0,$AE$26*$C$26)))</f>
        <v>0.45</v>
      </c>
      <c r="AG84" s="126">
        <f>IF(AF55&gt;AF26,0,IF(AND(AF55=AF26,AF84=0),0,IF($E$26*$C$26*AG$4&gt;$E$26,0,$E$26*$C$26)+IF($F$26*$C$26*AF$4&gt;$F$26,0,$F$26*$C$26)+IF($G$26*$C$26*AE$4&gt;$G$26,0,$G$26*$C$26)+IF($H$26*$C$26*AD$4&gt;$H$26,0,$H$26*$C$26)+IF($I$26*$C$26*AC$4&gt;$I$26,0,$I$26*$C$26)+IF($J$26*$C$26*AB$4&gt;$J$26,0,$J$26*$C$26)+IF($K$26*$C$26*AA$4&gt;$K$26,0,$K$26*$C$26)+IF($L$26*$C$26*Z$4&gt;$L$26,0,$L$26*$C$26)+IF($M$26*$C$26*Y$4&gt;$M$26,0,$M$26*$C$26)+IF($N$26*$C$26*X$4&gt;$N$26,0,$N$26*$C$26)+IF($O$26*$C$26*W$4&gt;$O$26,0,$O$26*$C$26)+IF($P$26*$C$26*V$4&gt;$P$26,0,$P$26*$C$26)+IF($Q$26*$C$26*U$4&gt;$Q$26,0,$Q$26*$C$26)+IF($R$26*$C$26*T$4&gt;$R$26,0,$R$26*$C$26)+IF($S$26*$C$26*S$4&gt;$S$26,0,$S$26*$C$26)+IF($T$26*$C$26*R$4&gt;$T$26,0,$T$26*$C$26)+IF($U$26*$C$26*Q$4&gt;$U$26,0,$U$26*$C$26)+IF($V$26*$C$26*P$4&gt;$V$26,0,$V$26*$C$26)+IF($W$26*$C$26*O$4&gt;$W$26,0,$W$26*$C$26)+IF($X$26*$C$26*N$4&gt;$X$26,0,$X$26*$C$26)+IF($Y$26*$C$26*M$4&gt;$Y$26,0,$Y$26*$C$26)+IF($Z$26*$C$26*L$4&gt;$Z$26,0,$Z$26*$C$26)+IF($AA$26*$C$26*K$4&gt;$AA$26,0,$AA$26*$C$26)+IF($AB$26*$C$26*J$4&gt;$AB$26,0,$AB$26*$C$26)+IF($AC$26*$C$26*I$4&gt;$AC$26,0,$AC$26*$C$26)+IF($AD$26*$C$26*H$4&gt;$AD$26,0,$AD$26*$C$26)+IF($AE$26*$C$26*G$4&gt;$AE$26,0,$AE$26*$C$26)+IF($AF$26*$C$26*F$4&gt;$AF$26,0,$AF$26*$C$26)))</f>
        <v>0.45</v>
      </c>
      <c r="AH84" s="126">
        <f>IF(AG55&gt;AG26,0,IF(AND(AG55=AG26,AG84=0),0,IF($E$26*$C$26*AH$4&gt;$E$26,0,$E$26*$C$26)+IF($F$26*$C$26*AG$4&gt;$F$26,0,$F$26*$C$26)+IF($G$26*$C$26*AF$4&gt;$G$26,0,$G$26*$C$26)+IF($H$26*$C$26*AE$4&gt;$H$26,0,$H$26*$C$26)+IF($I$26*$C$26*AD$4&gt;$I$26,0,$I$26*$C$26)+IF($J$26*$C$26*AC$4&gt;$J$26,0,$J$26*$C$26)+IF($K$26*$C$26*AB$4&gt;$K$26,0,$K$26*$C$26)+IF($L$26*$C$26*AA$4&gt;$L$26,0,$L$26*$C$26)+IF($M$26*$C$26*Z$4&gt;$M$26,0,$M$26*$C$26)+IF($N$26*$C$26*Y$4&gt;$N$26,0,$N$26*$C$26)+IF($O$26*$C$26*X$4&gt;$O$26,0,$O$26*$C$26)+IF($P$26*$C$26*W$4&gt;$P$26,0,$P$26*$C$26)+IF($Q$26*$C$26*V$4&gt;$Q$26,0,$Q$26*$C$26)+IF($R$26*$C$26*U$4&gt;$R$26,0,$R$26*$C$26)+IF($S$26*$C$26*T$4&gt;$S$26,0,$S$26*$C$26)+IF($T$26*$C$26*S$4&gt;$T$26,0,$T$26*$C$26)+IF($U$26*$C$26*R$4&gt;$U$26,0,$U$26*$C$26)+IF($V$26*$C$26*Q$4&gt;$V$26,0,$V$26*$C$26)+IF($W$26*$C$26*P$4&gt;$W$26,0,$W$26*$C$26)+IF($X$26*$C$26*O$4&gt;$X$26,0,$X$26*$C$26)+IF($Y$26*$C$26*N$4&gt;$Y$26,0,$Y$26*$C$26)+IF($Z$26*$C$26*M$4&gt;$Z$26,0,$Z$26*$C$26)+IF($AA$26*$C$26*L$4&gt;$AA$26,0,$AA$26*$C$26)+IF($AB$26*$C$26*K$4&gt;$AB$26,0,$AB$26*$C$26)+IF($AC$26*$C$26*J$4&gt;$AC$26,0,$AC$26*$C$26)+IF($AD$26*$C$26*I$4&gt;$AD$26,0,$AD$26*$C$26)+IF($AE$26*$C$26*H$4&gt;$AE$26,0,$AE$26*$C$26)+IF($AF$26*$C$26*G$4&gt;$AF$26,0,$AF$26*$C$26)+IF($AG$26*$C$26*F$4&gt;$AG$26,0,$AG$26*$C$26)))</f>
        <v>0.45</v>
      </c>
      <c r="AI84" s="126">
        <f>IF(AH55&gt;AH26,0,IF(AND(AH55=AH26,AH84=0),0,IF($E$26*$C$26*AI$4&gt;$E$26,0,$E$26*$C$26)+IF($F$26*$C$26*AH$4&gt;$F$26,0,$F$26*$C$26)+IF($G$26*$C$26*AG$4&gt;$G$26,0,$G$26*$C$26)+IF($H$26*$C$26*AF$4&gt;$H$26,0,$H$26*$C$26)+IF($I$26*$C$26*AE$4&gt;$I$26,0,$I$26*$C$26)+IF($J$26*$C$26*AD$4&gt;$J$26,0,$J$26*$C$26)+IF($K$26*$C$26*AC$4&gt;$K$26,0,$K$26*$C$26)+IF($L$26*$C$26*AB$4&gt;$L$26,0,$L$26*$C$26)+IF($M$26*$C$26*AA$4&gt;$M$26,0,$M$26*$C$26)+IF($N$26*$C$26*Z$4&gt;$N$26,0,$N$26*$C$26)+IF($O$26*$C$26*Y$4&gt;$O$26,0,$O$26*$C$26)+IF($P$26*$C$26*X$4&gt;$P$26,0,$P$26*$C$26)+IF($Q$26*$C$26*W$4&gt;$Q$26,0,$Q$26*$C$26)+IF($R$26*$C$26*V$4&gt;$R$26,0,$R$26*$C$26)+IF($S$26*$C$26*U$4&gt;$S$26,0,$S$26*$C$26)+IF($T$26*$C$26*T$4&gt;$T$26,0,$T$26*$C$26)+IF($U$26*$C$26*S$4&gt;$U$26,0,$U$26*$C$26)+IF($V$26*$C$26*R$4&gt;$V$26,0,$V$26*$C$26)+IF($W$26*$C$26*Q$4&gt;$W$26,0,$W$26*$C$26)+IF($X$26*$C$26*P$4&gt;$X$26,0,$X$26*$C$26)+IF($Y$26*$C$26*O$4&gt;$Y$26,0,$Y$26*$C$26)+IF($Z$26*$C$26*N$4&gt;$Z$26,0,$Z$26*$C$26)+IF($AA$26*$C$26*M$4&gt;$AA$26,0,$AA$26*$C$26)+IF($AB$26*$C$26*L$4&gt;$AB$26,0,$AB$26*$C$26)+IF($AC$26*$C$26*K$4&gt;$AC$26,0,$AC$26*$C$26)+IF($AD$26*$C$26*J$4&gt;$AD$26,0,$AD$26*$C$26)+IF($AE$26*$C$26*I$4&gt;$AE$26,0,$AE$26*$C$26)+IF($AF$26*$C$26*H$4&gt;$AF$26,0,$AF$26*$C$26)+IF($AG$26*$C$26*G$4&gt;$AG$26,0,$AG$26*$C$26)+IF($AH$26*$C$26*F$4&gt;$AH$26,0,$AH$26*$C$26)))</f>
        <v>0.45</v>
      </c>
    </row>
    <row r="85" spans="2:35" ht="28.8" x14ac:dyDescent="0.3">
      <c r="B85" s="6" t="str">
        <f t="shared" si="12"/>
        <v>Vehicles and other transportation equipment</v>
      </c>
      <c r="C85" s="302"/>
      <c r="D85" s="151">
        <f t="shared" si="13"/>
        <v>13.499999999999993</v>
      </c>
      <c r="E85" s="126">
        <v>0</v>
      </c>
      <c r="F85" s="126">
        <f>IF(E56&gt;E27,0,IF(AND(E56=E27,E85=0),0,IF($E$27*$C$27*F$4&gt;$E$27,0,$E$27*$C$27)))</f>
        <v>0.45</v>
      </c>
      <c r="G85" s="126">
        <f>IF(F56&gt;F27,0,IF(AND(F56=F27,F85=0),0,IF($E$27*$C$27*G$4&gt;$E$27,0,$E$27*$C$27)+IF($F$27*$C$27*F$4&gt;$F$27,0,$F$27*$C$27)))</f>
        <v>0.45</v>
      </c>
      <c r="H85" s="126">
        <f>IF(G56&gt;G27,0,IF(AND(G56=G27,G85=0),0,IF($E$27*$C$27*H$4&gt;$E$27,0,$E$27*$C$27)+IF($F$27*$C$27*G$4&gt;$F$27,0,$F$27*$C$27)+IF($G$27*$C$27*F$4&gt;$G$27,0,$G$27*$C$27)))</f>
        <v>0.45</v>
      </c>
      <c r="I85" s="126">
        <f>IF(H56&gt;H27,0,IF(AND(H56=H27,H85=0),0,IF($E$27*$C$27*I$4&gt;$E$27,0,$E$27*$C$27)+IF($F$27*$C$27*H$4&gt;$F$27,0,$F$27*$C$27)+IF($G$27*$C$27*G$4&gt;$G$27,0,$G$27*$C$27)+IF($H$27*$C$27*F$4&gt;$H$27,0,$H$27*$C$27)))</f>
        <v>0.45</v>
      </c>
      <c r="J85" s="126">
        <f>IF(I56&gt;I27,0,IF(AND(I56=I27,I85=0),0,IF($E$27*$C$27*J$4&gt;$E$27,0,$E$27*$C$27)+IF($F$27*$C$27*I$4&gt;$F$27,0,$F$27*$C$27)+IF($G$27*$C$27*H$4&gt;$G$27,0,$G$27*$C$27)+IF($H$27*$C$27*G$4&gt;$H$27,0,$H$27*$C$27)+IF($I$27*$C$27*F$4&gt;$I$27,0,$I$27*$C$27)))</f>
        <v>0.45</v>
      </c>
      <c r="K85" s="126">
        <f>IF(J56&gt;J27,0,IF(AND(J56=J27,J85=0),0,IF($E$27*$C$27*K$4&gt;$E$27,0,$E$27*$C$27)+IF($F$27*$C$27*J$4&gt;$F$27,0,$F$27*$C$27)+IF($G$27*$C$27*I$4&gt;$G$27,0,$G$27*$C$27)+IF($H$27*$C$27*H$4&gt;$H$27,0,$H$27*$C$27)+IF($I$27*$C$27*G$4&gt;$I$27,0,$I$27*$C$27)+IF($J$27*$C$27*F$4&gt;$J$27,0,$J$27*$C$27)))</f>
        <v>0.45</v>
      </c>
      <c r="L85" s="126">
        <f>IF(K56&gt;K27,0,IF(AND(K56=K27,K85=0),0,IF($E$27*$C$27*L$4&gt;$E$27,0,$E$27*$C$27)+IF($F$27*$C$27*K$4&gt;$F$27,0,$F$27*$C$27)+IF($G$27*$C$27*J$4&gt;$G$27,0,$G$27*$C$27)+IF($H$27*$C$27*I$4&gt;$H$27,0,$H$27*$C$27)+IF($I$27*$C$27*H$4&gt;$I$27,0,$I$27*$C$27)+IF($J$27*$C$27*G$4&gt;$J$27,0,$J$27*$C$27)+IF($K$27*$C$27*F$4&gt;$K$27,0,$K$27*$C$27)))</f>
        <v>0.45</v>
      </c>
      <c r="M85" s="126">
        <f>IF(L56&gt;L27,0,IF(AND(L56=L27,L85=0),0,IF($E$27*$C$27*M$4&gt;$E$27,0,$E$27*$C$27)+IF($F$27*$C$27*L$4&gt;$F$27,0,$F$27*$C$27)+IF($G$27*$C$27*K$4&gt;$G$27,0,$G$27*$C$27)+IF($H$27*$C$27*J$4&gt;$H$27,0,$H$27*$C$27)+IF($I$27*$C$27*I$4&gt;$I$27,0,$I$27*$C$27)+IF($J$27*$C$27*H$4&gt;$J$27,0,$J$27*$C$27)+IF($K$27*$C$27*G$4&gt;$K$27,0,$K$27*$C$27)+IF($L$27*$C$27*F$4&gt;$L$27,0,$L$27*$C$27)))</f>
        <v>0.45</v>
      </c>
      <c r="N85" s="126">
        <f>IF(M56&gt;M27,0,IF(AND(M56=M27,M85=0),0,IF($E$27*$C$27*N$4&gt;$E$27,0,$E$27*$C$27)+IF($F$27*$C$27*M$4&gt;$F$27,0,$F$27*$C$27)+IF($G$27*$C$27*L$4&gt;$G$27,0,$G$27*$C$27)+IF($H$27*$C$27*K$4&gt;$H$27,0,$H$27*$C$27)+IF($I$27*$C$27*J$4&gt;$I$27,0,$I$27*$C$27)+IF($J$27*$C$27*I$4&gt;$J$27,0,$J$27*$C$27)+IF($K$27*$C$27*H$4&gt;$K$27,0,$K$27*$C$27)+IF($L$27*$C$27*G$4&gt;$L$27,0,$L$27*$C$27)+IF($M$27*$C$27*F$4&gt;$M$27,0,$M$27*$C$27)))</f>
        <v>0.45</v>
      </c>
      <c r="O85" s="126">
        <f>IF(N56&gt;N27,0,IF(AND(N56=N27,N85=0),0,IF($E$27*$C$27*O$4&gt;$E$27,0,$E$27*$C$27)+IF($F$27*$C$27*N$4&gt;$F$27,0,$F$27*$C$27)+IF($G$27*$C$27*M$4&gt;$G$27,0,$G$27*$C$27)+IF($H$27*$C$27*L$4&gt;$H$27,0,$H$27*$C$27)+IF($I$27*$C$27*K$4&gt;$I$27,0,$I$27*$C$27)+IF($J$27*$C$27*J$4&gt;$J$27,0,$J$27*$C$27)+IF($K$27*$C$27*I$4&gt;$K$27,0,$K$27*$C$27)+IF($L$27*$C$27*H$4&gt;$L$27,0,$L$27*$C$27)+IF($M$27*$C$27*G$4&gt;$M$27,0,$M$27*$C$27)+IF($N$27*$C$27*F$4&gt;$N$27,0,$N$27*$C$27)))</f>
        <v>0.45</v>
      </c>
      <c r="P85" s="126">
        <f>IF(O56&gt;O27,0,IF(AND(O56=O27,O85=0),0,IF($E$27*$C$27*P$4&gt;$E$27,0,$E$27*$C$27)+IF($F$27*$C$27*O$4&gt;$F$27,0,$F$27*$C$27)+IF($G$27*$C$27*N$4&gt;$G$27,0,$G$27*$C$27)+IF($H$27*$C$27*M$4&gt;$H$27,0,$H$27*$C$27)+IF($I$27*$C$27*L$4&gt;$I$27,0,$I$27*$C$27)+IF($J$27*$C$27*K$4&gt;$J$27,0,$J$27*$C$27)+IF($K$27*$C$27*J$4&gt;$K$27,0,$K$27*$C$27)+IF($L$27*$C$27*I$4&gt;$L$27,0,$L$27*$C$27)+IF($M$27*$C$27*H$4&gt;$M$27,0,$M$27*$C$27)+IF($N$27*$C$27*G$4&gt;$N$27,0,$N$27*$C$27)+IF($O$27*$C$27*F$4&gt;$O$27,0,$O$27*$C$27)))</f>
        <v>0.45</v>
      </c>
      <c r="Q85" s="126">
        <f>IF(P56&gt;P27,0,IF(AND(P56=P27,P85=0),0,IF($E$27*$C$27*Q$4&gt;$E$27,0,$E$27*$C$27)+IF($F$27*$C$27*P$4&gt;$F$27,0,$F$27*$C$27)+IF($G$27*$C$27*O$4&gt;$G$27,0,$G$27*$C$27)+IF($H$27*$C$27*N$4&gt;$H$27,0,$H$27*$C$27)+IF($I$27*$C$27*M$4&gt;$I$27,0,$I$27*$C$27)+IF($J$27*$C$27*L$4&gt;$J$27,0,$J$27*$C$27)+IF($K$27*$C$27*K$4&gt;$K$27,0,$K$27*$C$27)+IF($L$27*$C$27*J$4&gt;$L$27,0,$L$27*$C$27)+IF($M$27*$C$27*I$4&gt;$M$27,0,$M$27*$C$27)+IF($N$27*$C$27*H$4&gt;$N$27,0,$N$27*$C$27)+IF($O$27*$C$27*G$4&gt;$O$27,0,$O$27*$C$27)+IF($P$27*$C$27*F$4&gt;$P$27,0,$P$27*$C$27)))</f>
        <v>0.45</v>
      </c>
      <c r="R85" s="126">
        <f>IF(Q56&gt;Q27,0,IF(AND(Q56=Q27,Q85=0),0,IF($E$27*$C$27*R$4&gt;$E$27,0,$E$27*$C$27)+IF($F$27*$C$27*Q$4&gt;$F$27,0,$F$27*$C$27)+IF($G$27*$C$27*P$4&gt;$G$27,0,$G$27*$C$27)+IF($H$27*$C$27*O$4&gt;$H$27,0,$H$27*$C$27)+IF($I$27*$C$27*N$4&gt;$I$27,0,$I$27*$C$27)+IF($J$27*$C$27*M$4&gt;$J$27,0,$J$27*$C$27)+IF($K$27*$C$27*L$4&gt;$K$27,0,$K$27*$C$27)+IF($L$27*$C$27*K$4&gt;$L$27,0,$L$27*$C$27)+IF($M$27*$C$27*J$4&gt;$M$27,0,$M$27*$C$27)+IF($N$27*$C$27*I$4&gt;$N$27,0,$N$27*$C$27)+IF($O$27*$C$27*H$4&gt;$O$27,0,$O$27*$C$27)+IF($P$27*$C$27*G$4&gt;$P$27,0,$P$27*$C$27)+IF($Q$27*$C$27*F$4&gt;$Q$27,0,$Q$27*$C$27)))</f>
        <v>0.45</v>
      </c>
      <c r="S85" s="126">
        <f>IF(R56&gt;R27,0,IF(AND(R56=R27,R85=0),0,IF($E$27*$C$27*S$4&gt;$E$27,0,$E$27*$C$27)+IF($F$27*$C$27*R$4&gt;$F$27,0,$F$27*$C$27)+IF($G$27*$C$27*Q$4&gt;$G$27,0,$G$27*$C$27)+IF($H$27*$C$27*P$4&gt;$H$27,0,$H$27*$C$27)+IF($I$27*$C$27*O$4&gt;$I$27,0,$I$27*$C$27)+IF($J$27*$C$27*N$4&gt;$J$27,0,$J$27*$C$27)+IF($K$27*$C$27*M$4&gt;$K$27,0,$K$27*$C$27)+IF($L$27*$C$27*L$4&gt;$L$27,0,$L$27*$C$27)+IF($M$27*$C$27*K$4&gt;$M$27,0,$M$27*$C$27)+IF($N$27*$C$27*J$4&gt;$N$27,0,$N$27*$C$27)+IF($O$27*$C$27*I$4&gt;$O$27,0,$O$27*$C$27)+IF($P$27*$C$27*H$4&gt;$P$27,0,$P$27*$C$27)+IF($Q$27*$C$27*G$4&gt;$Q$27,0,$Q$27*$C$27)+IF($R$27*$C$27*F$4&gt;$R$27,0,$R$27*$C$27)))</f>
        <v>0.45</v>
      </c>
      <c r="T85" s="126">
        <f>IF(S56&gt;S27,0,IF(AND(S56=S27,S85=0),0,IF($E$27*$C$27*T$4&gt;$E$27,0,$E$27*$C$27)+IF($F$27*$C$27*S$4&gt;$F$27,0,$F$27*$C$27)+IF($G$27*$C$27*R$4&gt;$G$27,0,$G$27*$C$27)+IF($H$27*$C$27*Q$4&gt;$H$27,0,$H$27*$C$27)+IF($I$27*$C$27*P$4&gt;$I$27,0,$I$27*$C$27)+IF($J$27*$C$27*O$4&gt;$J$27,0,$J$27*$C$27)+IF($K$27*$C$27*N$4&gt;$K$27,0,$K$27*$C$27)+IF($L$27*$C$27*M$4&gt;$L$27,0,$L$27*$C$27)+IF($M$27*$C$27*L$4&gt;$M$27,0,$M$27*$C$27)+IF($N$27*$C$27*K$4&gt;$N$27,0,$N$27*$C$27)+IF($O$27*$C$27*J$4&gt;$O$27,0,$O$27*$C$27)+IF($P$27*$C$27*I$4&gt;$P$27,0,$P$27*$C$27)+IF($Q$27*$C$27*H$4&gt;$Q$27,0,$Q$27*$C$27)+IF($R$27*$C$27*G$4&gt;$R$27,0,$R$27*$C$27)+IF($S$27*$C$27*F$4&gt;$S$27,0,$S$27*$C$27)))</f>
        <v>0.45</v>
      </c>
      <c r="U85" s="126">
        <f>IF(T56&gt;T27,0,IF(AND(T56=T27,T85=0),0,IF($E$27*$C$27*U$4&gt;$E$27,0,$E$27*$C$27)+IF($F$27*$C$27*T$4&gt;$F$27,0,$F$27*$C$27)+IF($G$27*$C$27*S$4&gt;$G$27,0,$G$27*$C$27)+IF($H$27*$C$27*R$4&gt;$H$27,0,$H$27*$C$27)+IF($I$27*$C$27*Q$4&gt;$I$27,0,$I$27*$C$27)+IF($J$27*$C$27*P$4&gt;$J$27,0,$J$27*$C$27)+IF($K$27*$C$27*O$4&gt;$K$27,0,$K$27*$C$27)+IF($L$27*$C$27*N$4&gt;$L$27,0,$L$27*$C$27)+IF($M$27*$C$27*M$4&gt;$M$27,0,$M$27*$C$27)+IF($N$27*$C$27*L$4&gt;$N$27,0,$N$27*$C$27)+IF($O$27*$C$27*K$4&gt;$O$27,0,$O$27*$C$27)+IF($P$27*$C$27*J$4&gt;$P$27,0,$P$27*$C$27)+IF($Q$27*$C$27*I$4&gt;$Q$27,0,$Q$27*$C$27)+IF($R$27*$C$27*H$4&gt;$R$27,0,$R$27*$C$27)+IF($S$27*$C$27*G$4&gt;$S$27,0,$S$27*$C$27)+IF($T$27*$C$27*F$4&gt;$T$27,0,$T$27*$C$27)))</f>
        <v>0.45</v>
      </c>
      <c r="V85" s="126">
        <f>IF(U56&gt;U27,0,IF(AND(U56=U27,U85=0),0,IF($E$27*$C$27*V$4&gt;$E$27,0,$E$27*$C$27)+IF($F$27*$C$27*U$4&gt;$F$27,0,$F$27*$C$27)+IF($G$27*$C$27*T$4&gt;$G$27,0,$G$27*$C$27)+IF($H$27*$C$27*S$4&gt;$H$27,0,$H$27*$C$27)+IF($I$27*$C$27*R$4&gt;$I$27,0,$I$27*$C$27)+IF($J$27*$C$27*Q$4&gt;$J$27,0,$J$27*$C$27)+IF($K$27*$C$27*P$4&gt;$K$27,0,$K$27*$C$27)+IF($L$27*$C$27*O$4&gt;$L$27,0,$L$27*$C$27)+IF($M$27*$C$27*N$4&gt;$M$27,0,$M$27*$C$27)+IF($N$27*$C$27*M$4&gt;$N$27,0,$N$27*$C$27)+IF($O$27*$C$27*L$4&gt;$O$27,0,$O$27*$C$27)+IF($P$27*$C$27*K$4&gt;$P$27,0,$P$27*$C$27)+IF($Q$27*$C$27*J$4&gt;$Q$27,0,$Q$27*$C$27)+IF($R$27*$C$27*I$4&gt;$R$27,0,$R$27*$C$27)+IF($S$27*$C$27*H$4&gt;$S$27,0,$S$27*$C$27)+IF($T$27*$C$27*G$4&gt;$T$27,0,$T$27*$C$27)+IF($U$27*$C$27*F$4&gt;$U$27,0,$U$27*$C$27)))</f>
        <v>0.45</v>
      </c>
      <c r="W85" s="126">
        <f>IF(V56&gt;V27,0,IF(AND(V56=V27,V85=0),0,IF($E$27*$C$27*W$4&gt;$E$27,0,$E$27*$C$27)+IF($F$27*$C$27*V$4&gt;$F$27,0,$F$27*$C$27)+IF($G$27*$C$27*U$4&gt;$G$27,0,$G$27*$C$27)+IF($H$27*$C$27*T$4&gt;$H$27,0,$H$27*$C$27)+IF($I$27*$C$27*S$4&gt;$I$27,0,$I$27*$C$27)+IF($J$27*$C$27*R$4&gt;$J$27,0,$J$27*$C$27)+IF($K$27*$C$27*Q$4&gt;$K$27,0,$K$27*$C$27)+IF($L$27*$C$27*P$4&gt;$L$27,0,$L$27*$C$27)+IF($M$27*$C$27*O$4&gt;$M$27,0,$M$27*$C$27)+IF($N$27*$C$27*N$4&gt;$N$27,0,$N$27*$C$27)+IF($O$27*$C$27*M$4&gt;$O$27,0,$O$27*$C$27)+IF($P$27*$C$27*L$4&gt;$P$27,0,$P$27*$C$27)+IF($Q$27*$C$27*K$4&gt;$Q$27,0,$Q$27*$C$27)+IF($R$27*$C$27*J$4&gt;$R$27,0,$R$27*$C$27)+IF($S$27*$C$27*I$4&gt;$S$27,0,$S$27*$C$27)+IF($T$27*$C$27*H$4&gt;$T$27,0,$T$27*$C$27)+IF($U$27*$C$27*G$4&gt;$U$27,0,$U$27*$C$27)+IF($V$27*$C$27*F$4&gt;$V$27,0,$V$27*$C$27)))</f>
        <v>0.45</v>
      </c>
      <c r="X85" s="126">
        <f>IF(W56&gt;W27,0,IF(AND(W56=W27,W85=0),0,IF($E$27*$C$27*X$4&gt;$E$27,0,$E$27*$C$27)+IF($F$27*$C$27*W$4&gt;$F$27,0,$F$27*$C$27)+IF($G$27*$C$27*V$4&gt;$G$27,0,$G$27*$C$27)+IF($H$27*$C$27*U$4&gt;$H$27,0,$H$27*$C$27)+IF($I$27*$C$27*T$4&gt;$I$27,0,$I$27*$C$27)+IF($J$27*$C$27*S$4&gt;$J$27,0,$J$27*$C$27)+IF($K$27*$C$27*R$4&gt;$K$27,0,$K$27*$C$27)+IF($L$27*$C$27*Q$4&gt;$L$27,0,$L$27*$C$27)+IF($M$27*$C$27*P$4&gt;$M$27,0,$M$27*$C$27)+IF($N$27*$C$27*O$4&gt;$N$27,0,$N$27*$C$27)+IF($O$27*$C$27*N$4&gt;$O$27,0,$O$27*$C$27)+IF($P$27*$C$27*M$4&gt;$P$27,0,$P$27*$C$27)+IF($Q$27*$C$27*L$4&gt;$Q$27,0,$Q$27*$C$27)+IF($R$27*$C$27*K$4&gt;$R$27,0,$R$27*$C$27)+IF($S$27*$C$27*J$4&gt;$S$27,0,$S$27*$C$27)+IF($T$27*$C$27*I$4&gt;$T$27,0,$T$27*$C$27)+IF($U$27*$C$27*H$4&gt;$U$27,0,$U$27*$C$27)+IF($V$27*$C$27*G$4&gt;$V$27,0,$V$27*$C$27)+IF($W$27*$C$27*F$4&gt;$W$27,0,$W$27*$C$27)))</f>
        <v>0.45</v>
      </c>
      <c r="Y85" s="126">
        <f>IF(X56&gt;X27,0,IF(AND(X56=X27,X85=0),0,IF($E$27*$C$27*Y$4&gt;$E$27,0,$E$27*$C$27)+IF($F$27*$C$27*X$4&gt;$F$27,0,$F$27*$C$27)+IF($G$27*$C$27*W$4&gt;$G$27,0,$G$27*$C$27)+IF($H$27*$C$27*V$4&gt;$H$27,0,$H$27*$C$27)+IF($I$27*$C$27*U$4&gt;$I$27,0,$I$27*$C$27)+IF($J$27*$C$27*T$4&gt;$J$27,0,$J$27*$C$27)+IF($K$27*$C$27*S$4&gt;$K$27,0,$K$27*$C$27)+IF($L$27*$C$27*R$4&gt;$L$27,0,$L$27*$C$27)+IF($M$27*$C$27*Q$4&gt;$M$27,0,$M$27*$C$27)+IF($N$27*$C$27*P$4&gt;$N$27,0,$N$27*$C$27)+IF($O$27*$C$27*O$4&gt;$O$27,0,$O$27*$C$27)+IF($P$27*$C$27*N$4&gt;$P$27,0,$P$27*$C$27)+IF($Q$27*$C$27*M$4&gt;$Q$27,0,$Q$27*$C$27)+IF($R$27*$C$27*L$4&gt;$R$27,0,$R$27*$C$27)+IF($S$27*$C$27*K$4&gt;$S$27,0,$S$27*$C$27)+IF($T$27*$C$27*J$4&gt;$T$27,0,$T$27*$C$27)+IF($U$27*$C$27*I$4&gt;$U$27,0,$U$27*$C$27)+IF($V$27*$C$27*H$4&gt;$V$27,0,$V$27*$C$27)+IF($W$27*$C$27*G$4&gt;$W$27,0,$W$27*$C$27)+IF($X$27*$C$27*F$4&gt;$X$27,0,$X$27*$C$27)))</f>
        <v>0.45</v>
      </c>
      <c r="Z85" s="126">
        <f>IF(Y56&gt;Y27,0,IF(AND(Y56=Y27,Y85=0),0,IF($E$27*$C$27*Z$4&gt;$E$27,0,$E$27*$C$27)+IF($F$27*$C$27*Y$4&gt;$F$27,0,$F$27*$C$27)+IF($G$27*$C$27*X$4&gt;$G$27,0,$G$27*$C$27)+IF($H$27*$C$27*W$4&gt;$H$27,0,$H$27*$C$27)+IF($I$27*$C$27*V$4&gt;$I$27,0,$I$27*$C$27)+IF($J$27*$C$27*U$4&gt;$J$27,0,$J$27*$C$27)+IF($K$27*$C$27*T$4&gt;$K$27,0,$K$27*$C$27)+IF($L$27*$C$27*S$4&gt;$L$27,0,$L$27*$C$27)+IF($M$27*$C$27*R$4&gt;$M$27,0,$M$27*$C$27)+IF($N$27*$C$27*Q$4&gt;$N$27,0,$N$27*$C$27)+IF($O$27*$C$27*P$4&gt;$O$27,0,$O$27*$C$27)+IF($P$27*$C$27*O$4&gt;$P$27,0,$P$27*$C$27)+IF($Q$27*$C$27*N$4&gt;$Q$27,0,$Q$27*$C$27)+IF($R$27*$C$27*M$4&gt;$R$27,0,$R$27*$C$27)+IF($S$27*$C$27*L$4&gt;$S$27,0,$S$27*$C$27)+IF($T$27*$C$27*K$4&gt;$T$27,0,$T$27*$C$27)+IF($U$27*$C$27*J$4&gt;$U$27,0,$U$27*$C$27)+IF($V$27*$C$27*I$4&gt;$V$27,0,$V$27*$C$27)+IF($W$27*$C$27*H$4&gt;$W$27,0,$W$27*$C$27)+IF($X$27*$C$27*G$4&gt;$X$27,0,$X$27*$C$27)+IF($Y$27*$C$27*F$4&gt;$Y$27,0,$Y$27*$C$27)))</f>
        <v>0.45</v>
      </c>
      <c r="AA85" s="126">
        <f>IF(Z56&gt;Z27,0,IF(AND(Z56=Z27,Z85=0),0,IF($E$27*$C$27*AA$4&gt;$E$27,0,$E$27*$C$27)+IF($F$27*$C$27*Z$4&gt;$F$27,0,$F$27*$C$27)+IF($G$27*$C$27*Y$4&gt;$G$27,0,$G$27*$C$27)+IF($H$27*$C$27*X$4&gt;$H$27,0,$H$27*$C$27)+IF($I$27*$C$27*W$4&gt;$I$27,0,$I$27*$C$27)+IF($J$27*$C$27*V$4&gt;$J$27,0,$J$27*$C$27)+IF($K$27*$C$27*U$4&gt;$K$27,0,$K$27*$C$27)+IF($L$27*$C$27*T$4&gt;$L$27,0,$L$27*$C$27)+IF($M$27*$C$27*S$4&gt;$M$27,0,$M$27*$C$27)+IF($N$27*$C$27*R$4&gt;$N$27,0,$N$27*$C$27)+IF($O$27*$C$27*Q$4&gt;$O$27,0,$O$27*$C$27)+IF($P$27*$C$27*P$4&gt;$P$27,0,$P$27*$C$27)+IF($Q$27*$C$27*O$4&gt;$Q$27,0,$Q$27*$C$27)+IF($R$27*$C$27*N$4&gt;$R$27,0,$R$27*$C$27)+IF($S$27*$C$27*M$4&gt;$S$27,0,$S$27*$C$27)+IF($T$27*$C$27*L$4&gt;$T$27,0,$T$27*$C$27)+IF($U$27*$C$27*K$4&gt;$U$27,0,$U$27*$C$27)+IF($V$27*$C$27*J$4&gt;$V$27,0,$V$27*$C$27)+IF($W$27*$C$27*I$4&gt;$W$27,0,$W$27*$C$27)+IF($X$27*$C$27*H$4&gt;$X$27,0,$X$27*$C$27)+IF($Y$27*$C$27*G$4&gt;$Y$27,0,$Y$27*$C$27)+IF($Z$27*$C$27*F$4&gt;$Z$27,0,$Z$27*$C$27)))</f>
        <v>0.45</v>
      </c>
      <c r="AB85" s="126">
        <f>IF(AA56&gt;AA27,0,IF(AND(AA56=AA27,AA85=0),0,IF($E$27*$C$27*AB$4&gt;$E$27,0,$E$27*$C$27)+IF($F$27*$C$27*AA$4&gt;$F$27,0,$F$27*$C$27)+IF($G$27*$C$27*Z$4&gt;$G$27,0,$G$27*$C$27)+IF($H$27*$C$27*Y$4&gt;$H$27,0,$H$27*$C$27)+IF($I$27*$C$27*X$4&gt;$I$27,0,$I$27*$C$27)+IF($J$27*$C$27*W$4&gt;$J$27,0,$J$27*$C$27)+IF($K$27*$C$27*V$4&gt;$K$27,0,$K$27*$C$27)+IF($L$27*$C$27*U$4&gt;$L$27,0,$L$27*$C$27)+IF($M$27*$C$27*T$4&gt;$M$27,0,$M$27*$C$27)+IF($N$27*$C$27*S$4&gt;$N$27,0,$N$27*$C$27)+IF($O$27*$C$27*R$4&gt;$O$27,0,$O$27*$C$27)+IF($P$27*$C$27*Q$4&gt;$P$27,0,$P$27*$C$27)+IF($Q$27*$C$27*P$4&gt;$Q$27,0,$Q$27*$C$27)+IF($R$27*$C$27*O$4&gt;$R$27,0,$R$27*$C$27)+IF($S$27*$C$27*N$4&gt;$S$27,0,$S$27*$C$27)+IF($T$27*$C$27*M$4&gt;$T$27,0,$T$27*$C$27)+IF($U$27*$C$27*L$4&gt;$U$27,0,$U$27*$C$27)+IF($V$27*$C$27*K$4&gt;$V$27,0,$V$27*$C$27)+IF($W$27*$C$27*J$4&gt;$W$27,0,$W$27*$C$27)+IF($X$27*$C$27*I$4&gt;$X$27,0,$X$27*$C$27)+IF($Y$27*$C$27*H$4&gt;$Y$27,0,$Y$27*$C$27)+IF($Z$27*$C$27*G$4&gt;$Z$27,0,$Z$27*$C$27)+IF($AA$27*$C$27*F$4&gt;$AA$27,0,$AA$27*$C$27)))</f>
        <v>0.45</v>
      </c>
      <c r="AC85" s="126">
        <f>IF(AB56&gt;AB27,0,IF(AND(AB56=AB27,AB85=0),0,IF($E$27*$C$27*AC$4&gt;$E$27,0,$E$27*$C$27)+IF($F$27*$C$27*AB$4&gt;$F$27,0,$F$27*$C$27)+IF($G$27*$C$27*AA$4&gt;$G$27,0,$G$27*$C$27)+IF($H$27*$C$27*Z$4&gt;$H$27,0,$H$27*$C$27)+IF($I$27*$C$27*Y$4&gt;$I$27,0,$I$27*$C$27)+IF($J$27*$C$27*X$4&gt;$J$27,0,$J$27*$C$27)+IF($K$27*$C$27*W$4&gt;$K$27,0,$K$27*$C$27)+IF($L$27*$C$27*V$4&gt;$L$27,0,$L$27*$C$27)+IF($M$27*$C$27*U$4&gt;$M$27,0,$M$27*$C$27)+IF($N$27*$C$27*T$4&gt;$N$27,0,$N$27*$C$27)+IF($O$27*$C$27*S$4&gt;$O$27,0,$O$27*$C$27)+IF($P$27*$C$27*R$4&gt;$P$27,0,$P$27*$C$27)+IF($Q$27*$C$27*Q$4&gt;$Q$27,0,$Q$27*$C$27)+IF($R$27*$C$27*P$4&gt;$R$27,0,$R$27*$C$27)+IF($S$27*$C$27*O$4&gt;$S$27,0,$S$27*$C$27)+IF($T$27*$C$27*N$4&gt;$T$27,0,$T$27*$C$27)+IF($U$27*$C$27*M$4&gt;$U$27,0,$U$27*$C$27)+IF($V$27*$C$27*L$4&gt;$V$27,0,$V$27*$C$27)+IF($W$27*$C$27*K$4&gt;$W$27,0,$W$27*$C$27)+IF($X$27*$C$27*J$4&gt;$X$27,0,$X$27*$C$27)+IF($Y$27*$C$27*I$4&gt;$Y$27,0,$Y$27*$C$27)+IF($Z$27*$C$27*H$4&gt;$Z$27,0,$Z$27*$C$27)+IF($AA$27*$C$27*G$4&gt;$AA$27,0,$AA$27*$C$27)+IF($AB$27*$C$27*F$4&gt;$AB$27,0,$AB$27*$C$27)))</f>
        <v>0.45</v>
      </c>
      <c r="AD85" s="126">
        <f>IF(AC56&gt;AC27,0,IF(AND(AC56=AC27,AC85=0),0,IF($E$27*$C$27*AD$4&gt;$E$27,0,$E$27*$C$27)+IF($F$27*$C$27*AC$4&gt;$F$27,0,$F$27*$C$27)+IF($G$27*$C$27*AB$4&gt;$G$27,0,$G$27*$C$27)+IF($H$27*$C$27*AA$4&gt;$H$27,0,$H$27*$C$27)+IF($I$27*$C$27*Z$4&gt;$I$27,0,$I$27*$C$27)+IF($J$27*$C$27*Y$4&gt;$J$27,0,$J$27*$C$27)+IF($K$27*$C$27*X$4&gt;$K$27,0,$K$27*$C$27)+IF($L$27*$C$27*W$4&gt;$L$27,0,$L$27*$C$27)+IF($M$27*$C$27*V$4&gt;$M$27,0,$M$27*$C$27)+IF($N$27*$C$27*U$4&gt;$N$27,0,$N$27*$C$27)+IF($O$27*$C$27*T$4&gt;$O$27,0,$O$27*$C$27)+IF($P$27*$C$27*S$4&gt;$P$27,0,$P$27*$C$27)+IF($Q$27*$C$27*R$4&gt;$Q$27,0,$Q$27*$C$27)+IF($R$27*$C$27*Q$4&gt;$R$27,0,$R$27*$C$27)+IF($S$27*$C$27*P$4&gt;$S$27,0,$S$27*$C$27)+IF($T$27*$C$27*O$4&gt;$T$27,0,$T$27*$C$27)+IF($U$27*$C$27*N$4&gt;$U$27,0,$U$27*$C$27)+IF($V$27*$C$27*M$4&gt;$V$27,0,$V$27*$C$27)+IF($W$27*$C$27*L$4&gt;$W$27,0,$W$27*$C$27)+IF($X$27*$C$27*K$4&gt;$X$27,0,$X$27*$C$27)+IF($Y$27*$C$27*J$4&gt;$Y$27,0,$Y$27*$C$27)+IF($Z$27*$C$27*I$4&gt;$Z$27,0,$Z$27*$C$27)+IF($AA$27*$C$27*H$4&gt;$AA$27,0,$AA$27*$C$27)+IF($AB$27*$C$27*G$4&gt;$AB$27,0,$AB$27*$C$27)+IF($AC$27*$C$27*F$4&gt;$AC$27,0,$AC$27*$C$27)))</f>
        <v>0.45</v>
      </c>
      <c r="AE85" s="126">
        <f>IF(AD56&gt;AD27,0,IF(AND(AD56=AD27,AD85=0),0,IF($E$27*$C$27*AE$4&gt;$E$27,0,$E$27*$C$27)+IF($F$27*$C$27*AD$4&gt;$F$27,0,$F$27*$C$27)+IF($G$27*$C$27*AC$4&gt;$G$27,0,$G$27*$C$27)+IF($H$27*$C$27*AB$4&gt;$H$27,0,$H$27*$C$27)+IF($I$27*$C$27*AA$4&gt;$I$27,0,$I$27*$C$27)+IF($J$27*$C$27*Z$4&gt;$J$27,0,$J$27*$C$27)+IF($K$27*$C$27*Y$4&gt;$K$27,0,$K$27*$C$27)+IF($L$27*$C$27*X$4&gt;$L$27,0,$L$27*$C$27)+IF($M$27*$C$27*W$4&gt;$M$27,0,$M$27*$C$27)+IF($N$27*$C$27*V$4&gt;$N$27,0,$N$27*$C$27)+IF($O$27*$C$27*U$4&gt;$O$27,0,$O$27*$C$27)+IF($P$27*$C$27*T$4&gt;$P$27,0,$P$27*$C$27)+IF($Q$27*$C$27*S$4&gt;$Q$27,0,$Q$27*$C$27)+IF($R$27*$C$27*R$4&gt;$R$27,0,$R$27*$C$27)+IF($S$27*$C$27*Q$4&gt;$S$27,0,$S$27*$C$27)+IF($T$27*$C$27*P$4&gt;$T$27,0,$T$27*$C$27)+IF($U$27*$C$27*O$4&gt;$U$27,0,$U$27*$C$27)+IF($V$27*$C$27*N$4&gt;$V$27,0,$V$27*$C$27)+IF($W$27*$C$27*M$4&gt;$W$27,0,$W$27*$C$27)+IF($X$27*$C$27*L$4&gt;$X$27,0,$X$27*$C$27)+IF($Y$27*$C$27*K$4&gt;$Y$27,0,$Y$27*$C$27)+IF($Z$27*$C$27*J$4&gt;$Z$27,0,$Z$27*$C$27)+IF($AA$27*$C$27*I$4&gt;$AA$27,0,$AA$27*$C$27)+IF($AB$27*$C$27*H$4&gt;$AB$27,0,$AB$27*$C$27)+IF($AC$27*$C$27*G$4&gt;$AC$27,0,$AC$27*$C$27)+IF($AD$27*$C$27*F$4&gt;$AD$27,0,$AD$27*$C$27)))</f>
        <v>0.45</v>
      </c>
      <c r="AF85" s="126">
        <f>IF(AE56&gt;AE27,0,IF(AND(AE56=AE27,AE85=0),0,IF($E$27*$C$27*AF$4&gt;$E$27,0,$E$27*$C$27)+IF($F$27*$C$27*AE$4&gt;$F$27,0,$F$27*$C$27)+IF($G$27*$C$27*AD$4&gt;$G$27,0,$G$27*$C$27)+IF($H$27*$C$27*AC$4&gt;$H$27,0,$H$27*$C$27)+IF($I$27*$C$27*AB$4&gt;$I$27,0,$I$27*$C$27)+IF($J$27*$C$27*AA$4&gt;$J$27,0,$J$27*$C$27)+IF($K$27*$C$27*Z$4&gt;$K$27,0,$K$27*$C$27)+IF($L$27*$C$27*Y$4&gt;$L$27,0,$L$27*$C$27)+IF($M$27*$C$27*X$4&gt;$M$27,0,$M$27*$C$27)+IF($N$27*$C$27*W$4&gt;$N$27,0,$N$27*$C$27)+IF($O$27*$C$27*V$4&gt;$O$27,0,$O$27*$C$27)+IF($P$27*$C$27*U$4&gt;$P$27,0,$P$27*$C$27)+IF($Q$27*$C$27*T$4&gt;$Q$27,0,$Q$27*$C$27)+IF($R$27*$C$27*S$4&gt;$R$27,0,$R$27*$C$27)+IF($S$27*$C$27*R$4&gt;$S$27,0,$S$27*$C$27)+IF($T$27*$C$27*Q$4&gt;$T$27,0,$T$27*$C$27)+IF($U$27*$C$27*P$4&gt;$U$27,0,$U$27*$C$27)+IF($V$27*$C$27*O$4&gt;$V$27,0,$V$27*$C$27)+IF($W$27*$C$27*N$4&gt;$W$27,0,$W$27*$C$27)+IF($X$27*$C$27*M$4&gt;$X$27,0,$X$27*$C$27)+IF($Y$27*$C$27*L$4&gt;$Y$27,0,$Y$27*$C$27)+IF($Z$27*$C$27*K$4&gt;$Z$27,0,$Z$27*$C$27)+IF($AA$27*$C$27*J$4&gt;$AA$27,0,$AA$27*$C$27)+IF($AB$27*$C$27*I$4&gt;$AB$27,0,$AB$27*$C$27)+IF($AC$27*$C$27*H$4&gt;$AC$27,0,$AC$27*$C$27)+IF($AD$27*$C$27*G$4&gt;$AD$27,0,$AD$27*$C$27)+IF($AE$27*$C$27*F$4&gt;$AE$27,0,$AE$27*$C$27)))</f>
        <v>0.45</v>
      </c>
      <c r="AG85" s="126">
        <f>IF(AF56&gt;AF27,0,IF(AND(AF56=AF27,AF85=0),0,IF($E$27*$C$27*AG$4&gt;$E$27,0,$E$27*$C$27)+IF($F$27*$C$27*AF$4&gt;$F$27,0,$F$27*$C$27)+IF($G$27*$C$27*AE$4&gt;$G$27,0,$G$27*$C$27)+IF($H$27*$C$27*AD$4&gt;$H$27,0,$H$27*$C$27)+IF($I$27*$C$27*AC$4&gt;$I$27,0,$I$27*$C$27)+IF($J$27*$C$27*AB$4&gt;$J$27,0,$J$27*$C$27)+IF($K$27*$C$27*AA$4&gt;$K$27,0,$K$27*$C$27)+IF($L$27*$C$27*Z$4&gt;$L$27,0,$L$27*$C$27)+IF($M$27*$C$27*Y$4&gt;$M$27,0,$M$27*$C$27)+IF($N$27*$C$27*X$4&gt;$N$27,0,$N$27*$C$27)+IF($O$27*$C$27*W$4&gt;$O$27,0,$O$27*$C$27)+IF($P$27*$C$27*V$4&gt;$P$27,0,$P$27*$C$27)+IF($Q$27*$C$27*U$4&gt;$Q$27,0,$Q$27*$C$27)+IF($R$27*$C$27*T$4&gt;$R$27,0,$R$27*$C$27)+IF($S$27*$C$27*S$4&gt;$S$27,0,$S$27*$C$27)+IF($T$27*$C$27*R$4&gt;$T$27,0,$T$27*$C$27)+IF($U$27*$C$27*Q$4&gt;$U$27,0,$U$27*$C$27)+IF($V$27*$C$27*P$4&gt;$V$27,0,$V$27*$C$27)+IF($W$27*$C$27*O$4&gt;$W$27,0,$W$27*$C$27)+IF($X$27*$C$27*N$4&gt;$X$27,0,$X$27*$C$27)+IF($Y$27*$C$27*M$4&gt;$Y$27,0,$Y$27*$C$27)+IF($Z$27*$C$27*L$4&gt;$Z$27,0,$Z$27*$C$27)+IF($AA$27*$C$27*K$4&gt;$AA$27,0,$AA$27*$C$27)+IF($AB$27*$C$27*J$4&gt;$AB$27,0,$AB$27*$C$27)+IF($AC$27*$C$27*I$4&gt;$AC$27,0,$AC$27*$C$27)+IF($AD$27*$C$27*H$4&gt;$AD$27,0,$AD$27*$C$27)+IF($AE$27*$C$27*G$4&gt;$AE$27,0,$AE$27*$C$27)+IF($AF$27*$C$27*F$4&gt;$AF$27,0,$AF$27*$C$27)))</f>
        <v>0.45</v>
      </c>
      <c r="AH85" s="126">
        <f>IF(AG56&gt;AG27,0,IF(AND(AG56=AG27,AG85=0),0,IF($E$27*$C$27*AH$4&gt;$E$27,0,$E$27*$C$27)+IF($F$27*$C$27*AG$4&gt;$F$27,0,$F$27*$C$27)+IF($G$27*$C$27*AF$4&gt;$G$27,0,$G$27*$C$27)+IF($H$27*$C$27*AE$4&gt;$H$27,0,$H$27*$C$27)+IF($I$27*$C$27*AD$4&gt;$I$27,0,$I$27*$C$27)+IF($J$27*$C$27*AC$4&gt;$J$27,0,$J$27*$C$27)+IF($K$27*$C$27*AB$4&gt;$K$27,0,$K$27*$C$27)+IF($L$27*$C$27*AA$4&gt;$L$27,0,$L$27*$C$27)+IF($M$27*$C$27*Z$4&gt;$M$27,0,$M$27*$C$27)+IF($N$27*$C$27*Y$4&gt;$N$27,0,$N$27*$C$27)+IF($O$27*$C$27*X$4&gt;$O$27,0,$O$27*$C$27)+IF($P$27*$C$27*W$4&gt;$P$27,0,$P$27*$C$27)+IF($Q$27*$C$27*V$4&gt;$Q$27,0,$Q$27*$C$27)+IF($R$27*$C$27*U$4&gt;$R$27,0,$R$27*$C$27)+IF($S$27*$C$27*T$4&gt;$S$27,0,$S$27*$C$27)+IF($T$27*$C$27*S$4&gt;$T$27,0,$T$27*$C$27)+IF($U$27*$C$27*R$4&gt;$U$27,0,$U$27*$C$27)+IF($V$27*$C$27*Q$4&gt;$V$27,0,$V$27*$C$27)+IF($W$27*$C$27*P$4&gt;$W$27,0,$W$27*$C$27)+IF($X$27*$C$27*O$4&gt;$X$27,0,$X$27*$C$27)+IF($Y$27*$C$27*N$4&gt;$Y$27,0,$Y$27*$C$27)+IF($Z$27*$C$27*M$4&gt;$Z$27,0,$Z$27*$C$27)+IF($AA$27*$C$27*L$4&gt;$AA$27,0,$AA$27*$C$27)+IF($AB$27*$C$27*K$4&gt;$AB$27,0,$AB$27*$C$27)+IF($AC$27*$C$27*J$4&gt;$AC$27,0,$AC$27*$C$27)+IF($AD$27*$C$27*I$4&gt;$AD$27,0,$AD$27*$C$27)+IF($AE$27*$C$27*H$4&gt;$AE$27,0,$AE$27*$C$27)+IF($AF$27*$C$27*G$4&gt;$AF$27,0,$AF$27*$C$27)+IF($AG$27*$C$27*F$4&gt;$AG$27,0,$AG$27*$C$27)))</f>
        <v>0.45</v>
      </c>
      <c r="AI85" s="126">
        <f>IF(AH56&gt;AH27,0,IF(AND(AH56=AH27,AH85=0),0,IF($E$27*$C$27*AI$4&gt;$E$27,0,$E$27*$C$27)+IF($F$27*$C$27*AH$4&gt;$F$27,0,$F$27*$C$27)+IF($G$27*$C$27*AG$4&gt;$G$27,0,$G$27*$C$27)+IF($H$27*$C$27*AF$4&gt;$H$27,0,$H$27*$C$27)+IF($I$27*$C$27*AE$4&gt;$I$27,0,$I$27*$C$27)+IF($J$27*$C$27*AD$4&gt;$J$27,0,$J$27*$C$27)+IF($K$27*$C$27*AC$4&gt;$K$27,0,$K$27*$C$27)+IF($L$27*$C$27*AB$4&gt;$L$27,0,$L$27*$C$27)+IF($M$27*$C$27*AA$4&gt;$M$27,0,$M$27*$C$27)+IF($N$27*$C$27*Z$4&gt;$N$27,0,$N$27*$C$27)+IF($O$27*$C$27*Y$4&gt;$O$27,0,$O$27*$C$27)+IF($P$27*$C$27*X$4&gt;$P$27,0,$P$27*$C$27)+IF($Q$27*$C$27*W$4&gt;$Q$27,0,$Q$27*$C$27)+IF($R$27*$C$27*V$4&gt;$R$27,0,$R$27*$C$27)+IF($S$27*$C$27*U$4&gt;$S$27,0,$S$27*$C$27)+IF($T$27*$C$27*T$4&gt;$T$27,0,$T$27*$C$27)+IF($U$27*$C$27*S$4&gt;$U$27,0,$U$27*$C$27)+IF($V$27*$C$27*R$4&gt;$V$27,0,$V$27*$C$27)+IF($W$27*$C$27*Q$4&gt;$W$27,0,$W$27*$C$27)+IF($X$27*$C$27*P$4&gt;$X$27,0,$X$27*$C$27)+IF($Y$27*$C$27*O$4&gt;$Y$27,0,$Y$27*$C$27)+IF($Z$27*$C$27*N$4&gt;$Z$27,0,$Z$27*$C$27)+IF($AA$27*$C$27*M$4&gt;$AA$27,0,$AA$27*$C$27)+IF($AB$27*$C$27*L$4&gt;$AB$27,0,$AB$27*$C$27)+IF($AC$27*$C$27*K$4&gt;$AC$27,0,$AC$27*$C$27)+IF($AD$27*$C$27*J$4&gt;$AD$27,0,$AD$27*$C$27)+IF($AE$27*$C$27*I$4&gt;$AE$27,0,$AE$27*$C$27)+IF($AF$27*$C$27*H$4&gt;$AF$27,0,$AF$27*$C$27)+IF($AG$27*$C$27*G$4&gt;$AG$27,0,$AG$27*$C$27)+IF($AH$27*$C$27*F$4&gt;$AH$27,0,$AH$27*$C$27)))</f>
        <v>0.45</v>
      </c>
    </row>
    <row r="86" spans="2:35" x14ac:dyDescent="0.3">
      <c r="B86" s="6" t="str">
        <f t="shared" si="12"/>
        <v xml:space="preserve">Furniture, fittings </v>
      </c>
      <c r="C86" s="302"/>
      <c r="D86" s="151">
        <f t="shared" si="13"/>
        <v>13.499999999999993</v>
      </c>
      <c r="E86" s="126">
        <v>0</v>
      </c>
      <c r="F86" s="126">
        <f>IF(E57&gt;E28,0,IF(AND(E57=E28,E86=0),0,IF($E$28*$C$28*F$4&gt;$E$28,0,$E$28*$C$28)))</f>
        <v>0.45</v>
      </c>
      <c r="G86" s="126">
        <f>IF(F57&gt;F28,0,IF(AND(F57=F28,F86=0),0,IF($E$28*$C$28*G$4&gt;$E$28,0,$E$28*$C$28)+IF($F$28*$C$28*F$4&gt;$F$28,0,$F$28*$C$28)))</f>
        <v>0.45</v>
      </c>
      <c r="H86" s="126">
        <f>IF(G57&gt;G28,0,IF(AND(G57=G28,G86=0),0,IF($E$28*$C$28*H$4&gt;$E$28,0,$E$28*$C$28)+IF($F$28*$C$28*G$4&gt;$F$28,0,$F$28*$C$28)+IF($G$28*$C$28*F$4&gt;$G$28,0,$G$28*$C$28)))</f>
        <v>0.45</v>
      </c>
      <c r="I86" s="126">
        <f>IF(H57&gt;H28,0,IF(AND(H57=H28,H86=0),0,IF($E$28*$C$28*I$4&gt;$E$28,0,$E$28*$C$28)+IF($F$28*$C$28*H$4&gt;$F$28,0,$F$28*$C$28)+IF($G$28*$C$28*G$4&gt;$G$28,0,$G$28*$C$28)+IF($H$28*$C$28*F$4&gt;$H$28,0,$H$28*$C$28)))</f>
        <v>0.45</v>
      </c>
      <c r="J86" s="126">
        <f>IF(I57&gt;I28,0,IF(AND(I57=I28,I86=0),0,IF($E$28*$C$28*J$4&gt;$E$28,0,$E$28*$C$28)+IF($F$28*$C$28*I$4&gt;$F$28,0,$F$28*$C$28)+IF($G$28*$C$28*H$4&gt;$G$28,0,$G$28*$C$28)+IF($H$28*$C$28*G$4&gt;$H$28,0,$H$28*$C$28)+IF($I$28*$C$28*F$4&gt;$I$28,0,$I$28*$C$28)))</f>
        <v>0.45</v>
      </c>
      <c r="K86" s="126">
        <f>IF(J57&gt;J28,0,IF(AND(J57=J28,J86=0),0,IF($E$28*$C$28*K$4&gt;$E$28,0,$E$28*$C$28)+IF($F$28*$C$28*J$4&gt;$F$28,0,$F$28*$C$28)+IF($G$28*$C$28*I$4&gt;$G$28,0,$G$28*$C$28)+IF($H$28*$C$28*H$4&gt;$H$28,0,$H$28*$C$28)+IF($I$28*$C$28*G$4&gt;$I$28,0,$I$28*$C$28)+IF($J$28*$C$28*F$4&gt;$J$28,0,$J$28*$C$28)))</f>
        <v>0.45</v>
      </c>
      <c r="L86" s="126">
        <f>IF(K57&gt;K28,0,IF(AND(K57=K28,K86=0),0,IF($E$28*$C$28*L$4&gt;$E$28,0,$E$28*$C$28)+IF($F$28*$C$28*K$4&gt;$F$28,0,$F$28*$C$28)+IF($G$28*$C$28*J$4&gt;$G$28,0,$G$28*$C$28)+IF($H$28*$C$28*I$4&gt;$H$28,0,$H$28*$C$28)+IF($I$28*$C$28*H$4&gt;$I$28,0,$I$28*$C$28)+IF($J$28*$C$28*G$4&gt;$J$28,0,$J$28*$C$28)+IF($K$28*$C$28*F$4&gt;$K$28,0,$K$28*$C$28)))</f>
        <v>0.45</v>
      </c>
      <c r="M86" s="126">
        <f>IF(L57&gt;L28,0,IF(AND(L57=L28,L86=0),0,IF($E$28*$C$28*M$4&gt;$E$28,0,$E$28*$C$28)+IF($F$28*$C$28*L$4&gt;$F$28,0,$F$28*$C$28)+IF($G$28*$C$28*K$4&gt;$G$28,0,$G$28*$C$28)+IF($H$28*$C$28*J$4&gt;$H$28,0,$H$28*$C$28)+IF($I$28*$C$28*I$4&gt;$I$28,0,$I$28*$C$28)+IF($J$28*$C$28*H$4&gt;$J$28,0,$J$28*$C$28)+IF($K$28*$C$28*G$4&gt;$K$28,0,$K$28*$C$28)+IF($L$28*$C$28*F$4&gt;$L$28,0,$L$28*$C$28)))</f>
        <v>0.45</v>
      </c>
      <c r="N86" s="126">
        <f>IF(M57&gt;M28,0,IF(AND(M57=M28,M86=0),0,IF($E$28*$C$28*N$4&gt;$E$28,0,$E$28*$C$28)+IF($F$28*$C$28*M$4&gt;$F$28,0,$F$28*$C$28)+IF($G$28*$C$28*L$4&gt;$G$28,0,$G$28*$C$28)+IF($H$28*$C$28*K$4&gt;$H$28,0,$H$28*$C$28)+IF($I$28*$C$28*J$4&gt;$I$28,0,$I$28*$C$28)+IF($J$28*$C$28*I$4&gt;$J$28,0,$J$28*$C$28)+IF($K$28*$C$28*H$4&gt;$K$28,0,$K$28*$C$28)+IF($L$28*$C$28*G$4&gt;$L$28,0,$L$28*$C$28)+IF($M$28*$C$28*F$4&gt;$M$28,0,$M$28*$C$28)))</f>
        <v>0.45</v>
      </c>
      <c r="O86" s="126">
        <f>IF(N57&gt;N28,0,IF(AND(N57=N28,N86=0),0,IF($E$28*$C$28*O$4&gt;$E$28,0,$E$28*$C$28)+IF($F$28*$C$28*N$4&gt;$F$28,0,$F$28*$C$28)+IF($G$28*$C$28*M$4&gt;$G$28,0,$G$28*$C$28)+IF($H$28*$C$28*L$4&gt;$H$28,0,$H$28*$C$28)+IF($I$28*$C$28*K$4&gt;$I$28,0,$I$28*$C$28)+IF($J$28*$C$28*J$4&gt;$J$28,0,$J$28*$C$28)+IF($K$28*$C$28*I$4&gt;$K$28,0,$K$28*$C$28)+IF($L$28*$C$28*H$4&gt;$L$28,0,$L$28*$C$28)+IF($M$28*$C$28*G$4&gt;$M$28,0,$M$28*$C$28)+IF($N$28*$C$28*F$4&gt;$N$28,0,$N$28*$C$28)))</f>
        <v>0.45</v>
      </c>
      <c r="P86" s="126">
        <f>IF(O57&gt;O28,0,IF(AND(O57=O28,O86=0),0,IF($E$28*$C$28*P$4&gt;$E$28,0,$E$28*$C$28)+IF($F$28*$C$28*O$4&gt;$F$28,0,$F$28*$C$28)+IF($G$28*$C$28*N$4&gt;$G$28,0,$G$28*$C$28)+IF($H$28*$C$28*M$4&gt;$H$28,0,$H$28*$C$28)+IF($I$28*$C$28*L$4&gt;$I$28,0,$I$28*$C$28)+IF($J$28*$C$28*K$4&gt;$J$28,0,$J$28*$C$28)+IF($K$28*$C$28*J$4&gt;$K$28,0,$K$28*$C$28)+IF($L$28*$C$28*I$4&gt;$L$28,0,$L$28*$C$28)+IF($M$28*$C$28*H$4&gt;$M$28,0,$M$28*$C$28)+IF($N$28*$C$28*G$4&gt;$N$28,0,$N$28*$C$28)+IF($O$28*$C$28*F$4&gt;$O$28,0,$O$28*$C$28)))</f>
        <v>0.45</v>
      </c>
      <c r="Q86" s="126">
        <f>IF(P57&gt;P28,0,IF(AND(P57=P28,P86=0),0,IF($E$28*$C$28*Q$4&gt;$E$28,0,$E$28*$C$28)+IF($F$28*$C$28*P$4&gt;$F$28,0,$F$28*$C$28)+IF($G$28*$C$28*O$4&gt;$G$28,0,$G$28*$C$28)+IF($H$28*$C$28*N$4&gt;$H$28,0,$H$28*$C$28)+IF($I$28*$C$28*M$4&gt;$I$28,0,$I$28*$C$28)+IF($J$28*$C$28*L$4&gt;$J$28,0,$J$28*$C$28)+IF($K$28*$C$28*K$4&gt;$K$28,0,$K$28*$C$28)+IF($L$28*$C$28*J$4&gt;$L$28,0,$L$28*$C$28)+IF($M$28*$C$28*I$4&gt;$M$28,0,$M$28*$C$28)+IF($N$28*$C$28*H$4&gt;$N$28,0,$N$28*$C$28)+IF($O$28*$C$28*G$4&gt;$O$28,0,$O$28*$C$28)+IF($P$28*$C$28*F$4&gt;$P$28,0,$P$28*$C$28)))</f>
        <v>0.45</v>
      </c>
      <c r="R86" s="126">
        <f>IF(Q57&gt;Q28,0,IF(AND(Q57=Q28,Q86=0),0,IF($E$28*$C$28*R$4&gt;$E$28,0,$E$28*$C$28)+IF($F$28*$C$28*Q$4&gt;$F$28,0,$F$28*$C$28)+IF($G$28*$C$28*P$4&gt;$G$28,0,$G$28*$C$28)+IF($H$28*$C$28*O$4&gt;$H$28,0,$H$28*$C$28)+IF($I$28*$C$28*N$4&gt;$I$28,0,$I$28*$C$28)+IF($J$28*$C$28*M$4&gt;$J$28,0,$J$28*$C$28)+IF($K$28*$C$28*L$4&gt;$K$28,0,$K$28*$C$28)+IF($L$28*$C$28*K$4&gt;$L$28,0,$L$28*$C$28)+IF($M$28*$C$28*J$4&gt;$M$28,0,$M$28*$C$28)+IF($N$28*$C$28*I$4&gt;$N$28,0,$N$28*$C$28)+IF($O$28*$C$28*H$4&gt;$O$28,0,$O$28*$C$28)+IF($P$28*$C$28*G$4&gt;$P$28,0,$P$28*$C$28)+IF($Q$28*$C$28*F$4&gt;$Q$28,0,$Q$28*$C$28)))</f>
        <v>0.45</v>
      </c>
      <c r="S86" s="126">
        <f>IF(R57&gt;R28,0,IF(AND(R57=R28,R86=0),0,IF($E$28*$C$28*S$4&gt;$E$28,0,$E$28*$C$28)+IF($F$28*$C$28*R$4&gt;$F$28,0,$F$28*$C$28)+IF($G$28*$C$28*Q$4&gt;$G$28,0,$G$28*$C$28)+IF($H$28*$C$28*P$4&gt;$H$28,0,$H$28*$C$28)+IF($I$28*$C$28*O$4&gt;$I$28,0,$I$28*$C$28)+IF($J$28*$C$28*N$4&gt;$J$28,0,$J$28*$C$28)+IF($K$28*$C$28*M$4&gt;$K$28,0,$K$28*$C$28)+IF($L$28*$C$28*L$4&gt;$L$28,0,$L$28*$C$28)+IF($M$28*$C$28*K$4&gt;$M$28,0,$M$28*$C$28)+IF($N$28*$C$28*J$4&gt;$N$28,0,$N$28*$C$28)+IF($O$28*$C$28*I$4&gt;$O$28,0,$O$28*$C$28)+IF($P$28*$C$28*H$4&gt;$P$28,0,$P$28*$C$28)+IF($Q$28*$C$28*G$4&gt;$Q$28,0,$Q$28*$C$28)+IF($R$28*$C$28*F$4&gt;$R$28,0,$R$28*$C$28)))</f>
        <v>0.45</v>
      </c>
      <c r="T86" s="126">
        <f>IF(S57&gt;S28,0,IF(AND(S57=S28,S86=0),0,IF($E$28*$C$28*T$4&gt;$E$28,0,$E$28*$C$28)+IF($F$28*$C$28*S$4&gt;$F$28,0,$F$28*$C$28)+IF($G$28*$C$28*R$4&gt;$G$28,0,$G$28*$C$28)+IF($H$28*$C$28*Q$4&gt;$H$28,0,$H$28*$C$28)+IF($I$28*$C$28*P$4&gt;$I$28,0,$I$28*$C$28)+IF($J$28*$C$28*O$4&gt;$J$28,0,$J$28*$C$28)+IF($K$28*$C$28*N$4&gt;$K$28,0,$K$28*$C$28)+IF($L$28*$C$28*M$4&gt;$L$28,0,$L$28*$C$28)+IF($M$28*$C$28*L$4&gt;$M$28,0,$M$28*$C$28)+IF($N$28*$C$28*K$4&gt;$N$28,0,$N$28*$C$28)+IF($O$28*$C$28*J$4&gt;$O$28,0,$O$28*$C$28)+IF($P$28*$C$28*I$4&gt;$P$28,0,$P$28*$C$28)+IF($Q$28*$C$28*H$4&gt;$Q$28,0,$Q$28*$C$28)+IF($R$28*$C$28*G$4&gt;$R$28,0,$R$28*$C$28)+IF($S$28*$C$28*F$4&gt;$S$28,0,$S$28*$C$28)))</f>
        <v>0.45</v>
      </c>
      <c r="U86" s="126">
        <f>IF(T57&gt;T28,0,IF(AND(T57=T28,T86=0),0,IF($E$28*$C$28*U$4&gt;$E$28,0,$E$28*$C$28)+IF($F$28*$C$28*T$4&gt;$F$28,0,$F$28*$C$28)+IF($G$28*$C$28*S$4&gt;$G$28,0,$G$28*$C$28)+IF($H$28*$C$28*R$4&gt;$H$28,0,$H$28*$C$28)+IF($I$28*$C$28*Q$4&gt;$I$28,0,$I$28*$C$28)+IF($J$28*$C$28*P$4&gt;$J$28,0,$J$28*$C$28)+IF($K$28*$C$28*O$4&gt;$K$28,0,$K$28*$C$28)+IF($L$28*$C$28*N$4&gt;$L$28,0,$L$28*$C$28)+IF($M$28*$C$28*M$4&gt;$M$28,0,$M$28*$C$28)+IF($N$28*$C$28*L$4&gt;$N$28,0,$N$28*$C$28)+IF($O$28*$C$28*K$4&gt;$O$28,0,$O$28*$C$28)+IF($P$28*$C$28*J$4&gt;$P$28,0,$P$28*$C$28)+IF($Q$28*$C$28*I$4&gt;$Q$28,0,$Q$28*$C$28)+IF($R$28*$C$28*H$4&gt;$R$28,0,$R$28*$C$28)+IF($S$28*$C$28*G$4&gt;$S$28,0,$S$28*$C$28)+IF($T$28*$C$28*F$4&gt;$T$28,0,$T$28*$C$28)))</f>
        <v>0.45</v>
      </c>
      <c r="V86" s="126">
        <f>IF(U57&gt;U28,0,IF(AND(U57=U28,U86=0),0,IF($E$28*$C$28*V$4&gt;$E$28,0,$E$28*$C$28)+IF($F$28*$C$28*U$4&gt;$F$28,0,$F$28*$C$28)+IF($G$28*$C$28*T$4&gt;$G$28,0,$G$28*$C$28)+IF($H$28*$C$28*S$4&gt;$H$28,0,$H$28*$C$28)+IF($I$28*$C$28*R$4&gt;$I$28,0,$I$28*$C$28)+IF($J$28*$C$28*Q$4&gt;$J$28,0,$J$28*$C$28)+IF($K$28*$C$28*P$4&gt;$K$28,0,$K$28*$C$28)+IF($L$28*$C$28*O$4&gt;$L$28,0,$L$28*$C$28)+IF($M$28*$C$28*N$4&gt;$M$28,0,$M$28*$C$28)+IF($N$28*$C$28*M$4&gt;$N$28,0,$N$28*$C$28)+IF($O$28*$C$28*L$4&gt;$O$28,0,$O$28*$C$28)+IF($P$28*$C$28*K$4&gt;$P$28,0,$P$28*$C$28)+IF($Q$28*$C$28*J$4&gt;$Q$28,0,$Q$28*$C$28)+IF($R$28*$C$28*I$4&gt;$R$28,0,$R$28*$C$28)+IF($S$28*$C$28*H$4&gt;$S$28,0,$S$28*$C$28)+IF($T$28*$C$28*G$4&gt;$T$28,0,$T$28*$C$28)+IF($U$28*$C$28*F$4&gt;$U$28,0,$U$28*$C$28)))</f>
        <v>0.45</v>
      </c>
      <c r="W86" s="126">
        <f>IF(V57&gt;V28,0,IF(AND(V57=V28,V86=0),0,IF($E$28*$C$28*W$4&gt;$E$28,0,$E$28*$C$28)+IF($F$28*$C$28*V$4&gt;$F$28,0,$F$28*$C$28)+IF($G$28*$C$28*U$4&gt;$G$28,0,$G$28*$C$28)+IF($H$28*$C$28*T$4&gt;$H$28,0,$H$28*$C$28)+IF($I$28*$C$28*S$4&gt;$I$28,0,$I$28*$C$28)+IF($J$28*$C$28*R$4&gt;$J$28,0,$J$28*$C$28)+IF($K$28*$C$28*Q$4&gt;$K$28,0,$K$28*$C$28)+IF($L$28*$C$28*P$4&gt;$L$28,0,$L$28*$C$28)+IF($M$28*$C$28*O$4&gt;$M$28,0,$M$28*$C$28)+IF($N$28*$C$28*N$4&gt;$N$28,0,$N$28*$C$28)+IF($O$28*$C$28*M$4&gt;$O$28,0,$O$28*$C$28)+IF($P$28*$C$28*L$4&gt;$P$28,0,$P$28*$C$28)+IF($Q$28*$C$28*K$4&gt;$Q$28,0,$Q$28*$C$28)+IF($R$28*$C$28*J$4&gt;$R$28,0,$R$28*$C$28)+IF($S$28*$C$28*I$4&gt;$S$28,0,$S$28*$C$28)+IF($T$28*$C$28*H$4&gt;$T$28,0,$T$28*$C$28)+IF($U$28*$C$28*G$4&gt;$U$28,0,$U$28*$C$28)+IF($V$28*$C$28*F$4&gt;$V$28,0,$V$28*$C$28)))</f>
        <v>0.45</v>
      </c>
      <c r="X86" s="126">
        <f>IF(W57&gt;W28,0,IF(AND(W57=W28,W86=0),0,IF($E$28*$C$28*X$4&gt;$E$28,0,$E$28*$C$28)+IF($F$28*$C$28*W$4&gt;$F$28,0,$F$28*$C$28)+IF($G$28*$C$28*V$4&gt;$G$28,0,$G$28*$C$28)+IF($H$28*$C$28*U$4&gt;$H$28,0,$H$28*$C$28)+IF($I$28*$C$28*T$4&gt;$I$28,0,$I$28*$C$28)+IF($J$28*$C$28*S$4&gt;$J$28,0,$J$28*$C$28)+IF($K$28*$C$28*R$4&gt;$K$28,0,$K$28*$C$28)+IF($L$28*$C$28*Q$4&gt;$L$28,0,$L$28*$C$28)+IF($M$28*$C$28*P$4&gt;$M$28,0,$M$28*$C$28)+IF($N$28*$C$28*O$4&gt;$N$28,0,$N$28*$C$28)+IF($O$28*$C$28*N$4&gt;$O$28,0,$O$28*$C$28)+IF($P$28*$C$28*M$4&gt;$P$28,0,$P$28*$C$28)+IF($Q$28*$C$28*L$4&gt;$Q$28,0,$Q$28*$C$28)+IF($R$28*$C$28*K$4&gt;$R$28,0,$R$28*$C$28)+IF($S$28*$C$28*J$4&gt;$S$28,0,$S$28*$C$28)+IF($T$28*$C$28*I$4&gt;$T$28,0,$T$28*$C$28)+IF($U$28*$C$28*H$4&gt;$U$28,0,$U$28*$C$28)+IF($V$28*$C$28*G$4&gt;$V$28,0,$V$28*$C$28)+IF($W$28*$C$28*F$4&gt;$W$28,0,$W$28*$C$28)))</f>
        <v>0.45</v>
      </c>
      <c r="Y86" s="126">
        <f>IF(X57&gt;X28,0,IF(AND(X57=X28,X86=0),0,IF($E$28*$C$28*Y$4&gt;$E$28,0,$E$28*$C$28)+IF($F$28*$C$28*X$4&gt;$F$28,0,$F$28*$C$28)+IF($G$28*$C$28*W$4&gt;$G$28,0,$G$28*$C$28)+IF($H$28*$C$28*V$4&gt;$H$28,0,$H$28*$C$28)+IF($I$28*$C$28*U$4&gt;$I$28,0,$I$28*$C$28)+IF($J$28*$C$28*T$4&gt;$J$28,0,$J$28*$C$28)+IF($K$28*$C$28*S$4&gt;$K$28,0,$K$28*$C$28)+IF($L$28*$C$28*R$4&gt;$L$28,0,$L$28*$C$28)+IF($M$28*$C$28*Q$4&gt;$M$28,0,$M$28*$C$28)+IF($N$28*$C$28*P$4&gt;$N$28,0,$N$28*$C$28)+IF($O$28*$C$28*O$4&gt;$O$28,0,$O$28*$C$28)+IF($P$28*$C$28*N$4&gt;$P$28,0,$P$28*$C$28)+IF($Q$28*$C$28*M$4&gt;$Q$28,0,$Q$28*$C$28)+IF($R$28*$C$28*L$4&gt;$R$28,0,$R$28*$C$28)+IF($S$28*$C$28*K$4&gt;$S$28,0,$S$28*$C$28)+IF($T$28*$C$28*J$4&gt;$T$28,0,$T$28*$C$28)+IF($U$28*$C$28*I$4&gt;$U$28,0,$U$28*$C$28)+IF($V$28*$C$28*H$4&gt;$V$28,0,$V$28*$C$28)+IF($W$28*$C$28*G$4&gt;$W$28,0,$W$28*$C$28)+IF($X$28*$C$28*F$4&gt;$X$28,0,$X$28*$C$28)))</f>
        <v>0.45</v>
      </c>
      <c r="Z86" s="126">
        <f>IF(Y57&gt;Y28,0,IF(AND(Y57=Y28,Y86=0),0,IF($E$28*$C$28*Z$4&gt;$E$28,0,$E$28*$C$28)+IF($F$28*$C$28*Y$4&gt;$F$28,0,$F$28*$C$28)+IF($G$28*$C$28*X$4&gt;$G$28,0,$G$28*$C$28)+IF($H$28*$C$28*W$4&gt;$H$28,0,$H$28*$C$28)+IF($I$28*$C$28*V$4&gt;$I$28,0,$I$28*$C$28)+IF($J$28*$C$28*U$4&gt;$J$28,0,$J$28*$C$28)+IF($K$28*$C$28*T$4&gt;$K$28,0,$K$28*$C$28)+IF($L$28*$C$28*S$4&gt;$L$28,0,$L$28*$C$28)+IF($M$28*$C$28*R$4&gt;$M$28,0,$M$28*$C$28)+IF($N$28*$C$28*Q$4&gt;$N$28,0,$N$28*$C$28)+IF($O$28*$C$28*P$4&gt;$O$28,0,$O$28*$C$28)+IF($P$28*$C$28*O$4&gt;$P$28,0,$P$28*$C$28)+IF($Q$28*$C$28*N$4&gt;$Q$28,0,$Q$28*$C$28)+IF($R$28*$C$28*M$4&gt;$R$28,0,$R$28*$C$28)+IF($S$28*$C$28*L$4&gt;$S$28,0,$S$28*$C$28)+IF($T$28*$C$28*K$4&gt;$T$28,0,$T$28*$C$28)+IF($U$28*$C$28*J$4&gt;$U$28,0,$U$28*$C$28)+IF($V$28*$C$28*I$4&gt;$V$28,0,$V$28*$C$28)+IF($W$28*$C$28*H$4&gt;$W$28,0,$W$28*$C$28)+IF($X$28*$C$28*G$4&gt;$X$28,0,$X$28*$C$28)+IF($Y$28*$C$28*F$4&gt;$Y$28,0,$Y$28*$C$28)))</f>
        <v>0.45</v>
      </c>
      <c r="AA86" s="126">
        <f>IF(Z57&gt;Z28,0,IF(AND(Z57=Z28,Z86=0),0,IF($E$28*$C$28*AA$4&gt;$E$28,0,$E$28*$C$28)+IF($F$28*$C$28*Z$4&gt;$F$28,0,$F$28*$C$28)+IF($G$28*$C$28*Y$4&gt;$G$28,0,$G$28*$C$28)+IF($H$28*$C$28*X$4&gt;$H$28,0,$H$28*$C$28)+IF($I$28*$C$28*W$4&gt;$I$28,0,$I$28*$C$28)+IF($J$28*$C$28*V$4&gt;$J$28,0,$J$28*$C$28)+IF($K$28*$C$28*U$4&gt;$K$28,0,$K$28*$C$28)+IF($L$28*$C$28*T$4&gt;$L$28,0,$L$28*$C$28)+IF($M$28*$C$28*S$4&gt;$M$28,0,$M$28*$C$28)+IF($N$28*$C$28*R$4&gt;$N$28,0,$N$28*$C$28)+IF($O$28*$C$28*Q$4&gt;$O$28,0,$O$28*$C$28)+IF($P$28*$C$28*P$4&gt;$P$28,0,$P$28*$C$28)+IF($Q$28*$C$28*O$4&gt;$Q$28,0,$Q$28*$C$28)+IF($R$28*$C$28*N$4&gt;$R$28,0,$R$28*$C$28)+IF($S$28*$C$28*M$4&gt;$S$28,0,$S$28*$C$28)+IF($T$28*$C$28*L$4&gt;$T$28,0,$T$28*$C$28)+IF($U$28*$C$28*K$4&gt;$U$28,0,$U$28*$C$28)+IF($V$28*$C$28*J$4&gt;$V$28,0,$V$28*$C$28)+IF($W$28*$C$28*I$4&gt;$W$28,0,$W$28*$C$28)+IF($X$28*$C$28*H$4&gt;$X$28,0,$X$28*$C$28)+IF($Y$28*$C$28*G$4&gt;$Y$28,0,$Y$28*$C$28)+IF($Z$28*$C$28*F$4&gt;$Z$28,0,$Z$28*$C$28)))</f>
        <v>0.45</v>
      </c>
      <c r="AB86" s="126">
        <f>IF(AA57&gt;AA28,0,IF(AND(AA57=AA28,AA86=0),0,IF($E$28*$C$28*AB$4&gt;$E$28,0,$E$28*$C$28)+IF($F$28*$C$28*AA$4&gt;$F$28,0,$F$28*$C$28)+IF($G$28*$C$28*Z$4&gt;$G$28,0,$G$28*$C$28)+IF($H$28*$C$28*Y$4&gt;$H$28,0,$H$28*$C$28)+IF($I$28*$C$28*X$4&gt;$I$28,0,$I$28*$C$28)+IF($J$28*$C$28*W$4&gt;$J$28,0,$J$28*$C$28)+IF($K$28*$C$28*V$4&gt;$K$28,0,$K$28*$C$28)+IF($L$28*$C$28*U$4&gt;$L$28,0,$L$28*$C$28)+IF($M$28*$C$28*T$4&gt;$M$28,0,$M$28*$C$28)+IF($N$28*$C$28*S$4&gt;$N$28,0,$N$28*$C$28)+IF($O$28*$C$28*R$4&gt;$O$28,0,$O$28*$C$28)+IF($P$28*$C$28*Q$4&gt;$P$28,0,$P$28*$C$28)+IF($Q$28*$C$28*P$4&gt;$Q$28,0,$Q$28*$C$28)+IF($R$28*$C$28*O$4&gt;$R$28,0,$R$28*$C$28)+IF($S$28*$C$28*N$4&gt;$S$28,0,$S$28*$C$28)+IF($T$28*$C$28*M$4&gt;$T$28,0,$T$28*$C$28)+IF($U$28*$C$28*L$4&gt;$U$28,0,$U$28*$C$28)+IF($V$28*$C$28*K$4&gt;$V$28,0,$V$28*$C$28)+IF($W$28*$C$28*J$4&gt;$W$28,0,$W$28*$C$28)+IF($X$28*$C$28*I$4&gt;$X$28,0,$X$28*$C$28)+IF($Y$28*$C$28*H$4&gt;$Y$28,0,$Y$28*$C$28)+IF($Z$28*$C$28*G$4&gt;$Z$28,0,$Z$28*$C$28)+IF($AA$28*$C$28*F$4&gt;$AA$28,0,$AA$28*$C$28)))</f>
        <v>0.45</v>
      </c>
      <c r="AC86" s="126">
        <f>IF(AB57&gt;AB28,0,IF(AND(AB57=AB28,AB86=0),0,IF($E$28*$C$28*AC$4&gt;$E$28,0,$E$28*$C$28)+IF($F$28*$C$28*AB$4&gt;$F$28,0,$F$28*$C$28)+IF($G$28*$C$28*AA$4&gt;$G$28,0,$G$28*$C$28)+IF($H$28*$C$28*Z$4&gt;$H$28,0,$H$28*$C$28)+IF($I$28*$C$28*Y$4&gt;$I$28,0,$I$28*$C$28)+IF($J$28*$C$28*X$4&gt;$J$28,0,$J$28*$C$28)+IF($K$28*$C$28*W$4&gt;$K$28,0,$K$28*$C$28)+IF($L$28*$C$28*V$4&gt;$L$28,0,$L$28*$C$28)+IF($M$28*$C$28*U$4&gt;$M$28,0,$M$28*$C$28)+IF($N$28*$C$28*T$4&gt;$N$28,0,$N$28*$C$28)+IF($O$28*$C$28*S$4&gt;$O$28,0,$O$28*$C$28)+IF($P$28*$C$28*R$4&gt;$P$28,0,$P$28*$C$28)+IF($Q$28*$C$28*Q$4&gt;$Q$28,0,$Q$28*$C$28)+IF($R$28*$C$28*P$4&gt;$R$28,0,$R$28*$C$28)+IF($S$28*$C$28*O$4&gt;$S$28,0,$S$28*$C$28)+IF($T$28*$C$28*N$4&gt;$T$28,0,$T$28*$C$28)+IF($U$28*$C$28*M$4&gt;$U$28,0,$U$28*$C$28)+IF($V$28*$C$28*L$4&gt;$V$28,0,$V$28*$C$28)+IF($W$28*$C$28*K$4&gt;$W$28,0,$W$28*$C$28)+IF($X$28*$C$28*J$4&gt;$X$28,0,$X$28*$C$28)+IF($Y$28*$C$28*I$4&gt;$Y$28,0,$Y$28*$C$28)+IF($Z$28*$C$28*H$4&gt;$Z$28,0,$Z$28*$C$28)+IF($AA$28*$C$28*G$4&gt;$AA$28,0,$AA$28*$C$28)+IF($AB$28*$C$28*F$4&gt;$AB$28,0,$AB$28*$C$28)))</f>
        <v>0.45</v>
      </c>
      <c r="AD86" s="126">
        <f>IF(AC57&gt;AC28,0,IF(AND(AC57=AC28,AC86=0),0,IF($E$28*$C$28*AD$4&gt;$E$28,0,$E$28*$C$28)+IF($F$28*$C$28*AC$4&gt;$F$28,0,$F$28*$C$28)+IF($G$28*$C$28*AB$4&gt;$G$28,0,$G$28*$C$28)+IF($H$28*$C$28*AA$4&gt;$H$28,0,$H$28*$C$28)+IF($I$28*$C$28*Z$4&gt;$I$28,0,$I$28*$C$28)+IF($J$28*$C$28*Y$4&gt;$J$28,0,$J$28*$C$28)+IF($K$28*$C$28*X$4&gt;$K$28,0,$K$28*$C$28)+IF($L$28*$C$28*W$4&gt;$L$28,0,$L$28*$C$28)+IF($M$28*$C$28*V$4&gt;$M$28,0,$M$28*$C$28)+IF($N$28*$C$28*U$4&gt;$N$28,0,$N$28*$C$28)+IF($O$28*$C$28*T$4&gt;$O$28,0,$O$28*$C$28)+IF($P$28*$C$28*S$4&gt;$P$28,0,$P$28*$C$28)+IF($Q$28*$C$28*R$4&gt;$Q$28,0,$Q$28*$C$28)+IF($R$28*$C$28*Q$4&gt;$R$28,0,$R$28*$C$28)+IF($S$28*$C$28*P$4&gt;$S$28,0,$S$28*$C$28)+IF($T$28*$C$28*O$4&gt;$T$28,0,$T$28*$C$28)+IF($U$28*$C$28*N$4&gt;$U$28,0,$U$28*$C$28)+IF($V$28*$C$28*M$4&gt;$V$28,0,$V$28*$C$28)+IF($W$28*$C$28*L$4&gt;$W$28,0,$W$28*$C$28)+IF($X$28*$C$28*K$4&gt;$X$28,0,$X$28*$C$28)+IF($Y$28*$C$28*J$4&gt;$Y$28,0,$Y$28*$C$28)+IF($Z$28*$C$28*I$4&gt;$Z$28,0,$Z$28*$C$28)+IF($AA$28*$C$28*H$4&gt;$AA$28,0,$AA$28*$C$28)+IF($AB$28*$C$28*G$4&gt;$AB$28,0,$AB$28*$C$28)+IF($AC$28*$C$28*F$4&gt;$AC$28,0,$AC$28*$C$28)))</f>
        <v>0.45</v>
      </c>
      <c r="AE86" s="126">
        <f>IF(AD57&gt;AD28,0,IF(AND(AD57=AD28,AD86=0),0,IF($E$28*$C$28*AE$4&gt;$E$28,0,$E$28*$C$28)+IF($F$28*$C$28*AD$4&gt;$F$28,0,$F$28*$C$28)+IF($G$28*$C$28*AC$4&gt;$G$28,0,$G$28*$C$28)+IF($H$28*$C$28*AB$4&gt;$H$28,0,$H$28*$C$28)+IF($I$28*$C$28*AA$4&gt;$I$28,0,$I$28*$C$28)+IF($J$28*$C$28*Z$4&gt;$J$28,0,$J$28*$C$28)+IF($K$28*$C$28*Y$4&gt;$K$28,0,$K$28*$C$28)+IF($L$28*$C$28*X$4&gt;$L$28,0,$L$28*$C$28)+IF($M$28*$C$28*W$4&gt;$M$28,0,$M$28*$C$28)+IF($N$28*$C$28*V$4&gt;$N$28,0,$N$28*$C$28)+IF($O$28*$C$28*U$4&gt;$O$28,0,$O$28*$C$28)+IF($P$28*$C$28*T$4&gt;$P$28,0,$P$28*$C$28)+IF($Q$28*$C$28*S$4&gt;$Q$28,0,$Q$28*$C$28)+IF($R$28*$C$28*R$4&gt;$R$28,0,$R$28*$C$28)+IF($S$28*$C$28*Q$4&gt;$S$28,0,$S$28*$C$28)+IF($T$28*$C$28*P$4&gt;$T$28,0,$T$28*$C$28)+IF($U$28*$C$28*O$4&gt;$U$28,0,$U$28*$C$28)+IF($V$28*$C$28*N$4&gt;$V$28,0,$V$28*$C$28)+IF($W$28*$C$28*M$4&gt;$W$28,0,$W$28*$C$28)+IF($X$28*$C$28*L$4&gt;$X$28,0,$X$28*$C$28)+IF($Y$28*$C$28*K$4&gt;$Y$28,0,$Y$28*$C$28)+IF($Z$28*$C$28*J$4&gt;$Z$28,0,$Z$28*$C$28)+IF($AA$28*$C$28*I$4&gt;$AA$28,0,$AA$28*$C$28)+IF($AB$28*$C$28*H$4&gt;$AB$28,0,$AB$28*$C$28)+IF($AC$28*$C$28*G$4&gt;$AC$28,0,$AC$28*$C$28)+IF($AD$28*$C$28*F$4&gt;$AD$28,0,$AD$28*$C$28)))</f>
        <v>0.45</v>
      </c>
      <c r="AF86" s="126">
        <f>IF(AE57&gt;AE28,0,IF(AND(AE57=AE28,AE86=0),0,IF($E$28*$C$28*AF$4&gt;$E$28,0,$E$28*$C$28)+IF($F$28*$C$28*AE$4&gt;$F$28,0,$F$28*$C$28)+IF($G$28*$C$28*AD$4&gt;$G$28,0,$G$28*$C$28)+IF($H$28*$C$28*AC$4&gt;$H$28,0,$H$28*$C$28)+IF($I$28*$C$28*AB$4&gt;$I$28,0,$I$28*$C$28)+IF($J$28*$C$28*AA$4&gt;$J$28,0,$J$28*$C$28)+IF($K$28*$C$28*Z$4&gt;$K$28,0,$K$28*$C$28)+IF($L$28*$C$28*Y$4&gt;$L$28,0,$L$28*$C$28)+IF($M$28*$C$28*X$4&gt;$M$28,0,$M$28*$C$28)+IF($N$28*$C$28*W$4&gt;$N$28,0,$N$28*$C$28)+IF($O$28*$C$28*V$4&gt;$O$28,0,$O$28*$C$28)+IF($P$28*$C$28*U$4&gt;$P$28,0,$P$28*$C$28)+IF($Q$28*$C$28*T$4&gt;$Q$28,0,$Q$28*$C$28)+IF($R$28*$C$28*S$4&gt;$R$28,0,$R$28*$C$28)+IF($S$28*$C$28*R$4&gt;$S$28,0,$S$28*$C$28)+IF($T$28*$C$28*Q$4&gt;$T$28,0,$T$28*$C$28)+IF($U$28*$C$28*P$4&gt;$U$28,0,$U$28*$C$28)+IF($V$28*$C$28*O$4&gt;$V$28,0,$V$28*$C$28)+IF($W$28*$C$28*N$4&gt;$W$28,0,$W$28*$C$28)+IF($X$28*$C$28*M$4&gt;$X$28,0,$X$28*$C$28)+IF($Y$28*$C$28*L$4&gt;$Y$28,0,$Y$28*$C$28)+IF($Z$28*$C$28*K$4&gt;$Z$28,0,$Z$28*$C$28)+IF($AA$28*$C$28*J$4&gt;$AA$28,0,$AA$28*$C$28)+IF($AB$28*$C$28*I$4&gt;$AB$28,0,$AB$28*$C$28)+IF($AC$28*$C$28*H$4&gt;$AC$28,0,$AC$28*$C$28)+IF($AD$28*$C$28*G$4&gt;$AD$28,0,$AD$28*$C$28)+IF($AE$28*$C$28*F$4&gt;$AE$28,0,$AE$28*$C$28)))</f>
        <v>0.45</v>
      </c>
      <c r="AG86" s="126">
        <f>IF(AF57&gt;AF28,0,IF(AND(AF57=AF28,AF86=0),0,IF($E$28*$C$28*AG$4&gt;$E$28,0,$E$28*$C$28)+IF($F$28*$C$28*AF$4&gt;$F$28,0,$F$28*$C$28)+IF($G$28*$C$28*AE$4&gt;$G$28,0,$G$28*$C$28)+IF($H$28*$C$28*AD$4&gt;$H$28,0,$H$28*$C$28)+IF($I$28*$C$28*AC$4&gt;$I$28,0,$I$28*$C$28)+IF($J$28*$C$28*AB$4&gt;$J$28,0,$J$28*$C$28)+IF($K$28*$C$28*AA$4&gt;$K$28,0,$K$28*$C$28)+IF($L$28*$C$28*Z$4&gt;$L$28,0,$L$28*$C$28)+IF($M$28*$C$28*Y$4&gt;$M$28,0,$M$28*$C$28)+IF($N$28*$C$28*X$4&gt;$N$28,0,$N$28*$C$28)+IF($O$28*$C$28*W$4&gt;$O$28,0,$O$28*$C$28)+IF($P$28*$C$28*V$4&gt;$P$28,0,$P$28*$C$28)+IF($Q$28*$C$28*U$4&gt;$Q$28,0,$Q$28*$C$28)+IF($R$28*$C$28*T$4&gt;$R$28,0,$R$28*$C$28)+IF($S$28*$C$28*S$4&gt;$S$28,0,$S$28*$C$28)+IF($T$28*$C$28*R$4&gt;$T$28,0,$T$28*$C$28)+IF($U$28*$C$28*Q$4&gt;$U$28,0,$U$28*$C$28)+IF($V$28*$C$28*P$4&gt;$V$28,0,$V$28*$C$28)+IF($W$28*$C$28*O$4&gt;$W$28,0,$W$28*$C$28)+IF($X$28*$C$28*N$4&gt;$X$28,0,$X$28*$C$28)+IF($Y$28*$C$28*M$4&gt;$Y$28,0,$Y$28*$C$28)+IF($Z$28*$C$28*L$4&gt;$Z$28,0,$Z$28*$C$28)+IF($AA$28*$C$28*K$4&gt;$AA$28,0,$AA$28*$C$28)+IF($AB$28*$C$28*J$4&gt;$AB$28,0,$AB$28*$C$28)+IF($AC$28*$C$28*I$4&gt;$AC$28,0,$AC$28*$C$28)+IF($AD$28*$C$28*H$4&gt;$AD$28,0,$AD$28*$C$28)+IF($AE$28*$C$28*G$4&gt;$AE$28,0,$AE$28*$C$28)+IF($AF$28*$C$28*F$4&gt;$AF$28,0,$AF$28*$C$28)))</f>
        <v>0.45</v>
      </c>
      <c r="AH86" s="126">
        <f>IF(AG57&gt;AG28,0,IF(AND(AG57=AG28,AG86=0),0,IF($E$28*$C$28*AH$4&gt;$E$28,0,$E$28*$C$28)+IF($F$28*$C$28*AG$4&gt;$F$28,0,$F$28*$C$28)+IF($G$28*$C$28*AF$4&gt;$G$28,0,$G$28*$C$28)+IF($H$28*$C$28*AE$4&gt;$H$28,0,$H$28*$C$28)+IF($I$28*$C$28*AD$4&gt;$I$28,0,$I$28*$C$28)+IF($J$28*$C$28*AC$4&gt;$J$28,0,$J$28*$C$28)+IF($K$28*$C$28*AB$4&gt;$K$28,0,$K$28*$C$28)+IF($L$28*$C$28*AA$4&gt;$L$28,0,$L$28*$C$28)+IF($M$28*$C$28*Z$4&gt;$M$28,0,$M$28*$C$28)+IF($N$28*$C$28*Y$4&gt;$N$28,0,$N$28*$C$28)+IF($O$28*$C$28*X$4&gt;$O$28,0,$O$28*$C$28)+IF($P$28*$C$28*W$4&gt;$P$28,0,$P$28*$C$28)+IF($Q$28*$C$28*V$4&gt;$Q$28,0,$Q$28*$C$28)+IF($R$28*$C$28*U$4&gt;$R$28,0,$R$28*$C$28)+IF($S$28*$C$28*T$4&gt;$S$28,0,$S$28*$C$28)+IF($T$28*$C$28*S$4&gt;$T$28,0,$T$28*$C$28)+IF($U$28*$C$28*R$4&gt;$U$28,0,$U$28*$C$28)+IF($V$28*$C$28*Q$4&gt;$V$28,0,$V$28*$C$28)+IF($W$28*$C$28*P$4&gt;$W$28,0,$W$28*$C$28)+IF($X$28*$C$28*O$4&gt;$X$28,0,$X$28*$C$28)+IF($Y$28*$C$28*N$4&gt;$Y$28,0,$Y$28*$C$28)+IF($Z$28*$C$28*M$4&gt;$Z$28,0,$Z$28*$C$28)+IF($AA$28*$C$28*L$4&gt;$AA$28,0,$AA$28*$C$28)+IF($AB$28*$C$28*K$4&gt;$AB$28,0,$AB$28*$C$28)+IF($AC$28*$C$28*J$4&gt;$AC$28,0,$AC$28*$C$28)+IF($AD$28*$C$28*I$4&gt;$AD$28,0,$AD$28*$C$28)+IF($AE$28*$C$28*H$4&gt;$AE$28,0,$AE$28*$C$28)+IF($AF$28*$C$28*G$4&gt;$AF$28,0,$AF$28*$C$28)+IF($AG$28*$C$28*F$4&gt;$AG$28,0,$AG$28*$C$28)))</f>
        <v>0.45</v>
      </c>
      <c r="AI86" s="126">
        <f>IF(AH57&gt;AH28,0,IF(AND(AH57=AH28,AH86=0),0,IF($E$28*$C$28*AI$4&gt;$E$28,0,$E$28*$C$28)+IF($F$28*$C$28*AH$4&gt;$F$28,0,$F$28*$C$28)+IF($G$28*$C$28*AG$4&gt;$G$28,0,$G$28*$C$28)+IF($H$28*$C$28*AF$4&gt;$H$28,0,$H$28*$C$28)+IF($I$28*$C$28*AE$4&gt;$I$28,0,$I$28*$C$28)+IF($J$28*$C$28*AD$4&gt;$J$28,0,$J$28*$C$28)+IF($K$28*$C$28*AC$4&gt;$K$28,0,$K$28*$C$28)+IF($L$28*$C$28*AB$4&gt;$L$28,0,$L$28*$C$28)+IF($M$28*$C$28*AA$4&gt;$M$28,0,$M$28*$C$28)+IF($N$28*$C$28*Z$4&gt;$N$28,0,$N$28*$C$28)+IF($O$28*$C$28*Y$4&gt;$O$28,0,$O$28*$C$28)+IF($P$28*$C$28*X$4&gt;$P$28,0,$P$28*$C$28)+IF($Q$28*$C$28*W$4&gt;$Q$28,0,$Q$28*$C$28)+IF($R$28*$C$28*V$4&gt;$R$28,0,$R$28*$C$28)+IF($S$28*$C$28*U$4&gt;$S$28,0,$S$28*$C$28)+IF($T$28*$C$28*T$4&gt;$T$28,0,$T$28*$C$28)+IF($U$28*$C$28*S$4&gt;$U$28,0,$U$28*$C$28)+IF($V$28*$C$28*R$4&gt;$V$28,0,$V$28*$C$28)+IF($W$28*$C$28*Q$4&gt;$W$28,0,$W$28*$C$28)+IF($X$28*$C$28*P$4&gt;$X$28,0,$X$28*$C$28)+IF($Y$28*$C$28*O$4&gt;$Y$28,0,$Y$28*$C$28)+IF($Z$28*$C$28*N$4&gt;$Z$28,0,$Z$28*$C$28)+IF($AA$28*$C$28*M$4&gt;$AA$28,0,$AA$28*$C$28)+IF($AB$28*$C$28*L$4&gt;$AB$28,0,$AB$28*$C$28)+IF($AC$28*$C$28*K$4&gt;$AC$28,0,$AC$28*$C$28)+IF($AD$28*$C$28*J$4&gt;$AD$28,0,$AD$28*$C$28)+IF($AE$28*$C$28*I$4&gt;$AE$28,0,$AE$28*$C$28)+IF($AF$28*$C$28*H$4&gt;$AF$28,0,$AF$28*$C$28)+IF($AG$28*$C$28*G$4&gt;$AG$28,0,$AG$28*$C$28)+IF($AH$28*$C$28*F$4&gt;$AH$28,0,$AH$28*$C$28)))</f>
        <v>0.45</v>
      </c>
    </row>
    <row r="87" spans="2:35" x14ac:dyDescent="0.3">
      <c r="B87" s="6" t="str">
        <f t="shared" si="12"/>
        <v xml:space="preserve">Computer equipment </v>
      </c>
      <c r="C87" s="302"/>
      <c r="D87" s="151">
        <f t="shared" si="13"/>
        <v>13.499999999999993</v>
      </c>
      <c r="E87" s="126">
        <v>0</v>
      </c>
      <c r="F87" s="126">
        <f>IF(E58&gt;E29,0,IF(AND(E58=E29,E87=0),0,IF($E$29*$C$29*F$4&gt;$E$29,0,$E$29*$C$29)))</f>
        <v>0.45</v>
      </c>
      <c r="G87" s="126">
        <f>IF(F58&gt;F29,0,IF(AND(F58=F29,F87=0),0,IF($E$29*$C$29*G$4&gt;$E$29,0,$E$29*$C$29)+IF($F$29*$C$29*F$4&gt;$F$29,0,$F$29*$C$29)))</f>
        <v>0.45</v>
      </c>
      <c r="H87" s="126">
        <f>IF(G58&gt;G29,0,IF(AND(G58=G29,G87=0),0,IF($E$29*$C$29*H$4&gt;$E$29,0,$E$29*$C$29)+IF($F$29*$C$29*G$4&gt;$F$29,0,$F$29*$C$29)+IF($G$29*$C$29*F$4&gt;$G$29,0,$G$29*$C$29)))</f>
        <v>0.45</v>
      </c>
      <c r="I87" s="126">
        <f>IF(H58&gt;H29,0,IF(AND(H58=H29,H87=0),0,IF($E$29*$C$29*I$4&gt;$E$29,0,$E$29*$C$29)+IF($F$29*$C$29*H$4&gt;$F$29,0,$F$29*$C$29)+IF($G$29*$C$29*G$4&gt;$G$29,0,$G$29*$C$29)+IF($H$29*$C$29*F$4&gt;$H$29,0,$H$29*$C$29)))</f>
        <v>0.45</v>
      </c>
      <c r="J87" s="126">
        <f>IF(I58&gt;I29,0,IF(AND(I58=I29,I87=0),0,IF($E$29*$C$29*J$4&gt;$E$29,0,$E$29*$C$29)+IF($F$29*$C$29*I$4&gt;$F$29,0,$F$29*$C$29)+IF($G$29*$C$29*H$4&gt;$G$29,0,$G$29*$C$29)+IF($H$29*$C$29*G$4&gt;$H$29,0,$H$29*$C$29)+IF($I$29*$C$29*F$4&gt;$I$29,0,$I$29*$C$29)))</f>
        <v>0.45</v>
      </c>
      <c r="K87" s="126">
        <f>IF(J58&gt;J29,0,IF(AND(J58=J29,J87=0),0,IF($E$29*$C$29*K$4&gt;$E$29,0,$E$29*$C$29)+IF($F$29*$C$29*J$4&gt;$F$29,0,$F$29*$C$29)+IF($G$29*$C$29*I$4&gt;$G$29,0,$G$29*$C$29)+IF($H$29*$C$29*H$4&gt;$H$29,0,$H$29*$C$29)+IF($I$29*$C$29*G$4&gt;$I$29,0,$I$29*$C$29)+IF($J$29*$C$29*F$4&gt;$J$29,0,$J$29*$C$29)))</f>
        <v>0.45</v>
      </c>
      <c r="L87" s="126">
        <f>IF(K58&gt;K29,0,IF(AND(K58=K29,K87=0),0,IF($E$29*$C$29*L$4&gt;$E$29,0,$E$29*$C$29)+IF($F$29*$C$29*K$4&gt;$F$29,0,$F$29*$C$29)+IF($G$29*$C$29*J$4&gt;$G$29,0,$G$29*$C$29)+IF($H$29*$C$29*I$4&gt;$H$29,0,$H$29*$C$29)+IF($I$29*$C$29*H$4&gt;$I$29,0,$I$29*$C$29)+IF($J$29*$C$29*G$4&gt;$J$29,0,$J$29*$C$29)+IF($K$29*$C$29*F$4&gt;$K$29,0,$K$29*$C$29)))</f>
        <v>0.45</v>
      </c>
      <c r="M87" s="126">
        <f>IF(L58&gt;L29,0,IF(AND(L58=L29,L87=0),0,IF($E$29*$C$29*M$4&gt;$E$29,0,$E$29*$C$29)+IF($F$29*$C$29*L$4&gt;$F$29,0,$F$29*$C$29)+IF($G$29*$C$29*K$4&gt;$G$29,0,$G$29*$C$29)+IF($H$29*$C$29*J$4&gt;$H$29,0,$H$29*$C$29)+IF($I$29*$C$29*I$4&gt;$I$29,0,$I$29*$C$29)+IF($J$29*$C$29*H$4&gt;$J$29,0,$J$29*$C$29)+IF($K$29*$C$29*G$4&gt;$K$29,0,$K$29*$C$29)+IF($L$29*$C$29*F$4&gt;$L$29,0,$L$29*$C$29)))</f>
        <v>0.45</v>
      </c>
      <c r="N87" s="126">
        <f>IF(M58&gt;M29,0,IF(AND(M58=M29,M87=0),0,IF($E$29*$C$29*N$4&gt;$E$29,0,$E$29*$C$29)+IF($F$29*$C$29*M$4&gt;$F$29,0,$F$29*$C$29)+IF($G$29*$C$29*L$4&gt;$G$29,0,$G$29*$C$29)+IF($H$29*$C$29*K$4&gt;$H$29,0,$H$29*$C$29)+IF($I$29*$C$29*J$4&gt;$I$29,0,$I$29*$C$29)+IF($J$29*$C$29*I$4&gt;$J$29,0,$J$29*$C$29)+IF($K$29*$C$29*H$4&gt;$K$29,0,$K$29*$C$29)+IF($L$29*$C$29*G$4&gt;$L$29,0,$L$29*$C$29)+IF($M$29*$C$29*F$4&gt;$M$29,0,$M$29*$C$29)))</f>
        <v>0.45</v>
      </c>
      <c r="O87" s="126">
        <f>IF(N58&gt;N29,0,IF(AND(N58=N29,N87=0),0,IF($E$29*$C$29*O$4&gt;$E$29,0,$E$29*$C$29)+IF($F$29*$C$29*N$4&gt;$F$29,0,$F$29*$C$29)+IF($G$29*$C$29*M$4&gt;$G$29,0,$G$29*$C$29)+IF($H$29*$C$29*L$4&gt;$H$29,0,$H$29*$C$29)+IF($I$29*$C$29*K$4&gt;$I$29,0,$I$29*$C$29)+IF($J$29*$C$29*J$4&gt;$J$29,0,$J$29*$C$29)+IF($K$29*$C$29*I$4&gt;$K$29,0,$K$29*$C$29)+IF($L$29*$C$29*H$4&gt;$L$29,0,$L$29*$C$29)+IF($M$29*$C$29*G$4&gt;$M$29,0,$M$29*$C$29)+IF($N$29*$C$29*F$4&gt;$N$29,0,$N$29*$C$29)))</f>
        <v>0.45</v>
      </c>
      <c r="P87" s="126">
        <f>IF(O58&gt;O29,0,IF(AND(O58=O29,O87=0),0,IF($E$29*$C$29*P$4&gt;$E$29,0,$E$29*$C$29)+IF($F$29*$C$29*O$4&gt;$F$29,0,$F$29*$C$29)+IF($G$29*$C$29*N$4&gt;$G$29,0,$G$29*$C$29)+IF($H$29*$C$29*M$4&gt;$H$29,0,$H$29*$C$29)+IF($I$29*$C$29*L$4&gt;$I$29,0,$I$29*$C$29)+IF($J$29*$C$29*K$4&gt;$J$29,0,$J$29*$C$29)+IF($K$29*$C$29*J$4&gt;$K$29,0,$K$29*$C$29)+IF($L$29*$C$29*I$4&gt;$L$29,0,$L$29*$C$29)+IF($M$29*$C$29*H$4&gt;$M$29,0,$M$29*$C$29)+IF($N$29*$C$29*G$4&gt;$N$29,0,$N$29*$C$29)+IF($O$29*$C$29*F$4&gt;$O$29,0,$O$29*$C$29)))</f>
        <v>0.45</v>
      </c>
      <c r="Q87" s="126">
        <f>IF(P58&gt;P29,0,IF(AND(P58=P29,P87=0),0,IF($E$29*$C$29*Q$4&gt;$E$29,0,$E$29*$C$29)+IF($F$29*$C$29*P$4&gt;$F$29,0,$F$29*$C$29)+IF($G$29*$C$29*O$4&gt;$G$29,0,$G$29*$C$29)+IF($H$29*$C$29*N$4&gt;$H$29,0,$H$29*$C$29)+IF($I$29*$C$29*M$4&gt;$I$29,0,$I$29*$C$29)+IF($J$29*$C$29*L$4&gt;$J$29,0,$J$29*$C$29)+IF($K$29*$C$29*K$4&gt;$K$29,0,$K$29*$C$29)+IF($L$29*$C$29*J$4&gt;$L$29,0,$L$29*$C$29)+IF($M$29*$C$29*I$4&gt;$M$29,0,$M$29*$C$29)+IF($N$29*$C$29*H$4&gt;$N$29,0,$N$29*$C$29)+IF($O$29*$C$29*G$4&gt;$O$29,0,$O$29*$C$29)+IF($P$29*$C$29*F$4&gt;$P$29,0,$P$29*$C$29)))</f>
        <v>0.45</v>
      </c>
      <c r="R87" s="126">
        <f>IF(Q58&gt;Q29,0,IF(AND(Q58=Q29,Q87=0),0,IF($E$29*$C$29*R$4&gt;$E$29,0,$E$29*$C$29)+IF($F$29*$C$29*Q$4&gt;$F$29,0,$F$29*$C$29)+IF($G$29*$C$29*P$4&gt;$G$29,0,$G$29*$C$29)+IF($H$29*$C$29*O$4&gt;$H$29,0,$H$29*$C$29)+IF($I$29*$C$29*N$4&gt;$I$29,0,$I$29*$C$29)+IF($J$29*$C$29*M$4&gt;$J$29,0,$J$29*$C$29)+IF($K$29*$C$29*L$4&gt;$K$29,0,$K$29*$C$29)+IF($L$29*$C$29*K$4&gt;$L$29,0,$L$29*$C$29)+IF($M$29*$C$29*J$4&gt;$M$29,0,$M$29*$C$29)+IF($N$29*$C$29*I$4&gt;$N$29,0,$N$29*$C$29)+IF($O$29*$C$29*H$4&gt;$O$29,0,$O$29*$C$29)+IF($P$29*$C$29*G$4&gt;$P$29,0,$P$29*$C$29)+IF($Q$29*$C$29*F$4&gt;$Q$29,0,$Q$29*$C$29)))</f>
        <v>0.45</v>
      </c>
      <c r="S87" s="126">
        <f>IF(R58&gt;R29,0,IF(AND(R58=R29,R87=0),0,IF($E$29*$C$29*S$4&gt;$E$29,0,$E$29*$C$29)+IF($F$29*$C$29*R$4&gt;$F$29,0,$F$29*$C$29)+IF($G$29*$C$29*Q$4&gt;$G$29,0,$G$29*$C$29)+IF($H$29*$C$29*P$4&gt;$H$29,0,$H$29*$C$29)+IF($I$29*$C$29*O$4&gt;$I$29,0,$I$29*$C$29)+IF($J$29*$C$29*N$4&gt;$J$29,0,$J$29*$C$29)+IF($K$29*$C$29*M$4&gt;$K$29,0,$K$29*$C$29)+IF($L$29*$C$29*L$4&gt;$L$29,0,$L$29*$C$29)+IF($M$29*$C$29*K$4&gt;$M$29,0,$M$29*$C$29)+IF($N$29*$C$29*J$4&gt;$N$29,0,$N$29*$C$29)+IF($O$29*$C$29*I$4&gt;$O$29,0,$O$29*$C$29)+IF($P$29*$C$29*H$4&gt;$P$29,0,$P$29*$C$29)+IF($Q$29*$C$29*G$4&gt;$Q$29,0,$Q$29*$C$29)+IF($R$29*$C$29*F$4&gt;$R$29,0,$R$29*$C$29)))</f>
        <v>0.45</v>
      </c>
      <c r="T87" s="126">
        <f>IF(S58&gt;S29,0,IF(AND(S58=S29,S87=0),0,IF($E$29*$C$29*T$4&gt;$E$29,0,$E$29*$C$29)+IF($F$29*$C$29*S$4&gt;$F$29,0,$F$29*$C$29)+IF($G$29*$C$29*R$4&gt;$G$29,0,$G$29*$C$29)+IF($H$29*$C$29*Q$4&gt;$H$29,0,$H$29*$C$29)+IF($I$29*$C$29*P$4&gt;$I$29,0,$I$29*$C$29)+IF($J$29*$C$29*O$4&gt;$J$29,0,$J$29*$C$29)+IF($K$29*$C$29*N$4&gt;$K$29,0,$K$29*$C$29)+IF($L$29*$C$29*M$4&gt;$L$29,0,$L$29*$C$29)+IF($M$29*$C$29*L$4&gt;$M$29,0,$M$29*$C$29)+IF($N$29*$C$29*K$4&gt;$N$29,0,$N$29*$C$29)+IF($O$29*$C$29*J$4&gt;$O$29,0,$O$29*$C$29)+IF($P$29*$C$29*I$4&gt;$P$29,0,$P$29*$C$29)+IF($Q$29*$C$29*H$4&gt;$Q$29,0,$Q$29*$C$29)+IF($R$29*$C$29*G$4&gt;$R$29,0,$R$29*$C$29)+IF($S$29*$C$29*F$4&gt;$S$29,0,$S$29*$C$29)))</f>
        <v>0.45</v>
      </c>
      <c r="U87" s="126">
        <f>IF(T58&gt;T29,0,IF(AND(T58=T29,T87=0),0,IF($E$29*$C$29*U$4&gt;$E$29,0,$E$29*$C$29)+IF($F$29*$C$29*T$4&gt;$F$29,0,$F$29*$C$29)+IF($G$29*$C$29*S$4&gt;$G$29,0,$G$29*$C$29)+IF($H$29*$C$29*R$4&gt;$H$29,0,$H$29*$C$29)+IF($I$29*$C$29*Q$4&gt;$I$29,0,$I$29*$C$29)+IF($J$29*$C$29*P$4&gt;$J$29,0,$J$29*$C$29)+IF($K$29*$C$29*O$4&gt;$K$29,0,$K$29*$C$29)+IF($L$29*$C$29*N$4&gt;$L$29,0,$L$29*$C$29)+IF($M$29*$C$29*M$4&gt;$M$29,0,$M$29*$C$29)+IF($N$29*$C$29*L$4&gt;$N$29,0,$N$29*$C$29)+IF($O$29*$C$29*K$4&gt;$O$29,0,$O$29*$C$29)+IF($P$29*$C$29*J$4&gt;$P$29,0,$P$29*$C$29)+IF($Q$29*$C$29*I$4&gt;$Q$29,0,$Q$29*$C$29)+IF($R$29*$C$29*H$4&gt;$R$29,0,$R$29*$C$29)+IF($S$29*$C$29*G$4&gt;$S$29,0,$S$29*$C$29)+IF($T$29*$C$29*F$4&gt;$T$29,0,$T$29*$C$29)))</f>
        <v>0.45</v>
      </c>
      <c r="V87" s="126">
        <f>IF(U58&gt;U29,0,IF(AND(U58=U29,U87=0),0,IF($E$29*$C$29*V$4&gt;$E$29,0,$E$29*$C$29)+IF($F$29*$C$29*U$4&gt;$F$29,0,$F$29*$C$29)+IF($G$29*$C$29*T$4&gt;$G$29,0,$G$29*$C$29)+IF($H$29*$C$29*S$4&gt;$H$29,0,$H$29*$C$29)+IF($I$29*$C$29*R$4&gt;$I$29,0,$I$29*$C$29)+IF($J$29*$C$29*Q$4&gt;$J$29,0,$J$29*$C$29)+IF($K$29*$C$29*P$4&gt;$K$29,0,$K$29*$C$29)+IF($L$29*$C$29*O$4&gt;$L$29,0,$L$29*$C$29)+IF($M$29*$C$29*N$4&gt;$M$29,0,$M$29*$C$29)+IF($N$29*$C$29*M$4&gt;$N$29,0,$N$29*$C$29)+IF($O$29*$C$29*L$4&gt;$O$29,0,$O$29*$C$29)+IF($P$29*$C$29*K$4&gt;$P$29,0,$P$29*$C$29)+IF($Q$29*$C$29*J$4&gt;$Q$29,0,$Q$29*$C$29)+IF($R$29*$C$29*I$4&gt;$R$29,0,$R$29*$C$29)+IF($S$29*$C$29*H$4&gt;$S$29,0,$S$29*$C$29)+IF($T$29*$C$29*G$4&gt;$T$29,0,$T$29*$C$29)+IF($U$29*$C$29*F$4&gt;$U$29,0,$U$29*$C$29)))</f>
        <v>0.45</v>
      </c>
      <c r="W87" s="126">
        <f>IF(V58&gt;V29,0,IF(AND(V58=V29,V87=0),0,IF($E$29*$C$29*W$4&gt;$E$29,0,$E$29*$C$29)+IF($F$29*$C$29*V$4&gt;$F$29,0,$F$29*$C$29)+IF($G$29*$C$29*U$4&gt;$G$29,0,$G$29*$C$29)+IF($H$29*$C$29*T$4&gt;$H$29,0,$H$29*$C$29)+IF($I$29*$C$29*S$4&gt;$I$29,0,$I$29*$C$29)+IF($J$29*$C$29*R$4&gt;$J$29,0,$J$29*$C$29)+IF($K$29*$C$29*Q$4&gt;$K$29,0,$K$29*$C$29)+IF($L$29*$C$29*P$4&gt;$L$29,0,$L$29*$C$29)+IF($M$29*$C$29*O$4&gt;$M$29,0,$M$29*$C$29)+IF($N$29*$C$29*N$4&gt;$N$29,0,$N$29*$C$29)+IF($O$29*$C$29*M$4&gt;$O$29,0,$O$29*$C$29)+IF($P$29*$C$29*L$4&gt;$P$29,0,$P$29*$C$29)+IF($Q$29*$C$29*K$4&gt;$Q$29,0,$Q$29*$C$29)+IF($R$29*$C$29*J$4&gt;$R$29,0,$R$29*$C$29)+IF($S$29*$C$29*I$4&gt;$S$29,0,$S$29*$C$29)+IF($T$29*$C$29*H$4&gt;$T$29,0,$T$29*$C$29)+IF($U$29*$C$29*G$4&gt;$U$29,0,$U$29*$C$29)+IF($V$29*$C$29*F$4&gt;$V$29,0,$V$29*$C$29)))</f>
        <v>0.45</v>
      </c>
      <c r="X87" s="126">
        <f>IF(W58&gt;W29,0,IF(AND(W58=W29,W87=0),0,IF($E$29*$C$29*X$4&gt;$E$29,0,$E$29*$C$29)+IF($F$29*$C$29*W$4&gt;$F$29,0,$F$29*$C$29)+IF($G$29*$C$29*V$4&gt;$G$29,0,$G$29*$C$29)+IF($H$29*$C$29*U$4&gt;$H$29,0,$H$29*$C$29)+IF($I$29*$C$29*T$4&gt;$I$29,0,$I$29*$C$29)+IF($J$29*$C$29*S$4&gt;$J$29,0,$J$29*$C$29)+IF($K$29*$C$29*R$4&gt;$K$29,0,$K$29*$C$29)+IF($L$29*$C$29*Q$4&gt;$L$29,0,$L$29*$C$29)+IF($M$29*$C$29*P$4&gt;$M$29,0,$M$29*$C$29)+IF($N$29*$C$29*O$4&gt;$N$29,0,$N$29*$C$29)+IF($O$29*$C$29*N$4&gt;$O$29,0,$O$29*$C$29)+IF($P$29*$C$29*M$4&gt;$P$29,0,$P$29*$C$29)+IF($Q$29*$C$29*L$4&gt;$Q$29,0,$Q$29*$C$29)+IF($R$29*$C$29*K$4&gt;$R$29,0,$R$29*$C$29)+IF($S$29*$C$29*J$4&gt;$S$29,0,$S$29*$C$29)+IF($T$29*$C$29*I$4&gt;$T$29,0,$T$29*$C$29)+IF($U$29*$C$29*H$4&gt;$U$29,0,$U$29*$C$29)+IF($V$29*$C$29*G$4&gt;$V$29,0,$V$29*$C$29)+IF($W$29*$C$29*F$4&gt;$W$29,0,$W$29*$C$29)))</f>
        <v>0.45</v>
      </c>
      <c r="Y87" s="126">
        <f>IF(X58&gt;X29,0,IF(AND(X58=X29,X87=0),0,IF($E$29*$C$29*Y$4&gt;$E$29,0,$E$29*$C$29)+IF($F$29*$C$29*X$4&gt;$F$29,0,$F$29*$C$29)+IF($G$29*$C$29*W$4&gt;$G$29,0,$G$29*$C$29)+IF($H$29*$C$29*V$4&gt;$H$29,0,$H$29*$C$29)+IF($I$29*$C$29*U$4&gt;$I$29,0,$I$29*$C$29)+IF($J$29*$C$29*T$4&gt;$J$29,0,$J$29*$C$29)+IF($K$29*$C$29*S$4&gt;$K$29,0,$K$29*$C$29)+IF($L$29*$C$29*R$4&gt;$L$29,0,$L$29*$C$29)+IF($M$29*$C$29*Q$4&gt;$M$29,0,$M$29*$C$29)+IF($N$29*$C$29*P$4&gt;$N$29,0,$N$29*$C$29)+IF($O$29*$C$29*O$4&gt;$O$29,0,$O$29*$C$29)+IF($P$29*$C$29*N$4&gt;$P$29,0,$P$29*$C$29)+IF($Q$29*$C$29*M$4&gt;$Q$29,0,$Q$29*$C$29)+IF($R$29*$C$29*L$4&gt;$R$29,0,$R$29*$C$29)+IF($S$29*$C$29*K$4&gt;$S$29,0,$S$29*$C$29)+IF($T$29*$C$29*J$4&gt;$T$29,0,$T$29*$C$29)+IF($U$29*$C$29*I$4&gt;$U$29,0,$U$29*$C$29)+IF($V$29*$C$29*H$4&gt;$V$29,0,$V$29*$C$29)+IF($W$29*$C$29*G$4&gt;$W$29,0,$W$29*$C$29)+IF($X$29*$C$29*F$4&gt;$X$29,0,$X$29*$C$29)))</f>
        <v>0.45</v>
      </c>
      <c r="Z87" s="126">
        <f>IF(Y58&gt;Y29,0,IF(AND(Y58=Y29,Y87=0),0,IF($E$29*$C$29*Z$4&gt;$E$29,0,$E$29*$C$29)+IF($F$29*$C$29*Y$4&gt;$F$29,0,$F$29*$C$29)+IF($G$29*$C$29*X$4&gt;$G$29,0,$G$29*$C$29)+IF($H$29*$C$29*W$4&gt;$H$29,0,$H$29*$C$29)+IF($I$29*$C$29*V$4&gt;$I$29,0,$I$29*$C$29)+IF($J$29*$C$29*U$4&gt;$J$29,0,$J$29*$C$29)+IF($K$29*$C$29*T$4&gt;$K$29,0,$K$29*$C$29)+IF($L$29*$C$29*S$4&gt;$L$29,0,$L$29*$C$29)+IF($M$29*$C$29*R$4&gt;$M$29,0,$M$29*$C$29)+IF($N$29*$C$29*Q$4&gt;$N$29,0,$N$29*$C$29)+IF($O$29*$C$29*P$4&gt;$O$29,0,$O$29*$C$29)+IF($P$29*$C$29*O$4&gt;$P$29,0,$P$29*$C$29)+IF($Q$29*$C$29*N$4&gt;$Q$29,0,$Q$29*$C$29)+IF($R$29*$C$29*M$4&gt;$R$29,0,$R$29*$C$29)+IF($S$29*$C$29*L$4&gt;$S$29,0,$S$29*$C$29)+IF($T$29*$C$29*K$4&gt;$T$29,0,$T$29*$C$29)+IF($U$29*$C$29*J$4&gt;$U$29,0,$U$29*$C$29)+IF($V$29*$C$29*I$4&gt;$V$29,0,$V$29*$C$29)+IF($W$29*$C$29*H$4&gt;$W$29,0,$W$29*$C$29)+IF($X$29*$C$29*G$4&gt;$X$29,0,$X$29*$C$29)+IF($Y$29*$C$29*F$4&gt;$Y$29,0,$Y$29*$C$29)))</f>
        <v>0.45</v>
      </c>
      <c r="AA87" s="126">
        <f>IF(Z58&gt;Z29,0,IF(AND(Z58=Z29,Z87=0),0,IF($E$29*$C$29*AA$4&gt;$E$29,0,$E$29*$C$29)+IF($F$29*$C$29*Z$4&gt;$F$29,0,$F$29*$C$29)+IF($G$29*$C$29*Y$4&gt;$G$29,0,$G$29*$C$29)+IF($H$29*$C$29*X$4&gt;$H$29,0,$H$29*$C$29)+IF($I$29*$C$29*W$4&gt;$I$29,0,$I$29*$C$29)+IF($J$29*$C$29*V$4&gt;$J$29,0,$J$29*$C$29)+IF($K$29*$C$29*U$4&gt;$K$29,0,$K$29*$C$29)+IF($L$29*$C$29*T$4&gt;$L$29,0,$L$29*$C$29)+IF($M$29*$C$29*S$4&gt;$M$29,0,$M$29*$C$29)+IF($N$29*$C$29*R$4&gt;$N$29,0,$N$29*$C$29)+IF($O$29*$C$29*Q$4&gt;$O$29,0,$O$29*$C$29)+IF($P$29*$C$29*P$4&gt;$P$29,0,$P$29*$C$29)+IF($Q$29*$C$29*O$4&gt;$Q$29,0,$Q$29*$C$29)+IF($R$29*$C$29*N$4&gt;$R$29,0,$R$29*$C$29)+IF($S$29*$C$29*M$4&gt;$S$29,0,$S$29*$C$29)+IF($T$29*$C$29*L$4&gt;$T$29,0,$T$29*$C$29)+IF($U$29*$C$29*K$4&gt;$U$29,0,$U$29*$C$29)+IF($V$29*$C$29*J$4&gt;$V$29,0,$V$29*$C$29)+IF($W$29*$C$29*I$4&gt;$W$29,0,$W$29*$C$29)+IF($X$29*$C$29*H$4&gt;$X$29,0,$X$29*$C$29)+IF($Y$29*$C$29*G$4&gt;$Y$29,0,$Y$29*$C$29)+IF($Z$29*$C$29*F$4&gt;$Z$29,0,$Z$29*$C$29)))</f>
        <v>0.45</v>
      </c>
      <c r="AB87" s="126">
        <f>IF(AA58&gt;AA29,0,IF(AND(AA58=AA29,AA87=0),0,IF($E$29*$C$29*AB$4&gt;$E$29,0,$E$29*$C$29)+IF($F$29*$C$29*AA$4&gt;$F$29,0,$F$29*$C$29)+IF($G$29*$C$29*Z$4&gt;$G$29,0,$G$29*$C$29)+IF($H$29*$C$29*Y$4&gt;$H$29,0,$H$29*$C$29)+IF($I$29*$C$29*X$4&gt;$I$29,0,$I$29*$C$29)+IF($J$29*$C$29*W$4&gt;$J$29,0,$J$29*$C$29)+IF($K$29*$C$29*V$4&gt;$K$29,0,$K$29*$C$29)+IF($L$29*$C$29*U$4&gt;$L$29,0,$L$29*$C$29)+IF($M$29*$C$29*T$4&gt;$M$29,0,$M$29*$C$29)+IF($N$29*$C$29*S$4&gt;$N$29,0,$N$29*$C$29)+IF($O$29*$C$29*R$4&gt;$O$29,0,$O$29*$C$29)+IF($P$29*$C$29*Q$4&gt;$P$29,0,$P$29*$C$29)+IF($Q$29*$C$29*P$4&gt;$Q$29,0,$Q$29*$C$29)+IF($R$29*$C$29*O$4&gt;$R$29,0,$R$29*$C$29)+IF($S$29*$C$29*N$4&gt;$S$29,0,$S$29*$C$29)+IF($T$29*$C$29*M$4&gt;$T$29,0,$T$29*$C$29)+IF($U$29*$C$29*L$4&gt;$U$29,0,$U$29*$C$29)+IF($V$29*$C$29*K$4&gt;$V$29,0,$V$29*$C$29)+IF($W$29*$C$29*J$4&gt;$W$29,0,$W$29*$C$29)+IF($X$29*$C$29*I$4&gt;$X$29,0,$X$29*$C$29)+IF($Y$29*$C$29*H$4&gt;$Y$29,0,$Y$29*$C$29)+IF($Z$29*$C$29*G$4&gt;$Z$29,0,$Z$29*$C$29)+IF($AA$29*$C$29*F$4&gt;$AA$29,0,$AA$29*$C$29)))</f>
        <v>0.45</v>
      </c>
      <c r="AC87" s="126">
        <f>IF(AB58&gt;AB29,0,IF(AND(AB58=AB29,AB87=0),0,IF($E$29*$C$29*AC$4&gt;$E$29,0,$E$29*$C$29)+IF($F$29*$C$29*AB$4&gt;$F$29,0,$F$29*$C$29)+IF($G$29*$C$29*AA$4&gt;$G$29,0,$G$29*$C$29)+IF($H$29*$C$29*Z$4&gt;$H$29,0,$H$29*$C$29)+IF($I$29*$C$29*Y$4&gt;$I$29,0,$I$29*$C$29)+IF($J$29*$C$29*X$4&gt;$J$29,0,$J$29*$C$29)+IF($K$29*$C$29*W$4&gt;$K$29,0,$K$29*$C$29)+IF($L$29*$C$29*V$4&gt;$L$29,0,$L$29*$C$29)+IF($M$29*$C$29*U$4&gt;$M$29,0,$M$29*$C$29)+IF($N$29*$C$29*T$4&gt;$N$29,0,$N$29*$C$29)+IF($O$29*$C$29*S$4&gt;$O$29,0,$O$29*$C$29)+IF($P$29*$C$29*R$4&gt;$P$29,0,$P$29*$C$29)+IF($Q$29*$C$29*Q$4&gt;$Q$29,0,$Q$29*$C$29)+IF($R$29*$C$29*P$4&gt;$R$29,0,$R$29*$C$29)+IF($S$29*$C$29*O$4&gt;$S$29,0,$S$29*$C$29)+IF($T$29*$C$29*N$4&gt;$T$29,0,$T$29*$C$29)+IF($U$29*$C$29*M$4&gt;$U$29,0,$U$29*$C$29)+IF($V$29*$C$29*L$4&gt;$V$29,0,$V$29*$C$29)+IF($W$29*$C$29*K$4&gt;$W$29,0,$W$29*$C$29)+IF($X$29*$C$29*J$4&gt;$X$29,0,$X$29*$C$29)+IF($Y$29*$C$29*I$4&gt;$Y$29,0,$Y$29*$C$29)+IF($Z$29*$C$29*H$4&gt;$Z$29,0,$Z$29*$C$29)+IF($AA$29*$C$29*G$4&gt;$AA$29,0,$AA$29*$C$29)+IF($AB$29*$C$29*F$4&gt;$AB$29,0,$AB$29*$C$29)))</f>
        <v>0.45</v>
      </c>
      <c r="AD87" s="126">
        <f>IF(AC58&gt;AC29,0,IF(AND(AC58=AC29,AC87=0),0,IF($E$29*$C$29*AD$4&gt;$E$29,0,$E$29*$C$29)+IF($F$29*$C$29*AC$4&gt;$F$29,0,$F$29*$C$29)+IF($G$29*$C$29*AB$4&gt;$G$29,0,$G$29*$C$29)+IF($H$29*$C$29*AA$4&gt;$H$29,0,$H$29*$C$29)+IF($I$29*$C$29*Z$4&gt;$I$29,0,$I$29*$C$29)+IF($J$29*$C$29*Y$4&gt;$J$29,0,$J$29*$C$29)+IF($K$29*$C$29*X$4&gt;$K$29,0,$K$29*$C$29)+IF($L$29*$C$29*W$4&gt;$L$29,0,$L$29*$C$29)+IF($M$29*$C$29*V$4&gt;$M$29,0,$M$29*$C$29)+IF($N$29*$C$29*U$4&gt;$N$29,0,$N$29*$C$29)+IF($O$29*$C$29*T$4&gt;$O$29,0,$O$29*$C$29)+IF($P$29*$C$29*S$4&gt;$P$29,0,$P$29*$C$29)+IF($Q$29*$C$29*R$4&gt;$Q$29,0,$Q$29*$C$29)+IF($R$29*$C$29*Q$4&gt;$R$29,0,$R$29*$C$29)+IF($S$29*$C$29*P$4&gt;$S$29,0,$S$29*$C$29)+IF($T$29*$C$29*O$4&gt;$T$29,0,$T$29*$C$29)+IF($U$29*$C$29*N$4&gt;$U$29,0,$U$29*$C$29)+IF($V$29*$C$29*M$4&gt;$V$29,0,$V$29*$C$29)+IF($W$29*$C$29*L$4&gt;$W$29,0,$W$29*$C$29)+IF($X$29*$C$29*K$4&gt;$X$29,0,$X$29*$C$29)+IF($Y$29*$C$29*J$4&gt;$Y$29,0,$Y$29*$C$29)+IF($Z$29*$C$29*I$4&gt;$Z$29,0,$Z$29*$C$29)+IF($AA$29*$C$29*H$4&gt;$AA$29,0,$AA$29*$C$29)+IF($AB$29*$C$29*G$4&gt;$AB$29,0,$AB$29*$C$29)+IF($AC$29*$C$29*F$4&gt;$AC$29,0,$AC$29*$C$29)))</f>
        <v>0.45</v>
      </c>
      <c r="AE87" s="126">
        <f>IF(AD58&gt;AD29,0,IF(AND(AD58=AD29,AD87=0),0,IF($E$29*$C$29*AE$4&gt;$E$29,0,$E$29*$C$29)+IF($F$29*$C$29*AD$4&gt;$F$29,0,$F$29*$C$29)+IF($G$29*$C$29*AC$4&gt;$G$29,0,$G$29*$C$29)+IF($H$29*$C$29*AB$4&gt;$H$29,0,$H$29*$C$29)+IF($I$29*$C$29*AA$4&gt;$I$29,0,$I$29*$C$29)+IF($J$29*$C$29*Z$4&gt;$J$29,0,$J$29*$C$29)+IF($K$29*$C$29*Y$4&gt;$K$29,0,$K$29*$C$29)+IF($L$29*$C$29*X$4&gt;$L$29,0,$L$29*$C$29)+IF($M$29*$C$29*W$4&gt;$M$29,0,$M$29*$C$29)+IF($N$29*$C$29*V$4&gt;$N$29,0,$N$29*$C$29)+IF($O$29*$C$29*U$4&gt;$O$29,0,$O$29*$C$29)+IF($P$29*$C$29*T$4&gt;$P$29,0,$P$29*$C$29)+IF($Q$29*$C$29*S$4&gt;$Q$29,0,$Q$29*$C$29)+IF($R$29*$C$29*R$4&gt;$R$29,0,$R$29*$C$29)+IF($S$29*$C$29*Q$4&gt;$S$29,0,$S$29*$C$29)+IF($T$29*$C$29*P$4&gt;$T$29,0,$T$29*$C$29)+IF($U$29*$C$29*O$4&gt;$U$29,0,$U$29*$C$29)+IF($V$29*$C$29*N$4&gt;$V$29,0,$V$29*$C$29)+IF($W$29*$C$29*M$4&gt;$W$29,0,$W$29*$C$29)+IF($X$29*$C$29*L$4&gt;$X$29,0,$X$29*$C$29)+IF($Y$29*$C$29*K$4&gt;$Y$29,0,$Y$29*$C$29)+IF($Z$29*$C$29*J$4&gt;$Z$29,0,$Z$29*$C$29)+IF($AA$29*$C$29*I$4&gt;$AA$29,0,$AA$29*$C$29)+IF($AB$29*$C$29*H$4&gt;$AB$29,0,$AB$29*$C$29)+IF($AC$29*$C$29*G$4&gt;$AC$29,0,$AC$29*$C$29)+IF($AD$29*$C$29*F$4&gt;$AD$29,0,$AD$29*$C$29)))</f>
        <v>0.45</v>
      </c>
      <c r="AF87" s="126">
        <f>IF(AE58&gt;AE29,0,IF(AND(AE58=AE29,AE87=0),0,IF($E$29*$C$29*AF$4&gt;$E$29,0,$E$29*$C$29)+IF($F$29*$C$29*AE$4&gt;$F$29,0,$F$29*$C$29)+IF($G$29*$C$29*AD$4&gt;$G$29,0,$G$29*$C$29)+IF($H$29*$C$29*AC$4&gt;$H$29,0,$H$29*$C$29)+IF($I$29*$C$29*AB$4&gt;$I$29,0,$I$29*$C$29)+IF($J$29*$C$29*AA$4&gt;$J$29,0,$J$29*$C$29)+IF($K$29*$C$29*Z$4&gt;$K$29,0,$K$29*$C$29)+IF($L$29*$C$29*Y$4&gt;$L$29,0,$L$29*$C$29)+IF($M$29*$C$29*X$4&gt;$M$29,0,$M$29*$C$29)+IF($N$29*$C$29*W$4&gt;$N$29,0,$N$29*$C$29)+IF($O$29*$C$29*V$4&gt;$O$29,0,$O$29*$C$29)+IF($P$29*$C$29*U$4&gt;$P$29,0,$P$29*$C$29)+IF($Q$29*$C$29*T$4&gt;$Q$29,0,$Q$29*$C$29)+IF($R$29*$C$29*S$4&gt;$R$29,0,$R$29*$C$29)+IF($S$29*$C$29*R$4&gt;$S$29,0,$S$29*$C$29)+IF($T$29*$C$29*Q$4&gt;$T$29,0,$T$29*$C$29)+IF($U$29*$C$29*P$4&gt;$U$29,0,$U$29*$C$29)+IF($V$29*$C$29*O$4&gt;$V$29,0,$V$29*$C$29)+IF($W$29*$C$29*N$4&gt;$W$29,0,$W$29*$C$29)+IF($X$29*$C$29*M$4&gt;$X$29,0,$X$29*$C$29)+IF($Y$29*$C$29*L$4&gt;$Y$29,0,$Y$29*$C$29)+IF($Z$29*$C$29*K$4&gt;$Z$29,0,$Z$29*$C$29)+IF($AA$29*$C$29*J$4&gt;$AA$29,0,$AA$29*$C$29)+IF($AB$29*$C$29*I$4&gt;$AB$29,0,$AB$29*$C$29)+IF($AC$29*$C$29*H$4&gt;$AC$29,0,$AC$29*$C$29)+IF($AD$29*$C$29*G$4&gt;$AD$29,0,$AD$29*$C$29)+IF($AE$29*$C$29*F$4&gt;$AE$29,0,$AE$29*$C$29)))</f>
        <v>0.45</v>
      </c>
      <c r="AG87" s="126">
        <f>IF(AF58&gt;AF29,0,IF(AND(AF58=AF29,AF87=0),0,IF($E$29*$C$29*AG$4&gt;$E$29,0,$E$29*$C$29)+IF($F$29*$C$29*AF$4&gt;$F$29,0,$F$29*$C$29)+IF($G$29*$C$29*AE$4&gt;$G$29,0,$G$29*$C$29)+IF($H$29*$C$29*AD$4&gt;$H$29,0,$H$29*$C$29)+IF($I$29*$C$29*AC$4&gt;$I$29,0,$I$29*$C$29)+IF($J$29*$C$29*AB$4&gt;$J$29,0,$J$29*$C$29)+IF($K$29*$C$29*AA$4&gt;$K$29,0,$K$29*$C$29)+IF($L$29*$C$29*Z$4&gt;$L$29,0,$L$29*$C$29)+IF($M$29*$C$29*Y$4&gt;$M$29,0,$M$29*$C$29)+IF($N$29*$C$29*X$4&gt;$N$29,0,$N$29*$C$29)+IF($O$29*$C$29*W$4&gt;$O$29,0,$O$29*$C$29)+IF($P$29*$C$29*V$4&gt;$P$29,0,$P$29*$C$29)+IF($Q$29*$C$29*U$4&gt;$Q$29,0,$Q$29*$C$29)+IF($R$29*$C$29*T$4&gt;$R$29,0,$R$29*$C$29)+IF($S$29*$C$29*S$4&gt;$S$29,0,$S$29*$C$29)+IF($T$29*$C$29*R$4&gt;$T$29,0,$T$29*$C$29)+IF($U$29*$C$29*Q$4&gt;$U$29,0,$U$29*$C$29)+IF($V$29*$C$29*P$4&gt;$V$29,0,$V$29*$C$29)+IF($W$29*$C$29*O$4&gt;$W$29,0,$W$29*$C$29)+IF($X$29*$C$29*N$4&gt;$X$29,0,$X$29*$C$29)+IF($Y$29*$C$29*M$4&gt;$Y$29,0,$Y$29*$C$29)+IF($Z$29*$C$29*L$4&gt;$Z$29,0,$Z$29*$C$29)+IF($AA$29*$C$29*K$4&gt;$AA$29,0,$AA$29*$C$29)+IF($AB$29*$C$29*J$4&gt;$AB$29,0,$AB$29*$C$29)+IF($AC$29*$C$29*I$4&gt;$AC$29,0,$AC$29*$C$29)+IF($AD$29*$C$29*H$4&gt;$AD$29,0,$AD$29*$C$29)+IF($AE$29*$C$29*G$4&gt;$AE$29,0,$AE$29*$C$29)+IF($AF$29*$C$29*F$4&gt;$AF$29,0,$AF$29*$C$29)))</f>
        <v>0.45</v>
      </c>
      <c r="AH87" s="126">
        <f>IF(AG58&gt;AG29,0,IF(AND(AG58=AG29,AG87=0),0,IF($E$29*$C$29*AH$4&gt;$E$29,0,$E$29*$C$29)+IF($F$29*$C$29*AG$4&gt;$F$29,0,$F$29*$C$29)+IF($G$29*$C$29*AF$4&gt;$G$29,0,$G$29*$C$29)+IF($H$29*$C$29*AE$4&gt;$H$29,0,$H$29*$C$29)+IF($I$29*$C$29*AD$4&gt;$I$29,0,$I$29*$C$29)+IF($J$29*$C$29*AC$4&gt;$J$29,0,$J$29*$C$29)+IF($K$29*$C$29*AB$4&gt;$K$29,0,$K$29*$C$29)+IF($L$29*$C$29*AA$4&gt;$L$29,0,$L$29*$C$29)+IF($M$29*$C$29*Z$4&gt;$M$29,0,$M$29*$C$29)+IF($N$29*$C$29*Y$4&gt;$N$29,0,$N$29*$C$29)+IF($O$29*$C$29*X$4&gt;$O$29,0,$O$29*$C$29)+IF($P$29*$C$29*W$4&gt;$P$29,0,$P$29*$C$29)+IF($Q$29*$C$29*V$4&gt;$Q$29,0,$Q$29*$C$29)+IF($R$29*$C$29*U$4&gt;$R$29,0,$R$29*$C$29)+IF($S$29*$C$29*T$4&gt;$S$29,0,$S$29*$C$29)+IF($T$29*$C$29*S$4&gt;$T$29,0,$T$29*$C$29)+IF($U$29*$C$29*R$4&gt;$U$29,0,$U$29*$C$29)+IF($V$29*$C$29*Q$4&gt;$V$29,0,$V$29*$C$29)+IF($W$29*$C$29*P$4&gt;$W$29,0,$W$29*$C$29)+IF($X$29*$C$29*O$4&gt;$X$29,0,$X$29*$C$29)+IF($Y$29*$C$29*N$4&gt;$Y$29,0,$Y$29*$C$29)+IF($Z$29*$C$29*M$4&gt;$Z$29,0,$Z$29*$C$29)+IF($AA$29*$C$29*L$4&gt;$AA$29,0,$AA$29*$C$29)+IF($AB$29*$C$29*K$4&gt;$AB$29,0,$AB$29*$C$29)+IF($AC$29*$C$29*J$4&gt;$AC$29,0,$AC$29*$C$29)+IF($AD$29*$C$29*I$4&gt;$AD$29,0,$AD$29*$C$29)+IF($AE$29*$C$29*H$4&gt;$AE$29,0,$AE$29*$C$29)+IF($AF$29*$C$29*G$4&gt;$AF$29,0,$AF$29*$C$29)+IF($AG$29*$C$29*F$4&gt;$AG$29,0,$AG$29*$C$29)))</f>
        <v>0.45</v>
      </c>
      <c r="AI87" s="126">
        <f>IF(AH58&gt;AH29,0,IF(AND(AH58=AH29,AH87=0),0,IF($E$29*$C$29*AI$4&gt;$E$29,0,$E$29*$C$29)+IF($F$29*$C$29*AH$4&gt;$F$29,0,$F$29*$C$29)+IF($G$29*$C$29*AG$4&gt;$G$29,0,$G$29*$C$29)+IF($H$29*$C$29*AF$4&gt;$H$29,0,$H$29*$C$29)+IF($I$29*$C$29*AE$4&gt;$I$29,0,$I$29*$C$29)+IF($J$29*$C$29*AD$4&gt;$J$29,0,$J$29*$C$29)+IF($K$29*$C$29*AC$4&gt;$K$29,0,$K$29*$C$29)+IF($L$29*$C$29*AB$4&gt;$L$29,0,$L$29*$C$29)+IF($M$29*$C$29*AA$4&gt;$M$29,0,$M$29*$C$29)+IF($N$29*$C$29*Z$4&gt;$N$29,0,$N$29*$C$29)+IF($O$29*$C$29*Y$4&gt;$O$29,0,$O$29*$C$29)+IF($P$29*$C$29*X$4&gt;$P$29,0,$P$29*$C$29)+IF($Q$29*$C$29*W$4&gt;$Q$29,0,$Q$29*$C$29)+IF($R$29*$C$29*V$4&gt;$R$29,0,$R$29*$C$29)+IF($S$29*$C$29*U$4&gt;$S$29,0,$S$29*$C$29)+IF($T$29*$C$29*T$4&gt;$T$29,0,$T$29*$C$29)+IF($U$29*$C$29*S$4&gt;$U$29,0,$U$29*$C$29)+IF($V$29*$C$29*R$4&gt;$V$29,0,$V$29*$C$29)+IF($W$29*$C$29*Q$4&gt;$W$29,0,$W$29*$C$29)+IF($X$29*$C$29*P$4&gt;$X$29,0,$X$29*$C$29)+IF($Y$29*$C$29*O$4&gt;$Y$29,0,$Y$29*$C$29)+IF($Z$29*$C$29*N$4&gt;$Z$29,0,$Z$29*$C$29)+IF($AA$29*$C$29*M$4&gt;$AA$29,0,$AA$29*$C$29)+IF($AB$29*$C$29*L$4&gt;$AB$29,0,$AB$29*$C$29)+IF($AC$29*$C$29*K$4&gt;$AC$29,0,$AC$29*$C$29)+IF($AD$29*$C$29*J$4&gt;$AD$29,0,$AD$29*$C$29)+IF($AE$29*$C$29*I$4&gt;$AE$29,0,$AE$29*$C$29)+IF($AF$29*$C$29*H$4&gt;$AF$29,0,$AF$29*$C$29)+IF($AG$29*$C$29*G$4&gt;$AG$29,0,$AG$29*$C$29)+IF($AH$29*$C$29*F$4&gt;$AH$29,0,$AH$29*$C$29)))</f>
        <v>0.45</v>
      </c>
    </row>
    <row r="88" spans="2:35" x14ac:dyDescent="0.3">
      <c r="B88" s="6" t="str">
        <f t="shared" si="12"/>
        <v xml:space="preserve">Communication equipment </v>
      </c>
      <c r="C88" s="302"/>
      <c r="D88" s="151">
        <f t="shared" si="13"/>
        <v>13.499999999999993</v>
      </c>
      <c r="E88" s="126">
        <v>0</v>
      </c>
      <c r="F88" s="126">
        <f>IF(E59&gt;E30,0,IF(AND(E59=E30,E88=0),0,IF($E$30*$C$30*F$4&gt;$E$30,0,$E$30*$C$30)))</f>
        <v>0.45</v>
      </c>
      <c r="G88" s="126">
        <f>IF(F59&gt;F30,0,IF(AND(F59=F30,F88=0),0,IF($E$30*$C$30*G$4&gt;$E$30,0,$E$30*$C$30)+IF($F$30*$C$30*F$4&gt;$F$30,0,$F$30*$C$30)))</f>
        <v>0.45</v>
      </c>
      <c r="H88" s="126">
        <f>IF(G59&gt;G30,0,IF(AND(G59=G30,G88=0),0,IF($E$30*$C$30*H$4&gt;$E$30,0,$E$30*$C$30)+IF($F$30*$C$30*G$4&gt;$F$30,0,$F$30*$C$30)+IF($G$30*$C$30*F$4&gt;$G$30,0,$G$30*$C$30)))</f>
        <v>0.45</v>
      </c>
      <c r="I88" s="126">
        <f>IF(H59&gt;H30,0,IF(AND(H59=H30,H88=0),0,IF($E$30*$C$30*I$4&gt;$E$30,0,$E$30*$C$30)+IF($F$30*$C$30*H$4&gt;$F$30,0,$F$30*$C$30)+IF($G$30*$C$30*G$4&gt;$G$30,0,$G$30*$C$30)+IF($H$30*$C$30*F$4&gt;$H$30,0,$H$30*$C$30)))</f>
        <v>0.45</v>
      </c>
      <c r="J88" s="126">
        <f>IF(I59&gt;I30,0,IF(AND(I59=I30,I88=0),0,IF($E$30*$C$30*J$4&gt;$E$30,0,$E$30*$C$30)+IF($F$30*$C$30*I$4&gt;$F$30,0,$F$30*$C$30)+IF($G$30*$C$30*H$4&gt;$G$30,0,$G$30*$C$30)+IF($H$30*$C$30*G$4&gt;$H$30,0,$H$30*$C$30)+IF($I$30*$C$30*F$4&gt;$I$30,0,$I$30*$C$30)))</f>
        <v>0.45</v>
      </c>
      <c r="K88" s="126">
        <f>IF(J59&gt;J30,0,IF(AND(J59=J30,J88=0),0,IF($E$30*$C$30*K$4&gt;$E$30,0,$E$30*$C$30)+IF($F$30*$C$30*J$4&gt;$F$30,0,$F$30*$C$30)+IF($G$30*$C$30*I$4&gt;$G$30,0,$G$30*$C$30)+IF($H$30*$C$30*H$4&gt;$H$30,0,$H$30*$C$30)+IF($I$30*$C$30*G$4&gt;$I$30,0,$I$30*$C$30)+IF($J$30*$C$30*F$4&gt;$J$30,0,$J$30*$C$30)))</f>
        <v>0.45</v>
      </c>
      <c r="L88" s="126">
        <f>IF(K59&gt;K30,0,IF(AND(K59=K30,K88=0),0,IF($E$30*$C$30*L$4&gt;$E$30,0,$E$30*$C$30)+IF($F$30*$C$30*K$4&gt;$F$30,0,$F$30*$C$30)+IF($G$30*$C$30*J$4&gt;$G$30,0,$G$30*$C$30)+IF($H$30*$C$30*I$4&gt;$H$30,0,$H$30*$C$30)+IF($I$30*$C$30*H$4&gt;$I$30,0,$I$30*$C$30)+IF($J$30*$C$30*G$4&gt;$J$30,0,$J$30*$C$30)+IF($K$30*$C$30*F$4&gt;$K$30,0,$K$30*$C$30)))</f>
        <v>0.45</v>
      </c>
      <c r="M88" s="126">
        <f>IF(L59&gt;L30,0,IF(AND(L59=L30,L88=0),0,IF($E$30*$C$30*M$4&gt;$E$30,0,$E$30*$C$30)+IF($F$30*$C$30*L$4&gt;$F$30,0,$F$30*$C$30)+IF($G$30*$C$30*K$4&gt;$G$30,0,$G$30*$C$30)+IF($H$30*$C$30*J$4&gt;$H$30,0,$H$30*$C$30)+IF($I$30*$C$30*I$4&gt;$I$30,0,$I$30*$C$30)+IF($J$30*$C$30*H$4&gt;$J$30,0,$J$30*$C$30)+IF($K$30*$C$30*G$4&gt;$K$30,0,$K$30*$C$30)+IF($L$30*$C$30*F$4&gt;$L$30,0,$L$30*$C$30)))</f>
        <v>0.45</v>
      </c>
      <c r="N88" s="126">
        <f>IF(M59&gt;M30,0,IF(AND(M59=M30,M88=0),0,IF($E$30*$C$30*N$4&gt;$E$30,0,$E$30*$C$30)+IF($F$30*$C$30*M$4&gt;$F$30,0,$F$30*$C$30)+IF($G$30*$C$30*L$4&gt;$G$30,0,$G$30*$C$30)+IF($H$30*$C$30*K$4&gt;$H$30,0,$H$30*$C$30)+IF($I$30*$C$30*J$4&gt;$I$30,0,$I$30*$C$30)+IF($J$30*$C$30*I$4&gt;$J$30,0,$J$30*$C$30)+IF($K$30*$C$30*H$4&gt;$K$30,0,$K$30*$C$30)+IF($L$30*$C$30*G$4&gt;$L$30,0,$L$30*$C$30)+IF($M$30*$C$30*F$4&gt;$M$30,0,$M$30*$C$30)))</f>
        <v>0.45</v>
      </c>
      <c r="O88" s="126">
        <f>IF(N59&gt;N30,0,IF(AND(N59=N30,N88=0),0,IF($E$30*$C$30*O$4&gt;$E$30,0,$E$30*$C$30)+IF($F$30*$C$30*N$4&gt;$F$30,0,$F$30*$C$30)+IF($G$30*$C$30*M$4&gt;$G$30,0,$G$30*$C$30)+IF($H$30*$C$30*L$4&gt;$H$30,0,$H$30*$C$30)+IF($I$30*$C$30*K$4&gt;$I$30,0,$I$30*$C$30)+IF($J$30*$C$30*J$4&gt;$J$30,0,$J$30*$C$30)+IF($K$30*$C$30*I$4&gt;$K$30,0,$K$30*$C$30)+IF($L$30*$C$30*H$4&gt;$L$30,0,$L$30*$C$30)+IF($M$30*$C$30*G$4&gt;$M$30,0,$M$30*$C$30)+IF($N$30*$C$30*F$4&gt;$N$30,0,$N$30*$C$30)))</f>
        <v>0.45</v>
      </c>
      <c r="P88" s="126">
        <f>IF(O59&gt;O30,0,IF(AND(O59=O30,O88=0),0,IF($E$30*$C$30*P$4&gt;$E$30,0,$E$30*$C$30)+IF($F$30*$C$30*O$4&gt;$F$30,0,$F$30*$C$30)+IF($G$30*$C$30*N$4&gt;$G$30,0,$G$30*$C$30)+IF($H$30*$C$30*M$4&gt;$H$30,0,$H$30*$C$30)+IF($I$30*$C$30*L$4&gt;$I$30,0,$I$30*$C$30)+IF($J$30*$C$30*K$4&gt;$J$30,0,$J$30*$C$30)+IF($K$30*$C$30*J$4&gt;$K$30,0,$K$30*$C$30)+IF($L$30*$C$30*I$4&gt;$L$30,0,$L$30*$C$30)+IF($M$30*$C$30*H$4&gt;$M$30,0,$M$30*$C$30)+IF($N$30*$C$30*G$4&gt;$N$30,0,$N$30*$C$30)+IF($O$30*$C$30*F$4&gt;$O$30,0,$O$30*$C$30)))</f>
        <v>0.45</v>
      </c>
      <c r="Q88" s="126">
        <f>IF(P59&gt;P30,0,IF(AND(P59=P30,P88=0),0,IF($E$30*$C$30*Q$4&gt;$E$30,0,$E$30*$C$30)+IF($F$30*$C$30*P$4&gt;$F$30,0,$F$30*$C$30)+IF($G$30*$C$30*O$4&gt;$G$30,0,$G$30*$C$30)+IF($H$30*$C$30*N$4&gt;$H$30,0,$H$30*$C$30)+IF($I$30*$C$30*M$4&gt;$I$30,0,$I$30*$C$30)+IF($J$30*$C$30*L$4&gt;$J$30,0,$J$30*$C$30)+IF($K$30*$C$30*K$4&gt;$K$30,0,$K$30*$C$30)+IF($L$30*$C$30*J$4&gt;$L$30,0,$L$30*$C$30)+IF($M$30*$C$30*I$4&gt;$M$30,0,$M$30*$C$30)+IF($N$30*$C$30*H$4&gt;$N$30,0,$N$30*$C$30)+IF($O$30*$C$30*G$4&gt;$O$30,0,$O$30*$C$30)+IF($P$30*$C$30*F$4&gt;$P$30,0,$P$30*$C$30)))</f>
        <v>0.45</v>
      </c>
      <c r="R88" s="126">
        <f>IF(Q59&gt;Q30,0,IF(AND(Q59=Q30,Q88=0),0,IF($E$30*$C$30*R$4&gt;$E$30,0,$E$30*$C$30)+IF($F$30*$C$30*Q$4&gt;$F$30,0,$F$30*$C$30)+IF($G$30*$C$30*P$4&gt;$G$30,0,$G$30*$C$30)+IF($H$30*$C$30*O$4&gt;$H$30,0,$H$30*$C$30)+IF($I$30*$C$30*N$4&gt;$I$30,0,$I$30*$C$30)+IF($J$30*$C$30*M$4&gt;$J$30,0,$J$30*$C$30)+IF($K$30*$C$30*L$4&gt;$K$30,0,$K$30*$C$30)+IF($L$30*$C$30*K$4&gt;$L$30,0,$L$30*$C$30)+IF($M$30*$C$30*J$4&gt;$M$30,0,$M$30*$C$30)+IF($N$30*$C$30*I$4&gt;$N$30,0,$N$30*$C$30)+IF($O$30*$C$30*H$4&gt;$O$30,0,$O$30*$C$30)+IF($P$30*$C$30*G$4&gt;$P$30,0,$P$30*$C$30)+IF($Q$30*$C$30*F$4&gt;$Q$30,0,$Q$30*$C$30)))</f>
        <v>0.45</v>
      </c>
      <c r="S88" s="126">
        <f>IF(R59&gt;R30,0,IF(AND(R59=R30,R88=0),0,IF($E$30*$C$30*S$4&gt;$E$30,0,$E$30*$C$30)+IF($F$30*$C$30*R$4&gt;$F$30,0,$F$30*$C$30)+IF($G$30*$C$30*Q$4&gt;$G$30,0,$G$30*$C$30)+IF($H$30*$C$30*P$4&gt;$H$30,0,$H$30*$C$30)+IF($I$30*$C$30*O$4&gt;$I$30,0,$I$30*$C$30)+IF($J$30*$C$30*N$4&gt;$J$30,0,$J$30*$C$30)+IF($K$30*$C$30*M$4&gt;$K$30,0,$K$30*$C$30)+IF($L$30*$C$30*L$4&gt;$L$30,0,$L$30*$C$30)+IF($M$30*$C$30*K$4&gt;$M$30,0,$M$30*$C$30)+IF($N$30*$C$30*J$4&gt;$N$30,0,$N$30*$C$30)+IF($O$30*$C$30*I$4&gt;$O$30,0,$O$30*$C$30)+IF($P$30*$C$30*H$4&gt;$P$30,0,$P$30*$C$30)+IF($Q$30*$C$30*G$4&gt;$Q$30,0,$Q$30*$C$30)+IF($R$30*$C$30*F$4&gt;$R$30,0,$R$30*$C$30)))</f>
        <v>0.45</v>
      </c>
      <c r="T88" s="126">
        <f>IF(S59&gt;S30,0,IF(AND(S59=S30,S88=0),0,IF($E$30*$C$30*T$4&gt;$E$30,0,$E$30*$C$30)+IF($F$30*$C$30*S$4&gt;$F$30,0,$F$30*$C$30)+IF($G$30*$C$30*R$4&gt;$G$30,0,$G$30*$C$30)+IF($H$30*$C$30*Q$4&gt;$H$30,0,$H$30*$C$30)+IF($I$30*$C$30*P$4&gt;$I$30,0,$I$30*$C$30)+IF($J$30*$C$30*O$4&gt;$J$30,0,$J$30*$C$30)+IF($K$30*$C$30*N$4&gt;$K$30,0,$K$30*$C$30)+IF($L$30*$C$30*M$4&gt;$L$30,0,$L$30*$C$30)+IF($M$30*$C$30*L$4&gt;$M$30,0,$M$30*$C$30)+IF($N$30*$C$30*K$4&gt;$N$30,0,$N$30*$C$30)+IF($O$30*$C$30*J$4&gt;$O$30,0,$O$30*$C$30)+IF($P$30*$C$30*I$4&gt;$P$30,0,$P$30*$C$30)+IF($Q$30*$C$30*H$4&gt;$Q$30,0,$Q$30*$C$30)+IF($R$30*$C$30*G$4&gt;$R$30,0,$R$30*$C$30)+IF($S$30*$C$30*F$4&gt;$S$30,0,$S$30*$C$30)))</f>
        <v>0.45</v>
      </c>
      <c r="U88" s="126">
        <f>IF(T59&gt;T30,0,IF(AND(T59=T30,T88=0),0,IF($E$30*$C$30*U$4&gt;$E$30,0,$E$30*$C$30)+IF($F$30*$C$30*T$4&gt;$F$30,0,$F$30*$C$30)+IF($G$30*$C$30*S$4&gt;$G$30,0,$G$30*$C$30)+IF($H$30*$C$30*R$4&gt;$H$30,0,$H$30*$C$30)+IF($I$30*$C$30*Q$4&gt;$I$30,0,$I$30*$C$30)+IF($J$30*$C$30*P$4&gt;$J$30,0,$J$30*$C$30)+IF($K$30*$C$30*O$4&gt;$K$30,0,$K$30*$C$30)+IF($L$30*$C$30*N$4&gt;$L$30,0,$L$30*$C$30)+IF($M$30*$C$30*M$4&gt;$M$30,0,$M$30*$C$30)+IF($N$30*$C$30*L$4&gt;$N$30,0,$N$30*$C$30)+IF($O$30*$C$30*K$4&gt;$O$30,0,$O$30*$C$30)+IF($P$30*$C$30*J$4&gt;$P$30,0,$P$30*$C$30)+IF($Q$30*$C$30*I$4&gt;$Q$30,0,$Q$30*$C$30)+IF($R$30*$C$30*H$4&gt;$R$30,0,$R$30*$C$30)+IF($S$30*$C$30*G$4&gt;$S$30,0,$S$30*$C$30)+IF($T$30*$C$30*F$4&gt;$T$30,0,$T$30*$C$30)))</f>
        <v>0.45</v>
      </c>
      <c r="V88" s="126">
        <f>IF(U59&gt;U30,0,IF(AND(U59=U30,U88=0),0,IF($E$30*$C$30*V$4&gt;$E$30,0,$E$30*$C$30)+IF($F$30*$C$30*U$4&gt;$F$30,0,$F$30*$C$30)+IF($G$30*$C$30*T$4&gt;$G$30,0,$G$30*$C$30)+IF($H$30*$C$30*S$4&gt;$H$30,0,$H$30*$C$30)+IF($I$30*$C$30*R$4&gt;$I$30,0,$I$30*$C$30)+IF($J$30*$C$30*Q$4&gt;$J$30,0,$J$30*$C$30)+IF($K$30*$C$30*P$4&gt;$K$30,0,$K$30*$C$30)+IF($L$30*$C$30*O$4&gt;$L$30,0,$L$30*$C$30)+IF($M$30*$C$30*N$4&gt;$M$30,0,$M$30*$C$30)+IF($N$30*$C$30*M$4&gt;$N$30,0,$N$30*$C$30)+IF($O$30*$C$30*L$4&gt;$O$30,0,$O$30*$C$30)+IF($P$30*$C$30*K$4&gt;$P$30,0,$P$30*$C$30)+IF($Q$30*$C$30*J$4&gt;$Q$30,0,$Q$30*$C$30)+IF($R$30*$C$30*I$4&gt;$R$30,0,$R$30*$C$30)+IF($S$30*$C$30*H$4&gt;$S$30,0,$S$30*$C$30)+IF($T$30*$C$30*G$4&gt;$T$30,0,$T$30*$C$30)+IF($U$30*$C$30*F$4&gt;$U$30,0,$U$30*$C$30)))</f>
        <v>0.45</v>
      </c>
      <c r="W88" s="126">
        <f>IF(V59&gt;V30,0,IF(AND(V59=V30,V88=0),0,IF($E$30*$C$30*W$4&gt;$E$30,0,$E$30*$C$30)+IF($F$30*$C$30*V$4&gt;$F$30,0,$F$30*$C$30)+IF($G$30*$C$30*U$4&gt;$G$30,0,$G$30*$C$30)+IF($H$30*$C$30*T$4&gt;$H$30,0,$H$30*$C$30)+IF($I$30*$C$30*S$4&gt;$I$30,0,$I$30*$C$30)+IF($J$30*$C$30*R$4&gt;$J$30,0,$J$30*$C$30)+IF($K$30*$C$30*Q$4&gt;$K$30,0,$K$30*$C$30)+IF($L$30*$C$30*P$4&gt;$L$30,0,$L$30*$C$30)+IF($M$30*$C$30*O$4&gt;$M$30,0,$M$30*$C$30)+IF($N$30*$C$30*N$4&gt;$N$30,0,$N$30*$C$30)+IF($O$30*$C$30*M$4&gt;$O$30,0,$O$30*$C$30)+IF($P$30*$C$30*L$4&gt;$P$30,0,$P$30*$C$30)+IF($Q$30*$C$30*K$4&gt;$Q$30,0,$Q$30*$C$30)+IF($R$30*$C$30*J$4&gt;$R$30,0,$R$30*$C$30)+IF($S$30*$C$30*I$4&gt;$S$30,0,$S$30*$C$30)+IF($T$30*$C$30*H$4&gt;$T$30,0,$T$30*$C$30)+IF($U$30*$C$30*G$4&gt;$U$30,0,$U$30*$C$30)+IF($V$30*$C$30*F$4&gt;$V$30,0,$V$30*$C$30)))</f>
        <v>0.45</v>
      </c>
      <c r="X88" s="126">
        <f>IF(W59&gt;W30,0,IF(AND(W59=W30,W88=0),0,IF($E$30*$C$30*X$4&gt;$E$30,0,$E$30*$C$30)+IF($F$30*$C$30*W$4&gt;$F$30,0,$F$30*$C$30)+IF($G$30*$C$30*V$4&gt;$G$30,0,$G$30*$C$30)+IF($H$30*$C$30*U$4&gt;$H$30,0,$H$30*$C$30)+IF($I$30*$C$30*T$4&gt;$I$30,0,$I$30*$C$30)+IF($J$30*$C$30*S$4&gt;$J$30,0,$J$30*$C$30)+IF($K$30*$C$30*R$4&gt;$K$30,0,$K$30*$C$30)+IF($L$30*$C$30*Q$4&gt;$L$30,0,$L$30*$C$30)+IF($M$30*$C$30*P$4&gt;$M$30,0,$M$30*$C$30)+IF($N$30*$C$30*O$4&gt;$N$30,0,$N$30*$C$30)+IF($O$30*$C$30*N$4&gt;$O$30,0,$O$30*$C$30)+IF($P$30*$C$30*M$4&gt;$P$30,0,$P$30*$C$30)+IF($Q$30*$C$30*L$4&gt;$Q$30,0,$Q$30*$C$30)+IF($R$30*$C$30*K$4&gt;$R$30,0,$R$30*$C$30)+IF($S$30*$C$30*J$4&gt;$S$30,0,$S$30*$C$30)+IF($T$30*$C$30*I$4&gt;$T$30,0,$T$30*$C$30)+IF($U$30*$C$30*H$4&gt;$U$30,0,$U$30*$C$30)+IF($V$30*$C$30*G$4&gt;$V$30,0,$V$30*$C$30)+IF($W$30*$C$30*F$4&gt;$W$30,0,$W$30*$C$30)))</f>
        <v>0.45</v>
      </c>
      <c r="Y88" s="126">
        <f>IF(X59&gt;X30,0,IF(AND(X59=X30,X88=0),0,IF($E$30*$C$30*Y$4&gt;$E$30,0,$E$30*$C$30)+IF($F$30*$C$30*X$4&gt;$F$30,0,$F$30*$C$30)+IF($G$30*$C$30*W$4&gt;$G$30,0,$G$30*$C$30)+IF($H$30*$C$30*V$4&gt;$H$30,0,$H$30*$C$30)+IF($I$30*$C$30*U$4&gt;$I$30,0,$I$30*$C$30)+IF($J$30*$C$30*T$4&gt;$J$30,0,$J$30*$C$30)+IF($K$30*$C$30*S$4&gt;$K$30,0,$K$30*$C$30)+IF($L$30*$C$30*R$4&gt;$L$30,0,$L$30*$C$30)+IF($M$30*$C$30*Q$4&gt;$M$30,0,$M$30*$C$30)+IF($N$30*$C$30*P$4&gt;$N$30,0,$N$30*$C$30)+IF($O$30*$C$30*O$4&gt;$O$30,0,$O$30*$C$30)+IF($P$30*$C$30*N$4&gt;$P$30,0,$P$30*$C$30)+IF($Q$30*$C$30*M$4&gt;$Q$30,0,$Q$30*$C$30)+IF($R$30*$C$30*L$4&gt;$R$30,0,$R$30*$C$30)+IF($S$30*$C$30*K$4&gt;$S$30,0,$S$30*$C$30)+IF($T$30*$C$30*J$4&gt;$T$30,0,$T$30*$C$30)+IF($U$30*$C$30*I$4&gt;$U$30,0,$U$30*$C$30)+IF($V$30*$C$30*H$4&gt;$V$30,0,$V$30*$C$30)+IF($W$30*$C$30*G$4&gt;$W$30,0,$W$30*$C$30)+IF($X$30*$C$30*F$4&gt;$X$30,0,$X$30*$C$30)))</f>
        <v>0.45</v>
      </c>
      <c r="Z88" s="126">
        <f>IF(Y59&gt;Y30,0,IF(AND(Y59=Y30,Y88=0),0,IF($E$30*$C$30*Z$4&gt;$E$30,0,$E$30*$C$30)+IF($F$30*$C$30*Y$4&gt;$F$30,0,$F$30*$C$30)+IF($G$30*$C$30*X$4&gt;$G$30,0,$G$30*$C$30)+IF($H$30*$C$30*W$4&gt;$H$30,0,$H$30*$C$30)+IF($I$30*$C$30*V$4&gt;$I$30,0,$I$30*$C$30)+IF($J$30*$C$30*U$4&gt;$J$30,0,$J$30*$C$30)+IF($K$30*$C$30*T$4&gt;$K$30,0,$K$30*$C$30)+IF($L$30*$C$30*S$4&gt;$L$30,0,$L$30*$C$30)+IF($M$30*$C$30*R$4&gt;$M$30,0,$M$30*$C$30)+IF($N$30*$C$30*Q$4&gt;$N$30,0,$N$30*$C$30)+IF($O$30*$C$30*P$4&gt;$O$30,0,$O$30*$C$30)+IF($P$30*$C$30*O$4&gt;$P$30,0,$P$30*$C$30)+IF($Q$30*$C$30*N$4&gt;$Q$30,0,$Q$30*$C$30)+IF($R$30*$C$30*M$4&gt;$R$30,0,$R$30*$C$30)+IF($S$30*$C$30*L$4&gt;$S$30,0,$S$30*$C$30)+IF($T$30*$C$30*K$4&gt;$T$30,0,$T$30*$C$30)+IF($U$30*$C$30*J$4&gt;$U$30,0,$U$30*$C$30)+IF($V$30*$C$30*I$4&gt;$V$30,0,$V$30*$C$30)+IF($W$30*$C$30*H$4&gt;$W$30,0,$W$30*$C$30)+IF($X$30*$C$30*G$4&gt;$X$30,0,$X$30*$C$30)+IF($Y$30*$C$30*F$4&gt;$Y$30,0,$Y$30*$C$30)))</f>
        <v>0.45</v>
      </c>
      <c r="AA88" s="126">
        <f>IF(Z59&gt;Z30,0,IF(AND(Z59=Z30,Z88=0),0,IF($E$30*$C$30*AA$4&gt;$E$30,0,$E$30*$C$30)+IF($F$30*$C$30*Z$4&gt;$F$30,0,$F$30*$C$30)+IF($G$30*$C$30*Y$4&gt;$G$30,0,$G$30*$C$30)+IF($H$30*$C$30*X$4&gt;$H$30,0,$H$30*$C$30)+IF($I$30*$C$30*W$4&gt;$I$30,0,$I$30*$C$30)+IF($J$30*$C$30*V$4&gt;$J$30,0,$J$30*$C$30)+IF($K$30*$C$30*U$4&gt;$K$30,0,$K$30*$C$30)+IF($L$30*$C$30*T$4&gt;$L$30,0,$L$30*$C$30)+IF($M$30*$C$30*S$4&gt;$M$30,0,$M$30*$C$30)+IF($N$30*$C$30*R$4&gt;$N$30,0,$N$30*$C$30)+IF($O$30*$C$30*Q$4&gt;$O$30,0,$O$30*$C$30)+IF($P$30*$C$30*P$4&gt;$P$30,0,$P$30*$C$30)+IF($Q$30*$C$30*O$4&gt;$Q$30,0,$Q$30*$C$30)+IF($R$30*$C$30*N$4&gt;$R$30,0,$R$30*$C$30)+IF($S$30*$C$30*M$4&gt;$S$30,0,$S$30*$C$30)+IF($T$30*$C$30*L$4&gt;$T$30,0,$T$30*$C$30)+IF($U$30*$C$30*K$4&gt;$U$30,0,$U$30*$C$30)+IF($V$30*$C$30*J$4&gt;$V$30,0,$V$30*$C$30)+IF($W$30*$C$30*I$4&gt;$W$30,0,$W$30*$C$30)+IF($X$30*$C$30*H$4&gt;$X$30,0,$X$30*$C$30)+IF($Y$30*$C$30*G$4&gt;$Y$30,0,$Y$30*$C$30)+IF($Z$30*$C$30*F$4&gt;$Z$30,0,$Z$30*$C$30)))</f>
        <v>0.45</v>
      </c>
      <c r="AB88" s="126">
        <f>IF(AA59&gt;AA30,0,IF(AND(AA59=AA30,AA88=0),0,IF($E$30*$C$30*AB$4&gt;$E$30,0,$E$30*$C$30)+IF($F$30*$C$30*AA$4&gt;$F$30,0,$F$30*$C$30)+IF($G$30*$C$30*Z$4&gt;$G$30,0,$G$30*$C$30)+IF($H$30*$C$30*Y$4&gt;$H$30,0,$H$30*$C$30)+IF($I$30*$C$30*X$4&gt;$I$30,0,$I$30*$C$30)+IF($J$30*$C$30*W$4&gt;$J$30,0,$J$30*$C$30)+IF($K$30*$C$30*V$4&gt;$K$30,0,$K$30*$C$30)+IF($L$30*$C$30*U$4&gt;$L$30,0,$L$30*$C$30)+IF($M$30*$C$30*T$4&gt;$M$30,0,$M$30*$C$30)+IF($N$30*$C$30*S$4&gt;$N$30,0,$N$30*$C$30)+IF($O$30*$C$30*R$4&gt;$O$30,0,$O$30*$C$30)+IF($P$30*$C$30*Q$4&gt;$P$30,0,$P$30*$C$30)+IF($Q$30*$C$30*P$4&gt;$Q$30,0,$Q$30*$C$30)+IF($R$30*$C$30*O$4&gt;$R$30,0,$R$30*$C$30)+IF($S$30*$C$30*N$4&gt;$S$30,0,$S$30*$C$30)+IF($T$30*$C$30*M$4&gt;$T$30,0,$T$30*$C$30)+IF($U$30*$C$30*L$4&gt;$U$30,0,$U$30*$C$30)+IF($V$30*$C$30*K$4&gt;$V$30,0,$V$30*$C$30)+IF($W$30*$C$30*J$4&gt;$W$30,0,$W$30*$C$30)+IF($X$30*$C$30*I$4&gt;$X$30,0,$X$30*$C$30)+IF($Y$30*$C$30*H$4&gt;$Y$30,0,$Y$30*$C$30)+IF($Z$30*$C$30*G$4&gt;$Z$30,0,$Z$30*$C$30)+IF($AA$30*$C$30*F$4&gt;$AA$30,0,$AA$30*$C$30)))</f>
        <v>0.45</v>
      </c>
      <c r="AC88" s="126">
        <f>IF(AB59&gt;AB30,0,IF(AND(AB59=AB30,AB88=0),0,IF($E$30*$C$30*AC$4&gt;$E$30,0,$E$30*$C$30)+IF($F$30*$C$30*AB$4&gt;$F$30,0,$F$30*$C$30)+IF($G$30*$C$30*AA$4&gt;$G$30,0,$G$30*$C$30)+IF($H$30*$C$30*Z$4&gt;$H$30,0,$H$30*$C$30)+IF($I$30*$C$30*Y$4&gt;$I$30,0,$I$30*$C$30)+IF($J$30*$C$30*X$4&gt;$J$30,0,$J$30*$C$30)+IF($K$30*$C$30*W$4&gt;$K$30,0,$K$30*$C$30)+IF($L$30*$C$30*V$4&gt;$L$30,0,$L$30*$C$30)+IF($M$30*$C$30*U$4&gt;$M$30,0,$M$30*$C$30)+IF($N$30*$C$30*T$4&gt;$N$30,0,$N$30*$C$30)+IF($O$30*$C$30*S$4&gt;$O$30,0,$O$30*$C$30)+IF($P$30*$C$30*R$4&gt;$P$30,0,$P$30*$C$30)+IF($Q$30*$C$30*Q$4&gt;$Q$30,0,$Q$30*$C$30)+IF($R$30*$C$30*P$4&gt;$R$30,0,$R$30*$C$30)+IF($S$30*$C$30*O$4&gt;$S$30,0,$S$30*$C$30)+IF($T$30*$C$30*N$4&gt;$T$30,0,$T$30*$C$30)+IF($U$30*$C$30*M$4&gt;$U$30,0,$U$30*$C$30)+IF($V$30*$C$30*L$4&gt;$V$30,0,$V$30*$C$30)+IF($W$30*$C$30*K$4&gt;$W$30,0,$W$30*$C$30)+IF($X$30*$C$30*J$4&gt;$X$30,0,$X$30*$C$30)+IF($Y$30*$C$30*I$4&gt;$Y$30,0,$Y$30*$C$30)+IF($Z$30*$C$30*H$4&gt;$Z$30,0,$Z$30*$C$30)+IF($AA$30*$C$30*G$4&gt;$AA$30,0,$AA$30*$C$30)+IF($AB$30*$C$30*F$4&gt;$AB$30,0,$AB$30*$C$30)))</f>
        <v>0.45</v>
      </c>
      <c r="AD88" s="126">
        <f>IF(AC59&gt;AC30,0,IF(AND(AC59=AC30,AC88=0),0,IF($E$30*$C$30*AD$4&gt;$E$30,0,$E$30*$C$30)+IF($F$30*$C$30*AC$4&gt;$F$30,0,$F$30*$C$30)+IF($G$30*$C$30*AB$4&gt;$G$30,0,$G$30*$C$30)+IF($H$30*$C$30*AA$4&gt;$H$30,0,$H$30*$C$30)+IF($I$30*$C$30*Z$4&gt;$I$30,0,$I$30*$C$30)+IF($J$30*$C$30*Y$4&gt;$J$30,0,$J$30*$C$30)+IF($K$30*$C$30*X$4&gt;$K$30,0,$K$30*$C$30)+IF($L$30*$C$30*W$4&gt;$L$30,0,$L$30*$C$30)+IF($M$30*$C$30*V$4&gt;$M$30,0,$M$30*$C$30)+IF($N$30*$C$30*U$4&gt;$N$30,0,$N$30*$C$30)+IF($O$30*$C$30*T$4&gt;$O$30,0,$O$30*$C$30)+IF($P$30*$C$30*S$4&gt;$P$30,0,$P$30*$C$30)+IF($Q$30*$C$30*R$4&gt;$Q$30,0,$Q$30*$C$30)+IF($R$30*$C$30*Q$4&gt;$R$30,0,$R$30*$C$30)+IF($S$30*$C$30*P$4&gt;$S$30,0,$S$30*$C$30)+IF($T$30*$C$30*O$4&gt;$T$30,0,$T$30*$C$30)+IF($U$30*$C$30*N$4&gt;$U$30,0,$U$30*$C$30)+IF($V$30*$C$30*M$4&gt;$V$30,0,$V$30*$C$30)+IF($W$30*$C$30*L$4&gt;$W$30,0,$W$30*$C$30)+IF($X$30*$C$30*K$4&gt;$X$30,0,$X$30*$C$30)+IF($Y$30*$C$30*J$4&gt;$Y$30,0,$Y$30*$C$30)+IF($Z$30*$C$30*I$4&gt;$Z$30,0,$Z$30*$C$30)+IF($AA$30*$C$30*H$4&gt;$AA$30,0,$AA$30*$C$30)+IF($AB$30*$C$30*G$4&gt;$AB$30,0,$AB$30*$C$30)+IF($AC$30*$C$30*F$4&gt;$AC$30,0,$AC$30*$C$30)))</f>
        <v>0.45</v>
      </c>
      <c r="AE88" s="126">
        <f>IF(AD59&gt;AD30,0,IF(AND(AD59=AD30,AD88=0),0,IF($E$30*$C$30*AE$4&gt;$E$30,0,$E$30*$C$30)+IF($F$30*$C$30*AD$4&gt;$F$30,0,$F$30*$C$30)+IF($G$30*$C$30*AC$4&gt;$G$30,0,$G$30*$C$30)+IF($H$30*$C$30*AB$4&gt;$H$30,0,$H$30*$C$30)+IF($I$30*$C$30*AA$4&gt;$I$30,0,$I$30*$C$30)+IF($J$30*$C$30*Z$4&gt;$J$30,0,$J$30*$C$30)+IF($K$30*$C$30*Y$4&gt;$K$30,0,$K$30*$C$30)+IF($L$30*$C$30*X$4&gt;$L$30,0,$L$30*$C$30)+IF($M$30*$C$30*W$4&gt;$M$30,0,$M$30*$C$30)+IF($N$30*$C$30*V$4&gt;$N$30,0,$N$30*$C$30)+IF($O$30*$C$30*U$4&gt;$O$30,0,$O$30*$C$30)+IF($P$30*$C$30*T$4&gt;$P$30,0,$P$30*$C$30)+IF($Q$30*$C$30*S$4&gt;$Q$30,0,$Q$30*$C$30)+IF($R$30*$C$30*R$4&gt;$R$30,0,$R$30*$C$30)+IF($S$30*$C$30*Q$4&gt;$S$30,0,$S$30*$C$30)+IF($T$30*$C$30*P$4&gt;$T$30,0,$T$30*$C$30)+IF($U$30*$C$30*O$4&gt;$U$30,0,$U$30*$C$30)+IF($V$30*$C$30*N$4&gt;$V$30,0,$V$30*$C$30)+IF($W$30*$C$30*M$4&gt;$W$30,0,$W$30*$C$30)+IF($X$30*$C$30*L$4&gt;$X$30,0,$X$30*$C$30)+IF($Y$30*$C$30*K$4&gt;$Y$30,0,$Y$30*$C$30)+IF($Z$30*$C$30*J$4&gt;$Z$30,0,$Z$30*$C$30)+IF($AA$30*$C$30*I$4&gt;$AA$30,0,$AA$30*$C$30)+IF($AB$30*$C$30*H$4&gt;$AB$30,0,$AB$30*$C$30)+IF($AC$30*$C$30*G$4&gt;$AC$30,0,$AC$30*$C$30)+IF($AD$30*$C$30*F$4&gt;$AD$30,0,$AD$30*$C$30)))</f>
        <v>0.45</v>
      </c>
      <c r="AF88" s="126">
        <f>IF(AE59&gt;AE30,0,IF(AND(AE59=AE30,AE88=0),0,IF($E$30*$C$30*AF$4&gt;$E$30,0,$E$30*$C$30)+IF($F$30*$C$30*AE$4&gt;$F$30,0,$F$30*$C$30)+IF($G$30*$C$30*AD$4&gt;$G$30,0,$G$30*$C$30)+IF($H$30*$C$30*AC$4&gt;$H$30,0,$H$30*$C$30)+IF($I$30*$C$30*AB$4&gt;$I$30,0,$I$30*$C$30)+IF($J$30*$C$30*AA$4&gt;$J$30,0,$J$30*$C$30)+IF($K$30*$C$30*Z$4&gt;$K$30,0,$K$30*$C$30)+IF($L$30*$C$30*Y$4&gt;$L$30,0,$L$30*$C$30)+IF($M$30*$C$30*X$4&gt;$M$30,0,$M$30*$C$30)+IF($N$30*$C$30*W$4&gt;$N$30,0,$N$30*$C$30)+IF($O$30*$C$30*V$4&gt;$O$30,0,$O$30*$C$30)+IF($P$30*$C$30*U$4&gt;$P$30,0,$P$30*$C$30)+IF($Q$30*$C$30*T$4&gt;$Q$30,0,$Q$30*$C$30)+IF($R$30*$C$30*S$4&gt;$R$30,0,$R$30*$C$30)+IF($S$30*$C$30*R$4&gt;$S$30,0,$S$30*$C$30)+IF($T$30*$C$30*Q$4&gt;$T$30,0,$T$30*$C$30)+IF($U$30*$C$30*P$4&gt;$U$30,0,$U$30*$C$30)+IF($V$30*$C$30*O$4&gt;$V$30,0,$V$30*$C$30)+IF($W$30*$C$30*N$4&gt;$W$30,0,$W$30*$C$30)+IF($X$30*$C$30*M$4&gt;$X$30,0,$X$30*$C$30)+IF($Y$30*$C$30*L$4&gt;$Y$30,0,$Y$30*$C$30)+IF($Z$30*$C$30*K$4&gt;$Z$30,0,$Z$30*$C$30)+IF($AA$30*$C$30*J$4&gt;$AA$30,0,$AA$30*$C$30)+IF($AB$30*$C$30*I$4&gt;$AB$30,0,$AB$30*$C$30)+IF($AC$30*$C$30*H$4&gt;$AC$30,0,$AC$30*$C$30)+IF($AD$30*$C$30*G$4&gt;$AD$30,0,$AD$30*$C$30)+IF($AE$30*$C$30*F$4&gt;$AE$30,0,$AE$30*$C$30)))</f>
        <v>0.45</v>
      </c>
      <c r="AG88" s="126">
        <f>IF(AF59&gt;AF30,0,IF(AND(AF59=AF30,AF88=0),0,IF($E$30*$C$30*AG$4&gt;$E$30,0,$E$30*$C$30)+IF($F$30*$C$30*AF$4&gt;$F$30,0,$F$30*$C$30)+IF($G$30*$C$30*AE$4&gt;$G$30,0,$G$30*$C$30)+IF($H$30*$C$30*AD$4&gt;$H$30,0,$H$30*$C$30)+IF($I$30*$C$30*AC$4&gt;$I$30,0,$I$30*$C$30)+IF($J$30*$C$30*AB$4&gt;$J$30,0,$J$30*$C$30)+IF($K$30*$C$30*AA$4&gt;$K$30,0,$K$30*$C$30)+IF($L$30*$C$30*Z$4&gt;$L$30,0,$L$30*$C$30)+IF($M$30*$C$30*Y$4&gt;$M$30,0,$M$30*$C$30)+IF($N$30*$C$30*X$4&gt;$N$30,0,$N$30*$C$30)+IF($O$30*$C$30*W$4&gt;$O$30,0,$O$30*$C$30)+IF($P$30*$C$30*V$4&gt;$P$30,0,$P$30*$C$30)+IF($Q$30*$C$30*U$4&gt;$Q$30,0,$Q$30*$C$30)+IF($R$30*$C$30*T$4&gt;$R$30,0,$R$30*$C$30)+IF($S$30*$C$30*S$4&gt;$S$30,0,$S$30*$C$30)+IF($T$30*$C$30*R$4&gt;$T$30,0,$T$30*$C$30)+IF($U$30*$C$30*Q$4&gt;$U$30,0,$U$30*$C$30)+IF($V$30*$C$30*P$4&gt;$V$30,0,$V$30*$C$30)+IF($W$30*$C$30*O$4&gt;$W$30,0,$W$30*$C$30)+IF($X$30*$C$30*N$4&gt;$X$30,0,$X$30*$C$30)+IF($Y$30*$C$30*M$4&gt;$Y$30,0,$Y$30*$C$30)+IF($Z$30*$C$30*L$4&gt;$Z$30,0,$Z$30*$C$30)+IF($AA$30*$C$30*K$4&gt;$AA$30,0,$AA$30*$C$30)+IF($AB$30*$C$30*J$4&gt;$AB$30,0,$AB$30*$C$30)+IF($AC$30*$C$30*I$4&gt;$AC$30,0,$AC$30*$C$30)+IF($AD$30*$C$30*H$4&gt;$AD$30,0,$AD$30*$C$30)+IF($AE$30*$C$30*G$4&gt;$AE$30,0,$AE$30*$C$30)+IF($AF$30*$C$30*F$4&gt;$AF$30,0,$AF$30*$C$30)))</f>
        <v>0.45</v>
      </c>
      <c r="AH88" s="126">
        <f>IF(AG59&gt;AG30,0,IF(AND(AG59=AG30,AG88=0),0,IF($E$30*$C$30*AH$4&gt;$E$30,0,$E$30*$C$30)+IF($F$30*$C$30*AG$4&gt;$F$30,0,$F$30*$C$30)+IF($G$30*$C$30*AF$4&gt;$G$30,0,$G$30*$C$30)+IF($H$30*$C$30*AE$4&gt;$H$30,0,$H$30*$C$30)+IF($I$30*$C$30*AD$4&gt;$I$30,0,$I$30*$C$30)+IF($J$30*$C$30*AC$4&gt;$J$30,0,$J$30*$C$30)+IF($K$30*$C$30*AB$4&gt;$K$30,0,$K$30*$C$30)+IF($L$30*$C$30*AA$4&gt;$L$30,0,$L$30*$C$30)+IF($M$30*$C$30*Z$4&gt;$M$30,0,$M$30*$C$30)+IF($N$30*$C$30*Y$4&gt;$N$30,0,$N$30*$C$30)+IF($O$30*$C$30*X$4&gt;$O$30,0,$O$30*$C$30)+IF($P$30*$C$30*W$4&gt;$P$30,0,$P$30*$C$30)+IF($Q$30*$C$30*V$4&gt;$Q$30,0,$Q$30*$C$30)+IF($R$30*$C$30*U$4&gt;$R$30,0,$R$30*$C$30)+IF($S$30*$C$30*T$4&gt;$S$30,0,$S$30*$C$30)+IF($T$30*$C$30*S$4&gt;$T$30,0,$T$30*$C$30)+IF($U$30*$C$30*R$4&gt;$U$30,0,$U$30*$C$30)+IF($V$30*$C$30*Q$4&gt;$V$30,0,$V$30*$C$30)+IF($W$30*$C$30*P$4&gt;$W$30,0,$W$30*$C$30)+IF($X$30*$C$30*O$4&gt;$X$30,0,$X$30*$C$30)+IF($Y$30*$C$30*N$4&gt;$Y$30,0,$Y$30*$C$30)+IF($Z$30*$C$30*M$4&gt;$Z$30,0,$Z$30*$C$30)+IF($AA$30*$C$30*L$4&gt;$AA$30,0,$AA$30*$C$30)+IF($AB$30*$C$30*K$4&gt;$AB$30,0,$AB$30*$C$30)+IF($AC$30*$C$30*J$4&gt;$AC$30,0,$AC$30*$C$30)+IF($AD$30*$C$30*I$4&gt;$AD$30,0,$AD$30*$C$30)+IF($AE$30*$C$30*H$4&gt;$AE$30,0,$AE$30*$C$30)+IF($AF$30*$C$30*G$4&gt;$AF$30,0,$AF$30*$C$30)+IF($AG$30*$C$30*F$4&gt;$AG$30,0,$AG$30*$C$30)))</f>
        <v>0.45</v>
      </c>
      <c r="AI88" s="126">
        <f>IF(AH59&gt;AH30,0,IF(AND(AH59=AH30,AH88=0),0,IF($E$30*$C$30*AI$4&gt;$E$30,0,$E$30*$C$30)+IF($F$30*$C$30*AH$4&gt;$F$30,0,$F$30*$C$30)+IF($G$30*$C$30*AG$4&gt;$G$30,0,$G$30*$C$30)+IF($H$30*$C$30*AF$4&gt;$H$30,0,$H$30*$C$30)+IF($I$30*$C$30*AE$4&gt;$I$30,0,$I$30*$C$30)+IF($J$30*$C$30*AD$4&gt;$J$30,0,$J$30*$C$30)+IF($K$30*$C$30*AC$4&gt;$K$30,0,$K$30*$C$30)+IF($L$30*$C$30*AB$4&gt;$L$30,0,$L$30*$C$30)+IF($M$30*$C$30*AA$4&gt;$M$30,0,$M$30*$C$30)+IF($N$30*$C$30*Z$4&gt;$N$30,0,$N$30*$C$30)+IF($O$30*$C$30*Y$4&gt;$O$30,0,$O$30*$C$30)+IF($P$30*$C$30*X$4&gt;$P$30,0,$P$30*$C$30)+IF($Q$30*$C$30*W$4&gt;$Q$30,0,$Q$30*$C$30)+IF($R$30*$C$30*V$4&gt;$R$30,0,$R$30*$C$30)+IF($S$30*$C$30*U$4&gt;$S$30,0,$S$30*$C$30)+IF($T$30*$C$30*T$4&gt;$T$30,0,$T$30*$C$30)+IF($U$30*$C$30*S$4&gt;$U$30,0,$U$30*$C$30)+IF($V$30*$C$30*R$4&gt;$V$30,0,$V$30*$C$30)+IF($W$30*$C$30*Q$4&gt;$W$30,0,$W$30*$C$30)+IF($X$30*$C$30*P$4&gt;$X$30,0,$X$30*$C$30)+IF($Y$30*$C$30*O$4&gt;$Y$30,0,$Y$30*$C$30)+IF($Z$30*$C$30*N$4&gt;$Z$30,0,$Z$30*$C$30)+IF($AA$30*$C$30*M$4&gt;$AA$30,0,$AA$30*$C$30)+IF($AB$30*$C$30*L$4&gt;$AB$30,0,$AB$30*$C$30)+IF($AC$30*$C$30*K$4&gt;$AC$30,0,$AC$30*$C$30)+IF($AD$30*$C$30*J$4&gt;$AD$30,0,$AD$30*$C$30)+IF($AE$30*$C$30*I$4&gt;$AE$30,0,$AE$30*$C$30)+IF($AF$30*$C$30*H$4&gt;$AF$30,0,$AF$30*$C$30)+IF($AG$30*$C$30*G$4&gt;$AG$30,0,$AG$30*$C$30)+IF($AH$30*$C$30*F$4&gt;$AH$30,0,$AH$30*$C$30)))</f>
        <v>0.45</v>
      </c>
    </row>
    <row r="89" spans="2:35" x14ac:dyDescent="0.3">
      <c r="B89" s="6" t="str">
        <f t="shared" si="12"/>
        <v>Laboratories</v>
      </c>
      <c r="C89" s="302"/>
      <c r="D89" s="151">
        <f t="shared" si="13"/>
        <v>13.499999999999993</v>
      </c>
      <c r="E89" s="126">
        <v>0</v>
      </c>
      <c r="F89" s="126">
        <f>IF(E60&gt;E31,0,IF(AND(E60=E31,E89=0),0,IF($E$31*$C$31*F$4&gt;$E$31,0,$E$31*$C$31)))</f>
        <v>0.45</v>
      </c>
      <c r="G89" s="126">
        <f>IF(F60&gt;F31,0,IF(AND(F60=F31,F89=0),0,IF($E$31*$C$31*G$4&gt;$E$31,0,$E$31*$C$31)+IF($F$31*$C$31*F$4&gt;$F$31,0,$F$31*$C$31)))</f>
        <v>0.45</v>
      </c>
      <c r="H89" s="126">
        <f>IF(G60&gt;G31,0,IF(AND(G60=G31,G89=0),0,IF($E$31*$C$31*H$4&gt;$E$31,0,$E$31*$C$31)+IF($F$31*$C$31*G$4&gt;$F$31,0,$F$31*$C$31)+IF($G$31*$C$31*F$4&gt;$G$31,0,$G$31*$C$31)))</f>
        <v>0.45</v>
      </c>
      <c r="I89" s="126">
        <f>IF(H60&gt;H31,0,IF(AND(H60=H31,H89=0),0,IF($E$31*$C$31*I$4&gt;$E$31,0,$E$31*$C$31)+IF($F$31*$C$31*H$4&gt;$F$31,0,$F$31*$C$31)+IF($G$31*$C$31*G$4&gt;$G$31,0,$G$31*$C$31)+IF($H$31*$C$31*F$4&gt;$H$31,0,$H$31*$C$31)))</f>
        <v>0.45</v>
      </c>
      <c r="J89" s="126">
        <f>IF(I60&gt;I31,0,IF(AND(I60=I31,I89=0),0,IF($E$31*$C$31*J$4&gt;$E$31,0,$E$31*$C$31)+IF($F$31*$C$31*I$4&gt;$F$31,0,$F$31*$C$31)+IF($G$31*$C$31*H$4&gt;$G$31,0,$G$31*$C$31)+IF($H$31*$C$31*G$4&gt;$H$31,0,$H$31*$C$31)+IF($I$31*$C$31*F$4&gt;$I$31,0,$I$31*$C$31)))</f>
        <v>0.45</v>
      </c>
      <c r="K89" s="126">
        <f>IF(J60&gt;J31,0,IF(AND(J60=J31,J89=0),0,IF($E$31*$C$31*K$4&gt;$E$31,0,$E$31*$C$31)+IF($F$31*$C$31*J$4&gt;$F$31,0,$F$31*$C$31)+IF($G$31*$C$31*I$4&gt;$G$31,0,$G$31*$C$31)+IF($H$31*$C$31*H$4&gt;$H$31,0,$H$31*$C$31)+IF($I$31*$C$31*G$4&gt;$I$31,0,$I$31*$C$31)+IF($J$31*$C$31*F$4&gt;$J$31,0,$J$31*$C$31)))</f>
        <v>0.45</v>
      </c>
      <c r="L89" s="126">
        <f>IF(K60&gt;K31,0,IF(AND(K60=K31,K89=0),0,IF($E$31*$C$31*L$4&gt;$E$31,0,$E$31*$C$31)+IF($F$31*$C$31*K$4&gt;$F$31,0,$F$31*$C$31)+IF($G$31*$C$31*J$4&gt;$G$31,0,$G$31*$C$31)+IF($H$31*$C$31*I$4&gt;$H$31,0,$H$31*$C$31)+IF($I$31*$C$31*H$4&gt;$I$31,0,$I$31*$C$31)+IF($J$31*$C$31*G$4&gt;$J$31,0,$J$31*$C$31)+IF($K$31*$C$31*F$4&gt;$K$31,0,$K$31*$C$31)))</f>
        <v>0.45</v>
      </c>
      <c r="M89" s="126">
        <f>IF(L60&gt;L31,0,IF(AND(L60=L31,L89=0),0,IF($E$31*$C$31*M$4&gt;$E$31,0,$E$31*$C$31)+IF($F$31*$C$31*L$4&gt;$F$31,0,$F$31*$C$31)+IF($G$31*$C$31*K$4&gt;$G$31,0,$G$31*$C$31)+IF($H$31*$C$31*J$4&gt;$H$31,0,$H$31*$C$31)+IF($I$31*$C$31*I$4&gt;$I$31,0,$I$31*$C$31)+IF($J$31*$C$31*H$4&gt;$J$31,0,$J$31*$C$31)+IF($K$31*$C$31*G$4&gt;$K$31,0,$K$31*$C$31)+IF($L$31*$C$31*F$4&gt;$L$31,0,$L$31*$C$31)))</f>
        <v>0.45</v>
      </c>
      <c r="N89" s="126">
        <f>IF(M60&gt;M31,0,IF(AND(M60=M31,M89=0),0,IF($E$31*$C$31*N$4&gt;$E$31,0,$E$31*$C$31)+IF($F$31*$C$31*M$4&gt;$F$31,0,$F$31*$C$31)+IF($G$31*$C$31*L$4&gt;$G$31,0,$G$31*$C$31)+IF($H$31*$C$31*K$4&gt;$H$31,0,$H$31*$C$31)+IF($I$31*$C$31*J$4&gt;$I$31,0,$I$31*$C$31)+IF($J$31*$C$31*I$4&gt;$J$31,0,$J$31*$C$31)+IF($K$31*$C$31*H$4&gt;$K$31,0,$K$31*$C$31)+IF($L$31*$C$31*G$4&gt;$L$31,0,$L$31*$C$31)+IF($M$31*$C$31*F$4&gt;$M$31,0,$M$31*$C$31)))</f>
        <v>0.45</v>
      </c>
      <c r="O89" s="126">
        <f>IF(N60&gt;N31,0,IF(AND(N60=N31,N89=0),0,IF($E$31*$C$31*O$4&gt;$E$31,0,$E$31*$C$31)+IF($F$31*$C$31*N$4&gt;$F$31,0,$F$31*$C$31)+IF($G$31*$C$31*M$4&gt;$G$31,0,$G$31*$C$31)+IF($H$31*$C$31*L$4&gt;$H$31,0,$H$31*$C$31)+IF($I$31*$C$31*K$4&gt;$I$31,0,$I$31*$C$31)+IF($J$31*$C$31*J$4&gt;$J$31,0,$J$31*$C$31)+IF($K$31*$C$31*I$4&gt;$K$31,0,$K$31*$C$31)+IF($L$31*$C$31*H$4&gt;$L$31,0,$L$31*$C$31)+IF($M$31*$C$31*G$4&gt;$M$31,0,$M$31*$C$31)+IF($N$31*$C$31*F$4&gt;$N$31,0,$N$31*$C$31)))</f>
        <v>0.45</v>
      </c>
      <c r="P89" s="126">
        <f>IF(O60&gt;O31,0,IF(AND(O60=O31,O89=0),0,IF($E$31*$C$31*P$4&gt;$E$31,0,$E$31*$C$31)+IF($F$31*$C$31*O$4&gt;$F$31,0,$F$31*$C$31)+IF($G$31*$C$31*N$4&gt;$G$31,0,$G$31*$C$31)+IF($H$31*$C$31*M$4&gt;$H$31,0,$H$31*$C$31)+IF($I$31*$C$31*L$4&gt;$I$31,0,$I$31*$C$31)+IF($J$31*$C$31*K$4&gt;$J$31,0,$J$31*$C$31)+IF($K$31*$C$31*J$4&gt;$K$31,0,$K$31*$C$31)+IF($L$31*$C$31*I$4&gt;$L$31,0,$L$31*$C$31)+IF($M$31*$C$31*H$4&gt;$M$31,0,$M$31*$C$31)+IF($N$31*$C$31*G$4&gt;$N$31,0,$N$31*$C$31)+IF($O$31*$C$31*F$4&gt;$O$31,0,$O$31*$C$31)))</f>
        <v>0.45</v>
      </c>
      <c r="Q89" s="126">
        <f>IF(P60&gt;P31,0,IF(AND(P60=P31,P89=0),0,IF($E$31*$C$31*Q$4&gt;$E$31,0,$E$31*$C$31)+IF($F$31*$C$31*P$4&gt;$F$31,0,$F$31*$C$31)+IF($G$31*$C$31*O$4&gt;$G$31,0,$G$31*$C$31)+IF($H$31*$C$31*N$4&gt;$H$31,0,$H$31*$C$31)+IF($I$31*$C$31*M$4&gt;$I$31,0,$I$31*$C$31)+IF($J$31*$C$31*L$4&gt;$J$31,0,$J$31*$C$31)+IF($K$31*$C$31*K$4&gt;$K$31,0,$K$31*$C$31)+IF($L$31*$C$31*J$4&gt;$L$31,0,$L$31*$C$31)+IF($M$31*$C$31*I$4&gt;$M$31,0,$M$31*$C$31)+IF($N$31*$C$31*H$4&gt;$N$31,0,$N$31*$C$31)+IF($O$31*$C$31*G$4&gt;$O$31,0,$O$31*$C$31)+IF($P$31*$C$31*F$4&gt;$P$31,0,$P$31*$C$31)))</f>
        <v>0.45</v>
      </c>
      <c r="R89" s="126">
        <f>IF(Q60&gt;Q31,0,IF(AND(Q60=Q31,Q89=0),0,IF($E$31*$C$31*R$4&gt;$E$31,0,$E$31*$C$31)+IF($F$31*$C$31*Q$4&gt;$F$31,0,$F$31*$C$31)+IF($G$31*$C$31*P$4&gt;$G$31,0,$G$31*$C$31)+IF($H$31*$C$31*O$4&gt;$H$31,0,$H$31*$C$31)+IF($I$31*$C$31*N$4&gt;$I$31,0,$I$31*$C$31)+IF($J$31*$C$31*M$4&gt;$J$31,0,$J$31*$C$31)+IF($K$31*$C$31*L$4&gt;$K$31,0,$K$31*$C$31)+IF($L$31*$C$31*K$4&gt;$L$31,0,$L$31*$C$31)+IF($M$31*$C$31*J$4&gt;$M$31,0,$M$31*$C$31)+IF($N$31*$C$31*I$4&gt;$N$31,0,$N$31*$C$31)+IF($O$31*$C$31*H$4&gt;$O$31,0,$O$31*$C$31)+IF($P$31*$C$31*G$4&gt;$P$31,0,$P$31*$C$31)+IF($Q$31*$C$31*F$4&gt;$Q$31,0,$Q$31*$C$31)))</f>
        <v>0.45</v>
      </c>
      <c r="S89" s="126">
        <f>IF(R60&gt;R31,0,IF(AND(R60=R31,R89=0),0,IF($E$31*$C$31*S$4&gt;$E$31,0,$E$31*$C$31)+IF($F$31*$C$31*R$4&gt;$F$31,0,$F$31*$C$31)+IF($G$31*$C$31*Q$4&gt;$G$31,0,$G$31*$C$31)+IF($H$31*$C$31*P$4&gt;$H$31,0,$H$31*$C$31)+IF($I$31*$C$31*O$4&gt;$I$31,0,$I$31*$C$31)+IF($J$31*$C$31*N$4&gt;$J$31,0,$J$31*$C$31)+IF($K$31*$C$31*M$4&gt;$K$31,0,$K$31*$C$31)+IF($L$31*$C$31*L$4&gt;$L$31,0,$L$31*$C$31)+IF($M$31*$C$31*K$4&gt;$M$31,0,$M$31*$C$31)+IF($N$31*$C$31*J$4&gt;$N$31,0,$N$31*$C$31)+IF($O$31*$C$31*I$4&gt;$O$31,0,$O$31*$C$31)+IF($P$31*$C$31*H$4&gt;$P$31,0,$P$31*$C$31)+IF($Q$31*$C$31*G$4&gt;$Q$31,0,$Q$31*$C$31)+IF($R$31*$C$31*F$4&gt;$R$31,0,$R$31*$C$31)))</f>
        <v>0.45</v>
      </c>
      <c r="T89" s="126">
        <f>IF(S60&gt;S31,0,IF(AND(S60=S31,S89=0),0,IF($E$31*$C$31*T$4&gt;$E$31,0,$E$31*$C$31)+IF($F$31*$C$31*S$4&gt;$F$31,0,$F$31*$C$31)+IF($G$31*$C$31*R$4&gt;$G$31,0,$G$31*$C$31)+IF($H$31*$C$31*Q$4&gt;$H$31,0,$H$31*$C$31)+IF($I$31*$C$31*P$4&gt;$I$31,0,$I$31*$C$31)+IF($J$31*$C$31*O$4&gt;$J$31,0,$J$31*$C$31)+IF($K$31*$C$31*N$4&gt;$K$31,0,$K$31*$C$31)+IF($L$31*$C$31*M$4&gt;$L$31,0,$L$31*$C$31)+IF($M$31*$C$31*L$4&gt;$M$31,0,$M$31*$C$31)+IF($N$31*$C$31*K$4&gt;$N$31,0,$N$31*$C$31)+IF($O$31*$C$31*J$4&gt;$O$31,0,$O$31*$C$31)+IF($P$31*$C$31*I$4&gt;$P$31,0,$P$31*$C$31)+IF($Q$31*$C$31*H$4&gt;$Q$31,0,$Q$31*$C$31)+IF($R$31*$C$31*G$4&gt;$R$31,0,$R$31*$C$31)+IF($S$31*$C$31*F$4&gt;$S$31,0,$S$31*$C$31)))</f>
        <v>0.45</v>
      </c>
      <c r="U89" s="126">
        <f>IF(T60&gt;T31,0,IF(AND(T60=T31,T89=0),0,IF($E$31*$C$31*U$4&gt;$E$31,0,$E$31*$C$31)+IF($F$31*$C$31*T$4&gt;$F$31,0,$F$31*$C$31)+IF($G$31*$C$31*S$4&gt;$G$31,0,$G$31*$C$31)+IF($H$31*$C$31*R$4&gt;$H$31,0,$H$31*$C$31)+IF($I$31*$C$31*Q$4&gt;$I$31,0,$I$31*$C$31)+IF($J$31*$C$31*P$4&gt;$J$31,0,$J$31*$C$31)+IF($K$31*$C$31*O$4&gt;$K$31,0,$K$31*$C$31)+IF($L$31*$C$31*N$4&gt;$L$31,0,$L$31*$C$31)+IF($M$31*$C$31*M$4&gt;$M$31,0,$M$31*$C$31)+IF($N$31*$C$31*L$4&gt;$N$31,0,$N$31*$C$31)+IF($O$31*$C$31*K$4&gt;$O$31,0,$O$31*$C$31)+IF($P$31*$C$31*J$4&gt;$P$31,0,$P$31*$C$31)+IF($Q$31*$C$31*I$4&gt;$Q$31,0,$Q$31*$C$31)+IF($R$31*$C$31*H$4&gt;$R$31,0,$R$31*$C$31)+IF($S$31*$C$31*G$4&gt;$S$31,0,$S$31*$C$31)+IF($T$31*$C$31*F$4&gt;$T$31,0,$T$31*$C$31)))</f>
        <v>0.45</v>
      </c>
      <c r="V89" s="126">
        <f>IF(U60&gt;U31,0,IF(AND(U60=U31,U89=0),0,IF($E$31*$C$31*V$4&gt;$E$31,0,$E$31*$C$31)+IF($F$31*$C$31*U$4&gt;$F$31,0,$F$31*$C$31)+IF($G$31*$C$31*T$4&gt;$G$31,0,$G$31*$C$31)+IF($H$31*$C$31*S$4&gt;$H$31,0,$H$31*$C$31)+IF($I$31*$C$31*R$4&gt;$I$31,0,$I$31*$C$31)+IF($J$31*$C$31*Q$4&gt;$J$31,0,$J$31*$C$31)+IF($K$31*$C$31*P$4&gt;$K$31,0,$K$31*$C$31)+IF($L$31*$C$31*O$4&gt;$L$31,0,$L$31*$C$31)+IF($M$31*$C$31*N$4&gt;$M$31,0,$M$31*$C$31)+IF($N$31*$C$31*M$4&gt;$N$31,0,$N$31*$C$31)+IF($O$31*$C$31*L$4&gt;$O$31,0,$O$31*$C$31)+IF($P$31*$C$31*K$4&gt;$P$31,0,$P$31*$C$31)+IF($Q$31*$C$31*J$4&gt;$Q$31,0,$Q$31*$C$31)+IF($R$31*$C$31*I$4&gt;$R$31,0,$R$31*$C$31)+IF($S$31*$C$31*H$4&gt;$S$31,0,$S$31*$C$31)+IF($T$31*$C$31*G$4&gt;$T$31,0,$T$31*$C$31)+IF($U$31*$C$31*F$4&gt;$U$31,0,$U$31*$C$31)))</f>
        <v>0.45</v>
      </c>
      <c r="W89" s="126">
        <f>IF(V60&gt;V31,0,IF(AND(V60=V31,V89=0),0,IF($E$31*$C$31*W$4&gt;$E$31,0,$E$31*$C$31)+IF($F$31*$C$31*V$4&gt;$F$31,0,$F$31*$C$31)+IF($G$31*$C$31*U$4&gt;$G$31,0,$G$31*$C$31)+IF($H$31*$C$31*T$4&gt;$H$31,0,$H$31*$C$31)+IF($I$31*$C$31*S$4&gt;$I$31,0,$I$31*$C$31)+IF($J$31*$C$31*R$4&gt;$J$31,0,$J$31*$C$31)+IF($K$31*$C$31*Q$4&gt;$K$31,0,$K$31*$C$31)+IF($L$31*$C$31*P$4&gt;$L$31,0,$L$31*$C$31)+IF($M$31*$C$31*O$4&gt;$M$31,0,$M$31*$C$31)+IF($N$31*$C$31*N$4&gt;$N$31,0,$N$31*$C$31)+IF($O$31*$C$31*M$4&gt;$O$31,0,$O$31*$C$31)+IF($P$31*$C$31*L$4&gt;$P$31,0,$P$31*$C$31)+IF($Q$31*$C$31*K$4&gt;$Q$31,0,$Q$31*$C$31)+IF($R$31*$C$31*J$4&gt;$R$31,0,$R$31*$C$31)+IF($S$31*$C$31*I$4&gt;$S$31,0,$S$31*$C$31)+IF($T$31*$C$31*H$4&gt;$T$31,0,$T$31*$C$31)+IF($U$31*$C$31*G$4&gt;$U$31,0,$U$31*$C$31)+IF($V$31*$C$31*F$4&gt;$V$31,0,$V$31*$C$31)))</f>
        <v>0.45</v>
      </c>
      <c r="X89" s="126">
        <f>IF(W60&gt;W31,0,IF(AND(W60=W31,W89=0),0,IF($E$31*$C$31*X$4&gt;$E$31,0,$E$31*$C$31)+IF($F$31*$C$31*W$4&gt;$F$31,0,$F$31*$C$31)+IF($G$31*$C$31*V$4&gt;$G$31,0,$G$31*$C$31)+IF($H$31*$C$31*U$4&gt;$H$31,0,$H$31*$C$31)+IF($I$31*$C$31*T$4&gt;$I$31,0,$I$31*$C$31)+IF($J$31*$C$31*S$4&gt;$J$31,0,$J$31*$C$31)+IF($K$31*$C$31*R$4&gt;$K$31,0,$K$31*$C$31)+IF($L$31*$C$31*Q$4&gt;$L$31,0,$L$31*$C$31)+IF($M$31*$C$31*P$4&gt;$M$31,0,$M$31*$C$31)+IF($N$31*$C$31*O$4&gt;$N$31,0,$N$31*$C$31)+IF($O$31*$C$31*N$4&gt;$O$31,0,$O$31*$C$31)+IF($P$31*$C$31*M$4&gt;$P$31,0,$P$31*$C$31)+IF($Q$31*$C$31*L$4&gt;$Q$31,0,$Q$31*$C$31)+IF($R$31*$C$31*K$4&gt;$R$31,0,$R$31*$C$31)+IF($S$31*$C$31*J$4&gt;$S$31,0,$S$31*$C$31)+IF($T$31*$C$31*I$4&gt;$T$31,0,$T$31*$C$31)+IF($U$31*$C$31*H$4&gt;$U$31,0,$U$31*$C$31)+IF($V$31*$C$31*G$4&gt;$V$31,0,$V$31*$C$31)+IF($W$31*$C$31*F$4&gt;$W$31,0,$W$31*$C$31)))</f>
        <v>0.45</v>
      </c>
      <c r="Y89" s="126">
        <f>IF(X60&gt;X31,0,IF(AND(X60=X31,X89=0),0,IF($E$31*$C$31*Y$4&gt;$E$31,0,$E$31*$C$31)+IF($F$31*$C$31*X$4&gt;$F$31,0,$F$31*$C$31)+IF($G$31*$C$31*W$4&gt;$G$31,0,$G$31*$C$31)+IF($H$31*$C$31*V$4&gt;$H$31,0,$H$31*$C$31)+IF($I$31*$C$31*U$4&gt;$I$31,0,$I$31*$C$31)+IF($J$31*$C$31*T$4&gt;$J$31,0,$J$31*$C$31)+IF($K$31*$C$31*S$4&gt;$K$31,0,$K$31*$C$31)+IF($L$31*$C$31*R$4&gt;$L$31,0,$L$31*$C$31)+IF($M$31*$C$31*Q$4&gt;$M$31,0,$M$31*$C$31)+IF($N$31*$C$31*P$4&gt;$N$31,0,$N$31*$C$31)+IF($O$31*$C$31*O$4&gt;$O$31,0,$O$31*$C$31)+IF($P$31*$C$31*N$4&gt;$P$31,0,$P$31*$C$31)+IF($Q$31*$C$31*M$4&gt;$Q$31,0,$Q$31*$C$31)+IF($R$31*$C$31*L$4&gt;$R$31,0,$R$31*$C$31)+IF($S$31*$C$31*K$4&gt;$S$31,0,$S$31*$C$31)+IF($T$31*$C$31*J$4&gt;$T$31,0,$T$31*$C$31)+IF($U$31*$C$31*I$4&gt;$U$31,0,$U$31*$C$31)+IF($V$31*$C$31*H$4&gt;$V$31,0,$V$31*$C$31)+IF($W$31*$C$31*G$4&gt;$W$31,0,$W$31*$C$31)+IF($X$31*$C$31*F$4&gt;$X$31,0,$X$31*$C$31)))</f>
        <v>0.45</v>
      </c>
      <c r="Z89" s="126">
        <f>IF(Y60&gt;Y31,0,IF(AND(Y60=Y31,Y89=0),0,IF($E$31*$C$31*Z$4&gt;$E$31,0,$E$31*$C$31)+IF($F$31*$C$31*Y$4&gt;$F$31,0,$F$31*$C$31)+IF($G$31*$C$31*X$4&gt;$G$31,0,$G$31*$C$31)+IF($H$31*$C$31*W$4&gt;$H$31,0,$H$31*$C$31)+IF($I$31*$C$31*V$4&gt;$I$31,0,$I$31*$C$31)+IF($J$31*$C$31*U$4&gt;$J$31,0,$J$31*$C$31)+IF($K$31*$C$31*T$4&gt;$K$31,0,$K$31*$C$31)+IF($L$31*$C$31*S$4&gt;$L$31,0,$L$31*$C$31)+IF($M$31*$C$31*R$4&gt;$M$31,0,$M$31*$C$31)+IF($N$31*$C$31*Q$4&gt;$N$31,0,$N$31*$C$31)+IF($O$31*$C$31*P$4&gt;$O$31,0,$O$31*$C$31)+IF($P$31*$C$31*O$4&gt;$P$31,0,$P$31*$C$31)+IF($Q$31*$C$31*N$4&gt;$Q$31,0,$Q$31*$C$31)+IF($R$31*$C$31*M$4&gt;$R$31,0,$R$31*$C$31)+IF($S$31*$C$31*L$4&gt;$S$31,0,$S$31*$C$31)+IF($T$31*$C$31*K$4&gt;$T$31,0,$T$31*$C$31)+IF($U$31*$C$31*J$4&gt;$U$31,0,$U$31*$C$31)+IF($V$31*$C$31*I$4&gt;$V$31,0,$V$31*$C$31)+IF($W$31*$C$31*H$4&gt;$W$31,0,$W$31*$C$31)+IF($X$31*$C$31*G$4&gt;$X$31,0,$X$31*$C$31)+IF($Y$31*$C$31*F$4&gt;$Y$31,0,$Y$31*$C$31)))</f>
        <v>0.45</v>
      </c>
      <c r="AA89" s="126">
        <f>IF(Z60&gt;Z31,0,IF(AND(Z60=Z31,Z89=0),0,IF($E$31*$C$31*AA$4&gt;$E$31,0,$E$31*$C$31)+IF($F$31*$C$31*Z$4&gt;$F$31,0,$F$31*$C$31)+IF($G$31*$C$31*Y$4&gt;$G$31,0,$G$31*$C$31)+IF($H$31*$C$31*X$4&gt;$H$31,0,$H$31*$C$31)+IF($I$31*$C$31*W$4&gt;$I$31,0,$I$31*$C$31)+IF($J$31*$C$31*V$4&gt;$J$31,0,$J$31*$C$31)+IF($K$31*$C$31*U$4&gt;$K$31,0,$K$31*$C$31)+IF($L$31*$C$31*T$4&gt;$L$31,0,$L$31*$C$31)+IF($M$31*$C$31*S$4&gt;$M$31,0,$M$31*$C$31)+IF($N$31*$C$31*R$4&gt;$N$31,0,$N$31*$C$31)+IF($O$31*$C$31*Q$4&gt;$O$31,0,$O$31*$C$31)+IF($P$31*$C$31*P$4&gt;$P$31,0,$P$31*$C$31)+IF($Q$31*$C$31*O$4&gt;$Q$31,0,$Q$31*$C$31)+IF($R$31*$C$31*N$4&gt;$R$31,0,$R$31*$C$31)+IF($S$31*$C$31*M$4&gt;$S$31,0,$S$31*$C$31)+IF($T$31*$C$31*L$4&gt;$T$31,0,$T$31*$C$31)+IF($U$31*$C$31*K$4&gt;$U$31,0,$U$31*$C$31)+IF($V$31*$C$31*J$4&gt;$V$31,0,$V$31*$C$31)+IF($W$31*$C$31*I$4&gt;$W$31,0,$W$31*$C$31)+IF($X$31*$C$31*H$4&gt;$X$31,0,$X$31*$C$31)+IF($Y$31*$C$31*G$4&gt;$Y$31,0,$Y$31*$C$31)+IF($Z$31*$C$31*F$4&gt;$Z$31,0,$Z$31*$C$31)))</f>
        <v>0.45</v>
      </c>
      <c r="AB89" s="126">
        <f>IF(AA60&gt;AA31,0,IF(AND(AA60=AA31,AA89=0),0,IF($E$31*$C$31*AB$4&gt;$E$31,0,$E$31*$C$31)+IF($F$31*$C$31*AA$4&gt;$F$31,0,$F$31*$C$31)+IF($G$31*$C$31*Z$4&gt;$G$31,0,$G$31*$C$31)+IF($H$31*$C$31*Y$4&gt;$H$31,0,$H$31*$C$31)+IF($I$31*$C$31*X$4&gt;$I$31,0,$I$31*$C$31)+IF($J$31*$C$31*W$4&gt;$J$31,0,$J$31*$C$31)+IF($K$31*$C$31*V$4&gt;$K$31,0,$K$31*$C$31)+IF($L$31*$C$31*U$4&gt;$L$31,0,$L$31*$C$31)+IF($M$31*$C$31*T$4&gt;$M$31,0,$M$31*$C$31)+IF($N$31*$C$31*S$4&gt;$N$31,0,$N$31*$C$31)+IF($O$31*$C$31*R$4&gt;$O$31,0,$O$31*$C$31)+IF($P$31*$C$31*Q$4&gt;$P$31,0,$P$31*$C$31)+IF($Q$31*$C$31*P$4&gt;$Q$31,0,$Q$31*$C$31)+IF($R$31*$C$31*O$4&gt;$R$31,0,$R$31*$C$31)+IF($S$31*$C$31*N$4&gt;$S$31,0,$S$31*$C$31)+IF($T$31*$C$31*M$4&gt;$T$31,0,$T$31*$C$31)+IF($U$31*$C$31*L$4&gt;$U$31,0,$U$31*$C$31)+IF($V$31*$C$31*K$4&gt;$V$31,0,$V$31*$C$31)+IF($W$31*$C$31*J$4&gt;$W$31,0,$W$31*$C$31)+IF($X$31*$C$31*I$4&gt;$X$31,0,$X$31*$C$31)+IF($Y$31*$C$31*H$4&gt;$Y$31,0,$Y$31*$C$31)+IF($Z$31*$C$31*G$4&gt;$Z$31,0,$Z$31*$C$31)+IF($AA$31*$C$31*F$4&gt;$AA$31,0,$AA$31*$C$31)))</f>
        <v>0.45</v>
      </c>
      <c r="AC89" s="126">
        <f>IF(AB60&gt;AB31,0,IF(AND(AB60=AB31,AB89=0),0,IF($E$31*$C$31*AC$4&gt;$E$31,0,$E$31*$C$31)+IF($F$31*$C$31*AB$4&gt;$F$31,0,$F$31*$C$31)+IF($G$31*$C$31*AA$4&gt;$G$31,0,$G$31*$C$31)+IF($H$31*$C$31*Z$4&gt;$H$31,0,$H$31*$C$31)+IF($I$31*$C$31*Y$4&gt;$I$31,0,$I$31*$C$31)+IF($J$31*$C$31*X$4&gt;$J$31,0,$J$31*$C$31)+IF($K$31*$C$31*W$4&gt;$K$31,0,$K$31*$C$31)+IF($L$31*$C$31*V$4&gt;$L$31,0,$L$31*$C$31)+IF($M$31*$C$31*U$4&gt;$M$31,0,$M$31*$C$31)+IF($N$31*$C$31*T$4&gt;$N$31,0,$N$31*$C$31)+IF($O$31*$C$31*S$4&gt;$O$31,0,$O$31*$C$31)+IF($P$31*$C$31*R$4&gt;$P$31,0,$P$31*$C$31)+IF($Q$31*$C$31*Q$4&gt;$Q$31,0,$Q$31*$C$31)+IF($R$31*$C$31*P$4&gt;$R$31,0,$R$31*$C$31)+IF($S$31*$C$31*O$4&gt;$S$31,0,$S$31*$C$31)+IF($T$31*$C$31*N$4&gt;$T$31,0,$T$31*$C$31)+IF($U$31*$C$31*M$4&gt;$U$31,0,$U$31*$C$31)+IF($V$31*$C$31*L$4&gt;$V$31,0,$V$31*$C$31)+IF($W$31*$C$31*K$4&gt;$W$31,0,$W$31*$C$31)+IF($X$31*$C$31*J$4&gt;$X$31,0,$X$31*$C$31)+IF($Y$31*$C$31*I$4&gt;$Y$31,0,$Y$31*$C$31)+IF($Z$31*$C$31*H$4&gt;$Z$31,0,$Z$31*$C$31)+IF($AA$31*$C$31*G$4&gt;$AA$31,0,$AA$31*$C$31)+IF($AB$31*$C$31*F$4&gt;$AB$31,0,$AB$31*$C$31)))</f>
        <v>0.45</v>
      </c>
      <c r="AD89" s="126">
        <f>IF(AC60&gt;AC31,0,IF(AND(AC60=AC31,AC89=0),0,IF($E$31*$C$31*AD$4&gt;$E$31,0,$E$31*$C$31)+IF($F$31*$C$31*AC$4&gt;$F$31,0,$F$31*$C$31)+IF($G$31*$C$31*AB$4&gt;$G$31,0,$G$31*$C$31)+IF($H$31*$C$31*AA$4&gt;$H$31,0,$H$31*$C$31)+IF($I$31*$C$31*Z$4&gt;$I$31,0,$I$31*$C$31)+IF($J$31*$C$31*Y$4&gt;$J$31,0,$J$31*$C$31)+IF($K$31*$C$31*X$4&gt;$K$31,0,$K$31*$C$31)+IF($L$31*$C$31*W$4&gt;$L$31,0,$L$31*$C$31)+IF($M$31*$C$31*V$4&gt;$M$31,0,$M$31*$C$31)+IF($N$31*$C$31*U$4&gt;$N$31,0,$N$31*$C$31)+IF($O$31*$C$31*T$4&gt;$O$31,0,$O$31*$C$31)+IF($P$31*$C$31*S$4&gt;$P$31,0,$P$31*$C$31)+IF($Q$31*$C$31*R$4&gt;$Q$31,0,$Q$31*$C$31)+IF($R$31*$C$31*Q$4&gt;$R$31,0,$R$31*$C$31)+IF($S$31*$C$31*P$4&gt;$S$31,0,$S$31*$C$31)+IF($T$31*$C$31*O$4&gt;$T$31,0,$T$31*$C$31)+IF($U$31*$C$31*N$4&gt;$U$31,0,$U$31*$C$31)+IF($V$31*$C$31*M$4&gt;$V$31,0,$V$31*$C$31)+IF($W$31*$C$31*L$4&gt;$W$31,0,$W$31*$C$31)+IF($X$31*$C$31*K$4&gt;$X$31,0,$X$31*$C$31)+IF($Y$31*$C$31*J$4&gt;$Y$31,0,$Y$31*$C$31)+IF($Z$31*$C$31*I$4&gt;$Z$31,0,$Z$31*$C$31)+IF($AA$31*$C$31*H$4&gt;$AA$31,0,$AA$31*$C$31)+IF($AB$31*$C$31*G$4&gt;$AB$31,0,$AB$31*$C$31)+IF($AC$31*$C$31*F$4&gt;$AC$31,0,$AC$31*$C$31)))</f>
        <v>0.45</v>
      </c>
      <c r="AE89" s="126">
        <f>IF(AD60&gt;AD31,0,IF(AND(AD60=AD31,AD89=0),0,IF($E$31*$C$31*AE$4&gt;$E$31,0,$E$31*$C$31)+IF($F$31*$C$31*AD$4&gt;$F$31,0,$F$31*$C$31)+IF($G$31*$C$31*AC$4&gt;$G$31,0,$G$31*$C$31)+IF($H$31*$C$31*AB$4&gt;$H$31,0,$H$31*$C$31)+IF($I$31*$C$31*AA$4&gt;$I$31,0,$I$31*$C$31)+IF($J$31*$C$31*Z$4&gt;$J$31,0,$J$31*$C$31)+IF($K$31*$C$31*Y$4&gt;$K$31,0,$K$31*$C$31)+IF($L$31*$C$31*X$4&gt;$L$31,0,$L$31*$C$31)+IF($M$31*$C$31*W$4&gt;$M$31,0,$M$31*$C$31)+IF($N$31*$C$31*V$4&gt;$N$31,0,$N$31*$C$31)+IF($O$31*$C$31*U$4&gt;$O$31,0,$O$31*$C$31)+IF($P$31*$C$31*T$4&gt;$P$31,0,$P$31*$C$31)+IF($Q$31*$C$31*S$4&gt;$Q$31,0,$Q$31*$C$31)+IF($R$31*$C$31*R$4&gt;$R$31,0,$R$31*$C$31)+IF($S$31*$C$31*Q$4&gt;$S$31,0,$S$31*$C$31)+IF($T$31*$C$31*P$4&gt;$T$31,0,$T$31*$C$31)+IF($U$31*$C$31*O$4&gt;$U$31,0,$U$31*$C$31)+IF($V$31*$C$31*N$4&gt;$V$31,0,$V$31*$C$31)+IF($W$31*$C$31*M$4&gt;$W$31,0,$W$31*$C$31)+IF($X$31*$C$31*L$4&gt;$X$31,0,$X$31*$C$31)+IF($Y$31*$C$31*K$4&gt;$Y$31,0,$Y$31*$C$31)+IF($Z$31*$C$31*J$4&gt;$Z$31,0,$Z$31*$C$31)+IF($AA$31*$C$31*I$4&gt;$AA$31,0,$AA$31*$C$31)+IF($AB$31*$C$31*H$4&gt;$AB$31,0,$AB$31*$C$31)+IF($AC$31*$C$31*G$4&gt;$AC$31,0,$AC$31*$C$31)+IF($AD$31*$C$31*F$4&gt;$AD$31,0,$AD$31*$C$31)))</f>
        <v>0.45</v>
      </c>
      <c r="AF89" s="126">
        <f>IF(AE60&gt;AE31,0,IF(AND(AE60=AE31,AE89=0),0,IF($E$31*$C$31*AF$4&gt;$E$31,0,$E$31*$C$31)+IF($F$31*$C$31*AE$4&gt;$F$31,0,$F$31*$C$31)+IF($G$31*$C$31*AD$4&gt;$G$31,0,$G$31*$C$31)+IF($H$31*$C$31*AC$4&gt;$H$31,0,$H$31*$C$31)+IF($I$31*$C$31*AB$4&gt;$I$31,0,$I$31*$C$31)+IF($J$31*$C$31*AA$4&gt;$J$31,0,$J$31*$C$31)+IF($K$31*$C$31*Z$4&gt;$K$31,0,$K$31*$C$31)+IF($L$31*$C$31*Y$4&gt;$L$31,0,$L$31*$C$31)+IF($M$31*$C$31*X$4&gt;$M$31,0,$M$31*$C$31)+IF($N$31*$C$31*W$4&gt;$N$31,0,$N$31*$C$31)+IF($O$31*$C$31*V$4&gt;$O$31,0,$O$31*$C$31)+IF($P$31*$C$31*U$4&gt;$P$31,0,$P$31*$C$31)+IF($Q$31*$C$31*T$4&gt;$Q$31,0,$Q$31*$C$31)+IF($R$31*$C$31*S$4&gt;$R$31,0,$R$31*$C$31)+IF($S$31*$C$31*R$4&gt;$S$31,0,$S$31*$C$31)+IF($T$31*$C$31*Q$4&gt;$T$31,0,$T$31*$C$31)+IF($U$31*$C$31*P$4&gt;$U$31,0,$U$31*$C$31)+IF($V$31*$C$31*O$4&gt;$V$31,0,$V$31*$C$31)+IF($W$31*$C$31*N$4&gt;$W$31,0,$W$31*$C$31)+IF($X$31*$C$31*M$4&gt;$X$31,0,$X$31*$C$31)+IF($Y$31*$C$31*L$4&gt;$Y$31,0,$Y$31*$C$31)+IF($Z$31*$C$31*K$4&gt;$Z$31,0,$Z$31*$C$31)+IF($AA$31*$C$31*J$4&gt;$AA$31,0,$AA$31*$C$31)+IF($AB$31*$C$31*I$4&gt;$AB$31,0,$AB$31*$C$31)+IF($AC$31*$C$31*H$4&gt;$AC$31,0,$AC$31*$C$31)+IF($AD$31*$C$31*G$4&gt;$AD$31,0,$AD$31*$C$31)+IF($AE$31*$C$31*F$4&gt;$AE$31,0,$AE$31*$C$31)))</f>
        <v>0.45</v>
      </c>
      <c r="AG89" s="126">
        <f>IF(AF60&gt;AF31,0,IF(AND(AF60=AF31,AF89=0),0,IF($E$31*$C$31*AG$4&gt;$E$31,0,$E$31*$C$31)+IF($F$31*$C$31*AF$4&gt;$F$31,0,$F$31*$C$31)+IF($G$31*$C$31*AE$4&gt;$G$31,0,$G$31*$C$31)+IF($H$31*$C$31*AD$4&gt;$H$31,0,$H$31*$C$31)+IF($I$31*$C$31*AC$4&gt;$I$31,0,$I$31*$C$31)+IF($J$31*$C$31*AB$4&gt;$J$31,0,$J$31*$C$31)+IF($K$31*$C$31*AA$4&gt;$K$31,0,$K$31*$C$31)+IF($L$31*$C$31*Z$4&gt;$L$31,0,$L$31*$C$31)+IF($M$31*$C$31*Y$4&gt;$M$31,0,$M$31*$C$31)+IF($N$31*$C$31*X$4&gt;$N$31,0,$N$31*$C$31)+IF($O$31*$C$31*W$4&gt;$O$31,0,$O$31*$C$31)+IF($P$31*$C$31*V$4&gt;$P$31,0,$P$31*$C$31)+IF($Q$31*$C$31*U$4&gt;$Q$31,0,$Q$31*$C$31)+IF($R$31*$C$31*T$4&gt;$R$31,0,$R$31*$C$31)+IF($S$31*$C$31*S$4&gt;$S$31,0,$S$31*$C$31)+IF($T$31*$C$31*R$4&gt;$T$31,0,$T$31*$C$31)+IF($U$31*$C$31*Q$4&gt;$U$31,0,$U$31*$C$31)+IF($V$31*$C$31*P$4&gt;$V$31,0,$V$31*$C$31)+IF($W$31*$C$31*O$4&gt;$W$31,0,$W$31*$C$31)+IF($X$31*$C$31*N$4&gt;$X$31,0,$X$31*$C$31)+IF($Y$31*$C$31*M$4&gt;$Y$31,0,$Y$31*$C$31)+IF($Z$31*$C$31*L$4&gt;$Z$31,0,$Z$31*$C$31)+IF($AA$31*$C$31*K$4&gt;$AA$31,0,$AA$31*$C$31)+IF($AB$31*$C$31*J$4&gt;$AB$31,0,$AB$31*$C$31)+IF($AC$31*$C$31*I$4&gt;$AC$31,0,$AC$31*$C$31)+IF($AD$31*$C$31*H$4&gt;$AD$31,0,$AD$31*$C$31)+IF($AE$31*$C$31*G$4&gt;$AE$31,0,$AE$31*$C$31)+IF($AF$31*$C$31*F$4&gt;$AF$31,0,$AF$31*$C$31)))</f>
        <v>0.45</v>
      </c>
      <c r="AH89" s="126">
        <f>IF(AG60&gt;AG31,0,IF(AND(AG60=AG31,AG89=0),0,IF($E$31*$C$31*AH$4&gt;$E$31,0,$E$31*$C$31)+IF($F$31*$C$31*AG$4&gt;$F$31,0,$F$31*$C$31)+IF($G$31*$C$31*AF$4&gt;$G$31,0,$G$31*$C$31)+IF($H$31*$C$31*AE$4&gt;$H$31,0,$H$31*$C$31)+IF($I$31*$C$31*AD$4&gt;$I$31,0,$I$31*$C$31)+IF($J$31*$C$31*AC$4&gt;$J$31,0,$J$31*$C$31)+IF($K$31*$C$31*AB$4&gt;$K$31,0,$K$31*$C$31)+IF($L$31*$C$31*AA$4&gt;$L$31,0,$L$31*$C$31)+IF($M$31*$C$31*Z$4&gt;$M$31,0,$M$31*$C$31)+IF($N$31*$C$31*Y$4&gt;$N$31,0,$N$31*$C$31)+IF($O$31*$C$31*X$4&gt;$O$31,0,$O$31*$C$31)+IF($P$31*$C$31*W$4&gt;$P$31,0,$P$31*$C$31)+IF($Q$31*$C$31*V$4&gt;$Q$31,0,$Q$31*$C$31)+IF($R$31*$C$31*U$4&gt;$R$31,0,$R$31*$C$31)+IF($S$31*$C$31*T$4&gt;$S$31,0,$S$31*$C$31)+IF($T$31*$C$31*S$4&gt;$T$31,0,$T$31*$C$31)+IF($U$31*$C$31*R$4&gt;$U$31,0,$U$31*$C$31)+IF($V$31*$C$31*Q$4&gt;$V$31,0,$V$31*$C$31)+IF($W$31*$C$31*P$4&gt;$W$31,0,$W$31*$C$31)+IF($X$31*$C$31*O$4&gt;$X$31,0,$X$31*$C$31)+IF($Y$31*$C$31*N$4&gt;$Y$31,0,$Y$31*$C$31)+IF($Z$31*$C$31*M$4&gt;$Z$31,0,$Z$31*$C$31)+IF($AA$31*$C$31*L$4&gt;$AA$31,0,$AA$31*$C$31)+IF($AB$31*$C$31*K$4&gt;$AB$31,0,$AB$31*$C$31)+IF($AC$31*$C$31*J$4&gt;$AC$31,0,$AC$31*$C$31)+IF($AD$31*$C$31*I$4&gt;$AD$31,0,$AD$31*$C$31)+IF($AE$31*$C$31*H$4&gt;$AE$31,0,$AE$31*$C$31)+IF($AF$31*$C$31*G$4&gt;$AF$31,0,$AF$31*$C$31)+IF($AG$31*$C$31*F$4&gt;$AG$31,0,$AG$31*$C$31)))</f>
        <v>0.45</v>
      </c>
      <c r="AI89" s="126">
        <f>IF(AH60&gt;AH31,0,IF(AND(AH60=AH31,AH89=0),0,IF($E$31*$C$31*AI$4&gt;$E$31,0,$E$31*$C$31)+IF($F$31*$C$31*AH$4&gt;$F$31,0,$F$31*$C$31)+IF($G$31*$C$31*AG$4&gt;$G$31,0,$G$31*$C$31)+IF($H$31*$C$31*AF$4&gt;$H$31,0,$H$31*$C$31)+IF($I$31*$C$31*AE$4&gt;$I$31,0,$I$31*$C$31)+IF($J$31*$C$31*AD$4&gt;$J$31,0,$J$31*$C$31)+IF($K$31*$C$31*AC$4&gt;$K$31,0,$K$31*$C$31)+IF($L$31*$C$31*AB$4&gt;$L$31,0,$L$31*$C$31)+IF($M$31*$C$31*AA$4&gt;$M$31,0,$M$31*$C$31)+IF($N$31*$C$31*Z$4&gt;$N$31,0,$N$31*$C$31)+IF($O$31*$C$31*Y$4&gt;$O$31,0,$O$31*$C$31)+IF($P$31*$C$31*X$4&gt;$P$31,0,$P$31*$C$31)+IF($Q$31*$C$31*W$4&gt;$Q$31,0,$Q$31*$C$31)+IF($R$31*$C$31*V$4&gt;$R$31,0,$R$31*$C$31)+IF($S$31*$C$31*U$4&gt;$S$31,0,$S$31*$C$31)+IF($T$31*$C$31*T$4&gt;$T$31,0,$T$31*$C$31)+IF($U$31*$C$31*S$4&gt;$U$31,0,$U$31*$C$31)+IF($V$31*$C$31*R$4&gt;$V$31,0,$V$31*$C$31)+IF($W$31*$C$31*Q$4&gt;$W$31,0,$W$31*$C$31)+IF($X$31*$C$31*P$4&gt;$X$31,0,$X$31*$C$31)+IF($Y$31*$C$31*O$4&gt;$Y$31,0,$Y$31*$C$31)+IF($Z$31*$C$31*N$4&gt;$Z$31,0,$Z$31*$C$31)+IF($AA$31*$C$31*M$4&gt;$AA$31,0,$AA$31*$C$31)+IF($AB$31*$C$31*L$4&gt;$AB$31,0,$AB$31*$C$31)+IF($AC$31*$C$31*K$4&gt;$AC$31,0,$AC$31*$C$31)+IF($AD$31*$C$31*J$4&gt;$AD$31,0,$AD$31*$C$31)+IF($AE$31*$C$31*I$4&gt;$AE$31,0,$AE$31*$C$31)+IF($AF$31*$C$31*H$4&gt;$AF$31,0,$AF$31*$C$31)+IF($AG$31*$C$31*G$4&gt;$AG$31,0,$AG$31*$C$31)+IF($AH$31*$C$31*F$4&gt;$AH$31,0,$AH$31*$C$31)))</f>
        <v>0.45</v>
      </c>
    </row>
    <row r="90" spans="2:35" x14ac:dyDescent="0.3">
      <c r="B90" s="6" t="str">
        <f t="shared" si="12"/>
        <v>Storage warehouses</v>
      </c>
      <c r="C90" s="302"/>
      <c r="D90" s="151">
        <f t="shared" si="13"/>
        <v>13.499999999999993</v>
      </c>
      <c r="E90" s="126">
        <v>0</v>
      </c>
      <c r="F90" s="126">
        <f>IF(E61&gt;E32,0,IF(AND(E61=E32,E90=0),0,IF($E$32*$C$32*F$4&gt;$E$32,0,$E$32*$C$32)))</f>
        <v>0.45</v>
      </c>
      <c r="G90" s="126">
        <f>IF(F61&gt;F32,0,IF(AND(F61=F32,F90=0),0,IF($E$32*$C$32*G$4&gt;$E$32,0,$E$32*$C$32)+IF($F$32*$C$32*F$4&gt;$F$32,0,$F$32*$C$32)))</f>
        <v>0.45</v>
      </c>
      <c r="H90" s="126">
        <f>IF(G61&gt;G32,0,IF(AND(G61=G32,G90=0),0,IF($E$32*$C$32*H$4&gt;$E$32,0,$E$32*$C$32)+IF($F$32*$C$32*G$4&gt;$F$32,0,$F$32*$C$32)+IF($G$32*$C$32*F$4&gt;$G$32,0,$G$32*$C$32)))</f>
        <v>0.45</v>
      </c>
      <c r="I90" s="126">
        <f>IF(H61&gt;H32,0,IF(AND(H61=H32,H90=0),0,IF($E$32*$C$32*I$4&gt;$E$32,0,$E$32*$C$32)+IF($F$32*$C$32*H$4&gt;$F$32,0,$F$32*$C$32)+IF($G$32*$C$32*G$4&gt;$G$32,0,$G$32*$C$32)+IF($H$32*$C$32*F$4&gt;$H$32,0,$H$32*$C$32)))</f>
        <v>0.45</v>
      </c>
      <c r="J90" s="126">
        <f>IF(I61&gt;I32,0,IF(AND(I61=I32,I90=0),0,IF($E$32*$C$32*J$4&gt;$E$32,0,$E$32*$C$32)+IF($F$32*$C$32*I$4&gt;$F$32,0,$F$32*$C$32)+IF($G$32*$C$32*H$4&gt;$G$32,0,$G$32*$C$32)+IF($H$32*$C$32*G$4&gt;$H$32,0,$H$32*$C$32)+IF($I$32*$C$32*F$4&gt;$I$32,0,$I$32*$C$32)))</f>
        <v>0.45</v>
      </c>
      <c r="K90" s="126">
        <f>IF(J61&gt;J32,0,IF(AND(J61=J32,J90=0),0,IF($E$32*$C$32*K$4&gt;$E$32,0,$E$32*$C$32)+IF($F$32*$C$32*J$4&gt;$F$32,0,$F$32*$C$32)+IF($G$32*$C$32*I$4&gt;$G$32,0,$G$32*$C$32)+IF($H$32*$C$32*H$4&gt;$H$32,0,$H$32*$C$32)+IF($I$32*$C$32*G$4&gt;$I$32,0,$I$32*$C$32)+IF($J$32*$C$32*F$4&gt;$J$32,0,$J$32*$C$32)))</f>
        <v>0.45</v>
      </c>
      <c r="L90" s="126">
        <f>IF(K61&gt;K32,0,IF(AND(K61=K32,K90=0),0,IF($E$32*$C$32*L$4&gt;$E$32,0,$E$32*$C$32)+IF($F$32*$C$32*K$4&gt;$F$32,0,$F$32*$C$32)+IF($G$32*$C$32*J$4&gt;$G$32,0,$G$32*$C$32)+IF($H$32*$C$32*I$4&gt;$H$32,0,$H$32*$C$32)+IF($I$32*$C$32*H$4&gt;$I$32,0,$I$32*$C$32)+IF($J$32*$C$32*G$4&gt;$J$32,0,$J$32*$C$32)+IF($K$32*$C$32*F$4&gt;$K$32,0,$K$32*$C$32)))</f>
        <v>0.45</v>
      </c>
      <c r="M90" s="126">
        <f>IF(L61&gt;L32,0,IF(AND(L61=L32,L90=0),0,IF($E$32*$C$32*M$4&gt;$E$32,0,$E$32*$C$32)+IF($F$32*$C$32*L$4&gt;$F$32,0,$F$32*$C$32)+IF($G$32*$C$32*K$4&gt;$G$32,0,$G$32*$C$32)+IF($H$32*$C$32*J$4&gt;$H$32,0,$H$32*$C$32)+IF($I$32*$C$32*I$4&gt;$I$32,0,$I$32*$C$32)+IF($J$32*$C$32*H$4&gt;$J$32,0,$J$32*$C$32)+IF($K$32*$C$32*G$4&gt;$K$32,0,$K$32*$C$32)+IF($L$32*$C$32*F$4&gt;$L$32,0,$L$32*$C$32)))</f>
        <v>0.45</v>
      </c>
      <c r="N90" s="126">
        <f>IF(M61&gt;M32,0,IF(AND(M61=M32,M90=0),0,IF($E$32*$C$32*N$4&gt;$E$32,0,$E$32*$C$32)+IF($F$32*$C$32*M$4&gt;$F$32,0,$F$32*$C$32)+IF($G$32*$C$32*L$4&gt;$G$32,0,$G$32*$C$32)+IF($H$32*$C$32*K$4&gt;$H$32,0,$H$32*$C$32)+IF($I$32*$C$32*J$4&gt;$I$32,0,$I$32*$C$32)+IF($J$32*$C$32*I$4&gt;$J$32,0,$J$32*$C$32)+IF($K$32*$C$32*H$4&gt;$K$32,0,$K$32*$C$32)+IF($L$32*$C$32*G$4&gt;$L$32,0,$L$32*$C$32)+IF($M$32*$C$32*F$4&gt;$M$32,0,$M$32*$C$32)))</f>
        <v>0.45</v>
      </c>
      <c r="O90" s="126">
        <f>IF(N61&gt;N32,0,IF(AND(N61=N32,N90=0),0,IF($E$32*$C$32*O$4&gt;$E$32,0,$E$32*$C$32)+IF($F$32*$C$32*N$4&gt;$F$32,0,$F$32*$C$32)+IF($G$32*$C$32*M$4&gt;$G$32,0,$G$32*$C$32)+IF($H$32*$C$32*L$4&gt;$H$32,0,$H$32*$C$32)+IF($I$32*$C$32*K$4&gt;$I$32,0,$I$32*$C$32)+IF($J$32*$C$32*J$4&gt;$J$32,0,$J$32*$C$32)+IF($K$32*$C$32*I$4&gt;$K$32,0,$K$32*$C$32)+IF($L$32*$C$32*H$4&gt;$L$32,0,$L$32*$C$32)+IF($M$32*$C$32*G$4&gt;$M$32,0,$M$32*$C$32)+IF($N$32*$C$32*F$4&gt;$N$32,0,$N$32*$C$32)))</f>
        <v>0.45</v>
      </c>
      <c r="P90" s="126">
        <f>IF(O61&gt;O32,0,IF(AND(O61=O32,O90=0),0,IF($E$32*$C$32*P$4&gt;$E$32,0,$E$32*$C$32)+IF($F$32*$C$32*O$4&gt;$F$32,0,$F$32*$C$32)+IF($G$32*$C$32*N$4&gt;$G$32,0,$G$32*$C$32)+IF($H$32*$C$32*M$4&gt;$H$32,0,$H$32*$C$32)+IF($I$32*$C$32*L$4&gt;$I$32,0,$I$32*$C$32)+IF($J$32*$C$32*K$4&gt;$J$32,0,$J$32*$C$32)+IF($K$32*$C$32*J$4&gt;$K$32,0,$K$32*$C$32)+IF($L$32*$C$32*I$4&gt;$L$32,0,$L$32*$C$32)+IF($M$32*$C$32*H$4&gt;$M$32,0,$M$32*$C$32)+IF($N$32*$C$32*G$4&gt;$N$32,0,$N$32*$C$32)+IF($O$32*$C$32*F$4&gt;$O$32,0,$O$32*$C$32)))</f>
        <v>0.45</v>
      </c>
      <c r="Q90" s="126">
        <f>IF(P61&gt;P32,0,IF(AND(P61=P32,P90=0),0,IF($E$32*$C$32*Q$4&gt;$E$32,0,$E$32*$C$32)+IF($F$32*$C$32*P$4&gt;$F$32,0,$F$32*$C$32)+IF($G$32*$C$32*O$4&gt;$G$32,0,$G$32*$C$32)+IF($H$32*$C$32*N$4&gt;$H$32,0,$H$32*$C$32)+IF($I$32*$C$32*M$4&gt;$I$32,0,$I$32*$C$32)+IF($J$32*$C$32*L$4&gt;$J$32,0,$J$32*$C$32)+IF($K$32*$C$32*K$4&gt;$K$32,0,$K$32*$C$32)+IF($L$32*$C$32*J$4&gt;$L$32,0,$L$32*$C$32)+IF($M$32*$C$32*I$4&gt;$M$32,0,$M$32*$C$32)+IF($N$32*$C$32*H$4&gt;$N$32,0,$N$32*$C$32)+IF($O$32*$C$32*G$4&gt;$O$32,0,$O$32*$C$32)+IF($P$32*$C$32*F$4&gt;$P$32,0,$P$32*$C$32)))</f>
        <v>0.45</v>
      </c>
      <c r="R90" s="126">
        <f>IF(Q61&gt;Q32,0,IF(AND(Q61=Q32,Q90=0),0,IF($E$32*$C$32*R$4&gt;$E$32,0,$E$32*$C$32)+IF($F$32*$C$32*Q$4&gt;$F$32,0,$F$32*$C$32)+IF($G$32*$C$32*P$4&gt;$G$32,0,$G$32*$C$32)+IF($H$32*$C$32*O$4&gt;$H$32,0,$H$32*$C$32)+IF($I$32*$C$32*N$4&gt;$I$32,0,$I$32*$C$32)+IF($J$32*$C$32*M$4&gt;$J$32,0,$J$32*$C$32)+IF($K$32*$C$32*L$4&gt;$K$32,0,$K$32*$C$32)+IF($L$32*$C$32*K$4&gt;$L$32,0,$L$32*$C$32)+IF($M$32*$C$32*J$4&gt;$M$32,0,$M$32*$C$32)+IF($N$32*$C$32*I$4&gt;$N$32,0,$N$32*$C$32)+IF($O$32*$C$32*H$4&gt;$O$32,0,$O$32*$C$32)+IF($P$32*$C$32*G$4&gt;$P$32,0,$P$32*$C$32)+IF($Q$32*$C$32*F$4&gt;$Q$32,0,$Q$32*$C$32)))</f>
        <v>0.45</v>
      </c>
      <c r="S90" s="126">
        <f>IF(R61&gt;R32,0,IF(AND(R61=R32,R90=0),0,IF($E$32*$C$32*S$4&gt;$E$32,0,$E$32*$C$32)+IF($F$32*$C$32*R$4&gt;$F$32,0,$F$32*$C$32)+IF($G$32*$C$32*Q$4&gt;$G$32,0,$G$32*$C$32)+IF($H$32*$C$32*P$4&gt;$H$32,0,$H$32*$C$32)+IF($I$32*$C$32*O$4&gt;$I$32,0,$I$32*$C$32)+IF($J$32*$C$32*N$4&gt;$J$32,0,$J$32*$C$32)+IF($K$32*$C$32*M$4&gt;$K$32,0,$K$32*$C$32)+IF($L$32*$C$32*L$4&gt;$L$32,0,$L$32*$C$32)+IF($M$32*$C$32*K$4&gt;$M$32,0,$M$32*$C$32)+IF($N$32*$C$32*J$4&gt;$N$32,0,$N$32*$C$32)+IF($O$32*$C$32*I$4&gt;$O$32,0,$O$32*$C$32)+IF($P$32*$C$32*H$4&gt;$P$32,0,$P$32*$C$32)+IF($Q$32*$C$32*G$4&gt;$Q$32,0,$Q$32*$C$32)+IF($R$32*$C$32*F$4&gt;$R$32,0,$R$32*$C$32)))</f>
        <v>0.45</v>
      </c>
      <c r="T90" s="126">
        <f>IF(S61&gt;S32,0,IF(AND(S61=S32,S90=0),0,IF($E$32*$C$32*T$4&gt;$E$32,0,$E$32*$C$32)+IF($F$32*$C$32*S$4&gt;$F$32,0,$F$32*$C$32)+IF($G$32*$C$32*R$4&gt;$G$32,0,$G$32*$C$32)+IF($H$32*$C$32*Q$4&gt;$H$32,0,$H$32*$C$32)+IF($I$32*$C$32*P$4&gt;$I$32,0,$I$32*$C$32)+IF($J$32*$C$32*O$4&gt;$J$32,0,$J$32*$C$32)+IF($K$32*$C$32*N$4&gt;$K$32,0,$K$32*$C$32)+IF($L$32*$C$32*M$4&gt;$L$32,0,$L$32*$C$32)+IF($M$32*$C$32*L$4&gt;$M$32,0,$M$32*$C$32)+IF($N$32*$C$32*K$4&gt;$N$32,0,$N$32*$C$32)+IF($O$32*$C$32*J$4&gt;$O$32,0,$O$32*$C$32)+IF($P$32*$C$32*I$4&gt;$P$32,0,$P$32*$C$32)+IF($Q$32*$C$32*H$4&gt;$Q$32,0,$Q$32*$C$32)+IF($R$32*$C$32*G$4&gt;$R$32,0,$R$32*$C$32)+IF($S$32*$C$32*F$4&gt;$S$32,0,$S$32*$C$32)))</f>
        <v>0.45</v>
      </c>
      <c r="U90" s="126">
        <f>IF(T61&gt;T32,0,IF(AND(T61=T32,T90=0),0,IF($E$32*$C$32*U$4&gt;$E$32,0,$E$32*$C$32)+IF($F$32*$C$32*T$4&gt;$F$32,0,$F$32*$C$32)+IF($G$32*$C$32*S$4&gt;$G$32,0,$G$32*$C$32)+IF($H$32*$C$32*R$4&gt;$H$32,0,$H$32*$C$32)+IF($I$32*$C$32*Q$4&gt;$I$32,0,$I$32*$C$32)+IF($J$32*$C$32*P$4&gt;$J$32,0,$J$32*$C$32)+IF($K$32*$C$32*O$4&gt;$K$32,0,$K$32*$C$32)+IF($L$32*$C$32*N$4&gt;$L$32,0,$L$32*$C$32)+IF($M$32*$C$32*M$4&gt;$M$32,0,$M$32*$C$32)+IF($N$32*$C$32*L$4&gt;$N$32,0,$N$32*$C$32)+IF($O$32*$C$32*K$4&gt;$O$32,0,$O$32*$C$32)+IF($P$32*$C$32*J$4&gt;$P$32,0,$P$32*$C$32)+IF($Q$32*$C$32*I$4&gt;$Q$32,0,$Q$32*$C$32)+IF($R$32*$C$32*H$4&gt;$R$32,0,$R$32*$C$32)+IF($S$32*$C$32*G$4&gt;$S$32,0,$S$32*$C$32)+IF($T$32*$C$32*F$4&gt;$T$32,0,$T$32*$C$32)))</f>
        <v>0.45</v>
      </c>
      <c r="V90" s="126">
        <f>IF(U61&gt;U32,0,IF(AND(U61=U32,U90=0),0,IF($E$32*$C$32*V$4&gt;$E$32,0,$E$32*$C$32)+IF($F$32*$C$32*U$4&gt;$F$32,0,$F$32*$C$32)+IF($G$32*$C$32*T$4&gt;$G$32,0,$G$32*$C$32)+IF($H$32*$C$32*S$4&gt;$H$32,0,$H$32*$C$32)+IF($I$32*$C$32*R$4&gt;$I$32,0,$I$32*$C$32)+IF($J$32*$C$32*Q$4&gt;$J$32,0,$J$32*$C$32)+IF($K$32*$C$32*P$4&gt;$K$32,0,$K$32*$C$32)+IF($L$32*$C$32*O$4&gt;$L$32,0,$L$32*$C$32)+IF($M$32*$C$32*N$4&gt;$M$32,0,$M$32*$C$32)+IF($N$32*$C$32*M$4&gt;$N$32,0,$N$32*$C$32)+IF($O$32*$C$32*L$4&gt;$O$32,0,$O$32*$C$32)+IF($P$32*$C$32*K$4&gt;$P$32,0,$P$32*$C$32)+IF($Q$32*$C$32*J$4&gt;$Q$32,0,$Q$32*$C$32)+IF($R$32*$C$32*I$4&gt;$R$32,0,$R$32*$C$32)+IF($S$32*$C$32*H$4&gt;$S$32,0,$S$32*$C$32)+IF($T$32*$C$32*G$4&gt;$T$32,0,$T$32*$C$32)+IF($U$32*$C$32*F$4&gt;$U$32,0,$U$32*$C$32)))</f>
        <v>0.45</v>
      </c>
      <c r="W90" s="126">
        <f>IF(V61&gt;V32,0,IF(AND(V61=V32,V90=0),0,IF($E$32*$C$32*W$4&gt;$E$32,0,$E$32*$C$32)+IF($F$32*$C$32*V$4&gt;$F$32,0,$F$32*$C$32)+IF($G$32*$C$32*U$4&gt;$G$32,0,$G$32*$C$32)+IF($H$32*$C$32*T$4&gt;$H$32,0,$H$32*$C$32)+IF($I$32*$C$32*S$4&gt;$I$32,0,$I$32*$C$32)+IF($J$32*$C$32*R$4&gt;$J$32,0,$J$32*$C$32)+IF($K$32*$C$32*Q$4&gt;$K$32,0,$K$32*$C$32)+IF($L$32*$C$32*P$4&gt;$L$32,0,$L$32*$C$32)+IF($M$32*$C$32*O$4&gt;$M$32,0,$M$32*$C$32)+IF($N$32*$C$32*N$4&gt;$N$32,0,$N$32*$C$32)+IF($O$32*$C$32*M$4&gt;$O$32,0,$O$32*$C$32)+IF($P$32*$C$32*L$4&gt;$P$32,0,$P$32*$C$32)+IF($Q$32*$C$32*K$4&gt;$Q$32,0,$Q$32*$C$32)+IF($R$32*$C$32*J$4&gt;$R$32,0,$R$32*$C$32)+IF($S$32*$C$32*I$4&gt;$S$32,0,$S$32*$C$32)+IF($T$32*$C$32*H$4&gt;$T$32,0,$T$32*$C$32)+IF($U$32*$C$32*G$4&gt;$U$32,0,$U$32*$C$32)+IF($V$32*$C$32*F$4&gt;$V$32,0,$V$32*$C$32)))</f>
        <v>0.45</v>
      </c>
      <c r="X90" s="126">
        <f>IF(W61&gt;W32,0,IF(AND(W61=W32,W90=0),0,IF($E$32*$C$32*X$4&gt;$E$32,0,$E$32*$C$32)+IF($F$32*$C$32*W$4&gt;$F$32,0,$F$32*$C$32)+IF($G$32*$C$32*V$4&gt;$G$32,0,$G$32*$C$32)+IF($H$32*$C$32*U$4&gt;$H$32,0,$H$32*$C$32)+IF($I$32*$C$32*T$4&gt;$I$32,0,$I$32*$C$32)+IF($J$32*$C$32*S$4&gt;$J$32,0,$J$32*$C$32)+IF($K$32*$C$32*R$4&gt;$K$32,0,$K$32*$C$32)+IF($L$32*$C$32*Q$4&gt;$L$32,0,$L$32*$C$32)+IF($M$32*$C$32*P$4&gt;$M$32,0,$M$32*$C$32)+IF($N$32*$C$32*O$4&gt;$N$32,0,$N$32*$C$32)+IF($O$32*$C$32*N$4&gt;$O$32,0,$O$32*$C$32)+IF($P$32*$C$32*M$4&gt;$P$32,0,$P$32*$C$32)+IF($Q$32*$C$32*L$4&gt;$Q$32,0,$Q$32*$C$32)+IF($R$32*$C$32*K$4&gt;$R$32,0,$R$32*$C$32)+IF($S$32*$C$32*J$4&gt;$S$32,0,$S$32*$C$32)+IF($T$32*$C$32*I$4&gt;$T$32,0,$T$32*$C$32)+IF($U$32*$C$32*H$4&gt;$U$32,0,$U$32*$C$32)+IF($V$32*$C$32*G$4&gt;$V$32,0,$V$32*$C$32)+IF($W$32*$C$32*F$4&gt;$W$32,0,$W$32*$C$32)))</f>
        <v>0.45</v>
      </c>
      <c r="Y90" s="126">
        <f>IF(X61&gt;X32,0,IF(AND(X61=X32,X90=0),0,IF($E$32*$C$32*Y$4&gt;$E$32,0,$E$32*$C$32)+IF($F$32*$C$32*X$4&gt;$F$32,0,$F$32*$C$32)+IF($G$32*$C$32*W$4&gt;$G$32,0,$G$32*$C$32)+IF($H$32*$C$32*V$4&gt;$H$32,0,$H$32*$C$32)+IF($I$32*$C$32*U$4&gt;$I$32,0,$I$32*$C$32)+IF($J$32*$C$32*T$4&gt;$J$32,0,$J$32*$C$32)+IF($K$32*$C$32*S$4&gt;$K$32,0,$K$32*$C$32)+IF($L$32*$C$32*R$4&gt;$L$32,0,$L$32*$C$32)+IF($M$32*$C$32*Q$4&gt;$M$32,0,$M$32*$C$32)+IF($N$32*$C$32*P$4&gt;$N$32,0,$N$32*$C$32)+IF($O$32*$C$32*O$4&gt;$O$32,0,$O$32*$C$32)+IF($P$32*$C$32*N$4&gt;$P$32,0,$P$32*$C$32)+IF($Q$32*$C$32*M$4&gt;$Q$32,0,$Q$32*$C$32)+IF($R$32*$C$32*L$4&gt;$R$32,0,$R$32*$C$32)+IF($S$32*$C$32*K$4&gt;$S$32,0,$S$32*$C$32)+IF($T$32*$C$32*J$4&gt;$T$32,0,$T$32*$C$32)+IF($U$32*$C$32*I$4&gt;$U$32,0,$U$32*$C$32)+IF($V$32*$C$32*H$4&gt;$V$32,0,$V$32*$C$32)+IF($W$32*$C$32*G$4&gt;$W$32,0,$W$32*$C$32)+IF($X$32*$C$32*F$4&gt;$X$32,0,$X$32*$C$32)))</f>
        <v>0.45</v>
      </c>
      <c r="Z90" s="126">
        <f>IF(Y61&gt;Y32,0,IF(AND(Y61=Y32,Y90=0),0,IF($E$32*$C$32*Z$4&gt;$E$32,0,$E$32*$C$32)+IF($F$32*$C$32*Y$4&gt;$F$32,0,$F$32*$C$32)+IF($G$32*$C$32*X$4&gt;$G$32,0,$G$32*$C$32)+IF($H$32*$C$32*W$4&gt;$H$32,0,$H$32*$C$32)+IF($I$32*$C$32*V$4&gt;$I$32,0,$I$32*$C$32)+IF($J$32*$C$32*U$4&gt;$J$32,0,$J$32*$C$32)+IF($K$32*$C$32*T$4&gt;$K$32,0,$K$32*$C$32)+IF($L$32*$C$32*S$4&gt;$L$32,0,$L$32*$C$32)+IF($M$32*$C$32*R$4&gt;$M$32,0,$M$32*$C$32)+IF($N$32*$C$32*Q$4&gt;$N$32,0,$N$32*$C$32)+IF($O$32*$C$32*P$4&gt;$O$32,0,$O$32*$C$32)+IF($P$32*$C$32*O$4&gt;$P$32,0,$P$32*$C$32)+IF($Q$32*$C$32*N$4&gt;$Q$32,0,$Q$32*$C$32)+IF($R$32*$C$32*M$4&gt;$R$32,0,$R$32*$C$32)+IF($S$32*$C$32*L$4&gt;$S$32,0,$S$32*$C$32)+IF($T$32*$C$32*K$4&gt;$T$32,0,$T$32*$C$32)+IF($U$32*$C$32*J$4&gt;$U$32,0,$U$32*$C$32)+IF($V$32*$C$32*I$4&gt;$V$32,0,$V$32*$C$32)+IF($W$32*$C$32*H$4&gt;$W$32,0,$W$32*$C$32)+IF($X$32*$C$32*G$4&gt;$X$32,0,$X$32*$C$32)+IF($Y$32*$C$32*F$4&gt;$Y$32,0,$Y$32*$C$32)))</f>
        <v>0.45</v>
      </c>
      <c r="AA90" s="126">
        <f>IF(Z61&gt;Z32,0,IF(AND(Z61=Z32,Z90=0),0,IF($E$32*$C$32*AA$4&gt;$E$32,0,$E$32*$C$32)+IF($F$32*$C$32*Z$4&gt;$F$32,0,$F$32*$C$32)+IF($G$32*$C$32*Y$4&gt;$G$32,0,$G$32*$C$32)+IF($H$32*$C$32*X$4&gt;$H$32,0,$H$32*$C$32)+IF($I$32*$C$32*W$4&gt;$I$32,0,$I$32*$C$32)+IF($J$32*$C$32*V$4&gt;$J$32,0,$J$32*$C$32)+IF($K$32*$C$32*U$4&gt;$K$32,0,$K$32*$C$32)+IF($L$32*$C$32*T$4&gt;$L$32,0,$L$32*$C$32)+IF($M$32*$C$32*S$4&gt;$M$32,0,$M$32*$C$32)+IF($N$32*$C$32*R$4&gt;$N$32,0,$N$32*$C$32)+IF($O$32*$C$32*Q$4&gt;$O$32,0,$O$32*$C$32)+IF($P$32*$C$32*P$4&gt;$P$32,0,$P$32*$C$32)+IF($Q$32*$C$32*O$4&gt;$Q$32,0,$Q$32*$C$32)+IF($R$32*$C$32*N$4&gt;$R$32,0,$R$32*$C$32)+IF($S$32*$C$32*M$4&gt;$S$32,0,$S$32*$C$32)+IF($T$32*$C$32*L$4&gt;$T$32,0,$T$32*$C$32)+IF($U$32*$C$32*K$4&gt;$U$32,0,$U$32*$C$32)+IF($V$32*$C$32*J$4&gt;$V$32,0,$V$32*$C$32)+IF($W$32*$C$32*I$4&gt;$W$32,0,$W$32*$C$32)+IF($X$32*$C$32*H$4&gt;$X$32,0,$X$32*$C$32)+IF($Y$32*$C$32*G$4&gt;$Y$32,0,$Y$32*$C$32)+IF($Z$32*$C$32*F$4&gt;$Z$32,0,$Z$32*$C$32)))</f>
        <v>0.45</v>
      </c>
      <c r="AB90" s="126">
        <f>IF(AA61&gt;AA32,0,IF(AND(AA61=AA32,AA90=0),0,IF($E$32*$C$32*AB$4&gt;$E$32,0,$E$32*$C$32)+IF($F$32*$C$32*AA$4&gt;$F$32,0,$F$32*$C$32)+IF($G$32*$C$32*Z$4&gt;$G$32,0,$G$32*$C$32)+IF($H$32*$C$32*Y$4&gt;$H$32,0,$H$32*$C$32)+IF($I$32*$C$32*X$4&gt;$I$32,0,$I$32*$C$32)+IF($J$32*$C$32*W$4&gt;$J$32,0,$J$32*$C$32)+IF($K$32*$C$32*V$4&gt;$K$32,0,$K$32*$C$32)+IF($L$32*$C$32*U$4&gt;$L$32,0,$L$32*$C$32)+IF($M$32*$C$32*T$4&gt;$M$32,0,$M$32*$C$32)+IF($N$32*$C$32*S$4&gt;$N$32,0,$N$32*$C$32)+IF($O$32*$C$32*R$4&gt;$O$32,0,$O$32*$C$32)+IF($P$32*$C$32*Q$4&gt;$P$32,0,$P$32*$C$32)+IF($Q$32*$C$32*P$4&gt;$Q$32,0,$Q$32*$C$32)+IF($R$32*$C$32*O$4&gt;$R$32,0,$R$32*$C$32)+IF($S$32*$C$32*N$4&gt;$S$32,0,$S$32*$C$32)+IF($T$32*$C$32*M$4&gt;$T$32,0,$T$32*$C$32)+IF($U$32*$C$32*L$4&gt;$U$32,0,$U$32*$C$32)+IF($V$32*$C$32*K$4&gt;$V$32,0,$V$32*$C$32)+IF($W$32*$C$32*J$4&gt;$W$32,0,$W$32*$C$32)+IF($X$32*$C$32*I$4&gt;$X$32,0,$X$32*$C$32)+IF($Y$32*$C$32*H$4&gt;$Y$32,0,$Y$32*$C$32)+IF($Z$32*$C$32*G$4&gt;$Z$32,0,$Z$32*$C$32)+IF($AA$32*$C$32*F$4&gt;$AA$32,0,$AA$32*$C$32)))</f>
        <v>0.45</v>
      </c>
      <c r="AC90" s="126">
        <f>IF(AB61&gt;AB32,0,IF(AND(AB61=AB32,AB90=0),0,IF($E$32*$C$32*AC$4&gt;$E$32,0,$E$32*$C$32)+IF($F$32*$C$32*AB$4&gt;$F$32,0,$F$32*$C$32)+IF($G$32*$C$32*AA$4&gt;$G$32,0,$G$32*$C$32)+IF($H$32*$C$32*Z$4&gt;$H$32,0,$H$32*$C$32)+IF($I$32*$C$32*Y$4&gt;$I$32,0,$I$32*$C$32)+IF($J$32*$C$32*X$4&gt;$J$32,0,$J$32*$C$32)+IF($K$32*$C$32*W$4&gt;$K$32,0,$K$32*$C$32)+IF($L$32*$C$32*V$4&gt;$L$32,0,$L$32*$C$32)+IF($M$32*$C$32*U$4&gt;$M$32,0,$M$32*$C$32)+IF($N$32*$C$32*T$4&gt;$N$32,0,$N$32*$C$32)+IF($O$32*$C$32*S$4&gt;$O$32,0,$O$32*$C$32)+IF($P$32*$C$32*R$4&gt;$P$32,0,$P$32*$C$32)+IF($Q$32*$C$32*Q$4&gt;$Q$32,0,$Q$32*$C$32)+IF($R$32*$C$32*P$4&gt;$R$32,0,$R$32*$C$32)+IF($S$32*$C$32*O$4&gt;$S$32,0,$S$32*$C$32)+IF($T$32*$C$32*N$4&gt;$T$32,0,$T$32*$C$32)+IF($U$32*$C$32*M$4&gt;$U$32,0,$U$32*$C$32)+IF($V$32*$C$32*L$4&gt;$V$32,0,$V$32*$C$32)+IF($W$32*$C$32*K$4&gt;$W$32,0,$W$32*$C$32)+IF($X$32*$C$32*J$4&gt;$X$32,0,$X$32*$C$32)+IF($Y$32*$C$32*I$4&gt;$Y$32,0,$Y$32*$C$32)+IF($Z$32*$C$32*H$4&gt;$Z$32,0,$Z$32*$C$32)+IF($AA$32*$C$32*G$4&gt;$AA$32,0,$AA$32*$C$32)+IF($AB$32*$C$32*F$4&gt;$AB$32,0,$AB$32*$C$32)))</f>
        <v>0.45</v>
      </c>
      <c r="AD90" s="126">
        <f>IF(AC61&gt;AC32,0,IF(AND(AC61=AC32,AC90=0),0,IF($E$32*$C$32*AD$4&gt;$E$32,0,$E$32*$C$32)+IF($F$32*$C$32*AC$4&gt;$F$32,0,$F$32*$C$32)+IF($G$32*$C$32*AB$4&gt;$G$32,0,$G$32*$C$32)+IF($H$32*$C$32*AA$4&gt;$H$32,0,$H$32*$C$32)+IF($I$32*$C$32*Z$4&gt;$I$32,0,$I$32*$C$32)+IF($J$32*$C$32*Y$4&gt;$J$32,0,$J$32*$C$32)+IF($K$32*$C$32*X$4&gt;$K$32,0,$K$32*$C$32)+IF($L$32*$C$32*W$4&gt;$L$32,0,$L$32*$C$32)+IF($M$32*$C$32*V$4&gt;$M$32,0,$M$32*$C$32)+IF($N$32*$C$32*U$4&gt;$N$32,0,$N$32*$C$32)+IF($O$32*$C$32*T$4&gt;$O$32,0,$O$32*$C$32)+IF($P$32*$C$32*S$4&gt;$P$32,0,$P$32*$C$32)+IF($Q$32*$C$32*R$4&gt;$Q$32,0,$Q$32*$C$32)+IF($R$32*$C$32*Q$4&gt;$R$32,0,$R$32*$C$32)+IF($S$32*$C$32*P$4&gt;$S$32,0,$S$32*$C$32)+IF($T$32*$C$32*O$4&gt;$T$32,0,$T$32*$C$32)+IF($U$32*$C$32*N$4&gt;$U$32,0,$U$32*$C$32)+IF($V$32*$C$32*M$4&gt;$V$32,0,$V$32*$C$32)+IF($W$32*$C$32*L$4&gt;$W$32,0,$W$32*$C$32)+IF($X$32*$C$32*K$4&gt;$X$32,0,$X$32*$C$32)+IF($Y$32*$C$32*J$4&gt;$Y$32,0,$Y$32*$C$32)+IF($Z$32*$C$32*I$4&gt;$Z$32,0,$Z$32*$C$32)+IF($AA$32*$C$32*H$4&gt;$AA$32,0,$AA$32*$C$32)+IF($AB$32*$C$32*G$4&gt;$AB$32,0,$AB$32*$C$32)+IF($AC$32*$C$32*F$4&gt;$AC$32,0,$AC$32*$C$32)))</f>
        <v>0.45</v>
      </c>
      <c r="AE90" s="126">
        <f>IF(AD61&gt;AD32,0,IF(AND(AD61=AD32,AD90=0),0,IF($E$32*$C$32*AE$4&gt;$E$32,0,$E$32*$C$32)+IF($F$32*$C$32*AD$4&gt;$F$32,0,$F$32*$C$32)+IF($G$32*$C$32*AC$4&gt;$G$32,0,$G$32*$C$32)+IF($H$32*$C$32*AB$4&gt;$H$32,0,$H$32*$C$32)+IF($I$32*$C$32*AA$4&gt;$I$32,0,$I$32*$C$32)+IF($J$32*$C$32*Z$4&gt;$J$32,0,$J$32*$C$32)+IF($K$32*$C$32*Y$4&gt;$K$32,0,$K$32*$C$32)+IF($L$32*$C$32*X$4&gt;$L$32,0,$L$32*$C$32)+IF($M$32*$C$32*W$4&gt;$M$32,0,$M$32*$C$32)+IF($N$32*$C$32*V$4&gt;$N$32,0,$N$32*$C$32)+IF($O$32*$C$32*U$4&gt;$O$32,0,$O$32*$C$32)+IF($P$32*$C$32*T$4&gt;$P$32,0,$P$32*$C$32)+IF($Q$32*$C$32*S$4&gt;$Q$32,0,$Q$32*$C$32)+IF($R$32*$C$32*R$4&gt;$R$32,0,$R$32*$C$32)+IF($S$32*$C$32*Q$4&gt;$S$32,0,$S$32*$C$32)+IF($T$32*$C$32*P$4&gt;$T$32,0,$T$32*$C$32)+IF($U$32*$C$32*O$4&gt;$U$32,0,$U$32*$C$32)+IF($V$32*$C$32*N$4&gt;$V$32,0,$V$32*$C$32)+IF($W$32*$C$32*M$4&gt;$W$32,0,$W$32*$C$32)+IF($X$32*$C$32*L$4&gt;$X$32,0,$X$32*$C$32)+IF($Y$32*$C$32*K$4&gt;$Y$32,0,$Y$32*$C$32)+IF($Z$32*$C$32*J$4&gt;$Z$32,0,$Z$32*$C$32)+IF($AA$32*$C$32*I$4&gt;$AA$32,0,$AA$32*$C$32)+IF($AB$32*$C$32*H$4&gt;$AB$32,0,$AB$32*$C$32)+IF($AC$32*$C$32*G$4&gt;$AC$32,0,$AC$32*$C$32)+IF($AD$32*$C$32*F$4&gt;$AD$32,0,$AD$32*$C$32)))</f>
        <v>0.45</v>
      </c>
      <c r="AF90" s="126">
        <f>IF(AE61&gt;AE32,0,IF(AND(AE61=AE32,AE90=0),0,IF($E$32*$C$32*AF$4&gt;$E$32,0,$E$32*$C$32)+IF($F$32*$C$32*AE$4&gt;$F$32,0,$F$32*$C$32)+IF($G$32*$C$32*AD$4&gt;$G$32,0,$G$32*$C$32)+IF($H$32*$C$32*AC$4&gt;$H$32,0,$H$32*$C$32)+IF($I$32*$C$32*AB$4&gt;$I$32,0,$I$32*$C$32)+IF($J$32*$C$32*AA$4&gt;$J$32,0,$J$32*$C$32)+IF($K$32*$C$32*Z$4&gt;$K$32,0,$K$32*$C$32)+IF($L$32*$C$32*Y$4&gt;$L$32,0,$L$32*$C$32)+IF($M$32*$C$32*X$4&gt;$M$32,0,$M$32*$C$32)+IF($N$32*$C$32*W$4&gt;$N$32,0,$N$32*$C$32)+IF($O$32*$C$32*V$4&gt;$O$32,0,$O$32*$C$32)+IF($P$32*$C$32*U$4&gt;$P$32,0,$P$32*$C$32)+IF($Q$32*$C$32*T$4&gt;$Q$32,0,$Q$32*$C$32)+IF($R$32*$C$32*S$4&gt;$R$32,0,$R$32*$C$32)+IF($S$32*$C$32*R$4&gt;$S$32,0,$S$32*$C$32)+IF($T$32*$C$32*Q$4&gt;$T$32,0,$T$32*$C$32)+IF($U$32*$C$32*P$4&gt;$U$32,0,$U$32*$C$32)+IF($V$32*$C$32*O$4&gt;$V$32,0,$V$32*$C$32)+IF($W$32*$C$32*N$4&gt;$W$32,0,$W$32*$C$32)+IF($X$32*$C$32*M$4&gt;$X$32,0,$X$32*$C$32)+IF($Y$32*$C$32*L$4&gt;$Y$32,0,$Y$32*$C$32)+IF($Z$32*$C$32*K$4&gt;$Z$32,0,$Z$32*$C$32)+IF($AA$32*$C$32*J$4&gt;$AA$32,0,$AA$32*$C$32)+IF($AB$32*$C$32*I$4&gt;$AB$32,0,$AB$32*$C$32)+IF($AC$32*$C$32*H$4&gt;$AC$32,0,$AC$32*$C$32)+IF($AD$32*$C$32*G$4&gt;$AD$32,0,$AD$32*$C$32)+IF($AE$32*$C$32*F$4&gt;$AE$32,0,$AE$32*$C$32)))</f>
        <v>0.45</v>
      </c>
      <c r="AG90" s="126">
        <f>IF(AF61&gt;AF32,0,IF(AND(AF61=AF32,AF90=0),0,IF($E$32*$C$32*AG$4&gt;$E$32,0,$E$32*$C$32)+IF($F$32*$C$32*AF$4&gt;$F$32,0,$F$32*$C$32)+IF($G$32*$C$32*AE$4&gt;$G$32,0,$G$32*$C$32)+IF($H$32*$C$32*AD$4&gt;$H$32,0,$H$32*$C$32)+IF($I$32*$C$32*AC$4&gt;$I$32,0,$I$32*$C$32)+IF($J$32*$C$32*AB$4&gt;$J$32,0,$J$32*$C$32)+IF($K$32*$C$32*AA$4&gt;$K$32,0,$K$32*$C$32)+IF($L$32*$C$32*Z$4&gt;$L$32,0,$L$32*$C$32)+IF($M$32*$C$32*Y$4&gt;$M$32,0,$M$32*$C$32)+IF($N$32*$C$32*X$4&gt;$N$32,0,$N$32*$C$32)+IF($O$32*$C$32*W$4&gt;$O$32,0,$O$32*$C$32)+IF($P$32*$C$32*V$4&gt;$P$32,0,$P$32*$C$32)+IF($Q$32*$C$32*U$4&gt;$Q$32,0,$Q$32*$C$32)+IF($R$32*$C$32*T$4&gt;$R$32,0,$R$32*$C$32)+IF($S$32*$C$32*S$4&gt;$S$32,0,$S$32*$C$32)+IF($T$32*$C$32*R$4&gt;$T$32,0,$T$32*$C$32)+IF($U$32*$C$32*Q$4&gt;$U$32,0,$U$32*$C$32)+IF($V$32*$C$32*P$4&gt;$V$32,0,$V$32*$C$32)+IF($W$32*$C$32*O$4&gt;$W$32,0,$W$32*$C$32)+IF($X$32*$C$32*N$4&gt;$X$32,0,$X$32*$C$32)+IF($Y$32*$C$32*M$4&gt;$Y$32,0,$Y$32*$C$32)+IF($Z$32*$C$32*L$4&gt;$Z$32,0,$Z$32*$C$32)+IF($AA$32*$C$32*K$4&gt;$AA$32,0,$AA$32*$C$32)+IF($AB$32*$C$32*J$4&gt;$AB$32,0,$AB$32*$C$32)+IF($AC$32*$C$32*I$4&gt;$AC$32,0,$AC$32*$C$32)+IF($AD$32*$C$32*H$4&gt;$AD$32,0,$AD$32*$C$32)+IF($AE$32*$C$32*G$4&gt;$AE$32,0,$AE$32*$C$32)+IF($AF$32*$C$32*F$4&gt;$AF$32,0,$AF$32*$C$32)))</f>
        <v>0.45</v>
      </c>
      <c r="AH90" s="126">
        <f>IF(AG61&gt;AG32,0,IF(AND(AG61=AG32,AG90=0),0,IF($E$32*$C$32*AH$4&gt;$E$32,0,$E$32*$C$32)+IF($F$32*$C$32*AG$4&gt;$F$32,0,$F$32*$C$32)+IF($G$32*$C$32*AF$4&gt;$G$32,0,$G$32*$C$32)+IF($H$32*$C$32*AE$4&gt;$H$32,0,$H$32*$C$32)+IF($I$32*$C$32*AD$4&gt;$I$32,0,$I$32*$C$32)+IF($J$32*$C$32*AC$4&gt;$J$32,0,$J$32*$C$32)+IF($K$32*$C$32*AB$4&gt;$K$32,0,$K$32*$C$32)+IF($L$32*$C$32*AA$4&gt;$L$32,0,$L$32*$C$32)+IF($M$32*$C$32*Z$4&gt;$M$32,0,$M$32*$C$32)+IF($N$32*$C$32*Y$4&gt;$N$32,0,$N$32*$C$32)+IF($O$32*$C$32*X$4&gt;$O$32,0,$O$32*$C$32)+IF($P$32*$C$32*W$4&gt;$P$32,0,$P$32*$C$32)+IF($Q$32*$C$32*V$4&gt;$Q$32,0,$Q$32*$C$32)+IF($R$32*$C$32*U$4&gt;$R$32,0,$R$32*$C$32)+IF($S$32*$C$32*T$4&gt;$S$32,0,$S$32*$C$32)+IF($T$32*$C$32*S$4&gt;$T$32,0,$T$32*$C$32)+IF($U$32*$C$32*R$4&gt;$U$32,0,$U$32*$C$32)+IF($V$32*$C$32*Q$4&gt;$V$32,0,$V$32*$C$32)+IF($W$32*$C$32*P$4&gt;$W$32,0,$W$32*$C$32)+IF($X$32*$C$32*O$4&gt;$X$32,0,$X$32*$C$32)+IF($Y$32*$C$32*N$4&gt;$Y$32,0,$Y$32*$C$32)+IF($Z$32*$C$32*M$4&gt;$Z$32,0,$Z$32*$C$32)+IF($AA$32*$C$32*L$4&gt;$AA$32,0,$AA$32*$C$32)+IF($AB$32*$C$32*K$4&gt;$AB$32,0,$AB$32*$C$32)+IF($AC$32*$C$32*J$4&gt;$AC$32,0,$AC$32*$C$32)+IF($AD$32*$C$32*I$4&gt;$AD$32,0,$AD$32*$C$32)+IF($AE$32*$C$32*H$4&gt;$AE$32,0,$AE$32*$C$32)+IF($AF$32*$C$32*G$4&gt;$AF$32,0,$AF$32*$C$32)+IF($AG$32*$C$32*F$4&gt;$AG$32,0,$AG$32*$C$32)))</f>
        <v>0.45</v>
      </c>
      <c r="AI90" s="126">
        <f>IF(AH61&gt;AH32,0,IF(AND(AH61=AH32,AH90=0),0,IF($E$32*$C$32*AI$4&gt;$E$32,0,$E$32*$C$32)+IF($F$32*$C$32*AH$4&gt;$F$32,0,$F$32*$C$32)+IF($G$32*$C$32*AG$4&gt;$G$32,0,$G$32*$C$32)+IF($H$32*$C$32*AF$4&gt;$H$32,0,$H$32*$C$32)+IF($I$32*$C$32*AE$4&gt;$I$32,0,$I$32*$C$32)+IF($J$32*$C$32*AD$4&gt;$J$32,0,$J$32*$C$32)+IF($K$32*$C$32*AC$4&gt;$K$32,0,$K$32*$C$32)+IF($L$32*$C$32*AB$4&gt;$L$32,0,$L$32*$C$32)+IF($M$32*$C$32*AA$4&gt;$M$32,0,$M$32*$C$32)+IF($N$32*$C$32*Z$4&gt;$N$32,0,$N$32*$C$32)+IF($O$32*$C$32*Y$4&gt;$O$32,0,$O$32*$C$32)+IF($P$32*$C$32*X$4&gt;$P$32,0,$P$32*$C$32)+IF($Q$32*$C$32*W$4&gt;$Q$32,0,$Q$32*$C$32)+IF($R$32*$C$32*V$4&gt;$R$32,0,$R$32*$C$32)+IF($S$32*$C$32*U$4&gt;$S$32,0,$S$32*$C$32)+IF($T$32*$C$32*T$4&gt;$T$32,0,$T$32*$C$32)+IF($U$32*$C$32*S$4&gt;$U$32,0,$U$32*$C$32)+IF($V$32*$C$32*R$4&gt;$V$32,0,$V$32*$C$32)+IF($W$32*$C$32*Q$4&gt;$W$32,0,$W$32*$C$32)+IF($X$32*$C$32*P$4&gt;$X$32,0,$X$32*$C$32)+IF($Y$32*$C$32*O$4&gt;$Y$32,0,$Y$32*$C$32)+IF($Z$32*$C$32*N$4&gt;$Z$32,0,$Z$32*$C$32)+IF($AA$32*$C$32*M$4&gt;$AA$32,0,$AA$32*$C$32)+IF($AB$32*$C$32*L$4&gt;$AB$32,0,$AB$32*$C$32)+IF($AC$32*$C$32*K$4&gt;$AC$32,0,$AC$32*$C$32)+IF($AD$32*$C$32*J$4&gt;$AD$32,0,$AD$32*$C$32)+IF($AE$32*$C$32*I$4&gt;$AE$32,0,$AE$32*$C$32)+IF($AF$32*$C$32*H$4&gt;$AF$32,0,$AF$32*$C$32)+IF($AG$32*$C$32*G$4&gt;$AG$32,0,$AG$32*$C$32)+IF($AH$32*$C$32*F$4&gt;$AH$32,0,$AH$32*$C$32)))</f>
        <v>0.45</v>
      </c>
    </row>
    <row r="91" spans="2:35" x14ac:dyDescent="0.3">
      <c r="B91" s="6" t="str">
        <f t="shared" si="12"/>
        <v>Land</v>
      </c>
      <c r="C91" s="302"/>
      <c r="D91" s="151">
        <f>SUM(E91:AI91)</f>
        <v>13.499999999999993</v>
      </c>
      <c r="E91" s="126">
        <v>0</v>
      </c>
      <c r="F91" s="126">
        <f>IF(E62&gt;E33,0,IF(AND(E62=E33,E91=0),0,IF($E$33*$C$33*F$4&gt;$E$33,0,$E$33*$C$33)))</f>
        <v>0.44999999999999996</v>
      </c>
      <c r="G91" s="126">
        <f>IF(F62&gt;F33,0,IF(AND(F62=F33,F91=0),0,IF($E$33*$C$33*G$4&gt;$E$33,0,$E$33*$C$33)+IF($F$33*$C$33*F$4&gt;$F$33,0,$F$33*$C$33)))</f>
        <v>0.44999999999999996</v>
      </c>
      <c r="H91" s="126">
        <f>IF(G62&gt;G33,0,IF(AND(G62=G33,G91=0),0,IF($E$33*$C$33*H$4&gt;$E$33,0,$E$33*$C$33)+IF($F$33*$C$33*G$4&gt;$F$33,0,$F$33*$C$33)+IF($G$33*$C$33*F$4&gt;$G$33,0,$G$33*$C$33)))</f>
        <v>0.44999999999999996</v>
      </c>
      <c r="I91" s="126">
        <f>IF(H62&gt;H33,0,IF(AND(H62=H33,H91=0),0,IF($E$33*$C$33*I$4&gt;$E$33,0,$E$33*$C$33)+IF($F$33*$C$33*H$4&gt;$F$33,0,$F$33*$C$33)+IF($G$33*$C$33*G$4&gt;$G$33,0,$G$33*$C$33)+IF($H$33*$C$33*F$4&gt;$H$33,0,$H$33*$C$33)))</f>
        <v>0.44999999999999996</v>
      </c>
      <c r="J91" s="126">
        <f>IF(I62&gt;I33,0,IF(AND(I62=I33,I91=0),0,IF($E$33*$C$33*J$4&gt;$E$33,0,$E$33*$C$33)+IF($F$33*$C$33*I$4&gt;$F$33,0,$F$33*$C$33)+IF($G$33*$C$33*H$4&gt;$G$33,0,$G$33*$C$33)+IF($H$33*$C$33*G$4&gt;$H$33,0,$H$33*$C$33)+IF($I$33*$C$33*F$4&gt;$I$33,0,$I$33*$C$33)))</f>
        <v>0.44999999999999996</v>
      </c>
      <c r="K91" s="126">
        <f>IF(J62&gt;J33,0,IF(AND(J62=J33,J91=0),0,IF($E$33*$C$33*K$4&gt;$E$33,0,$E$33*$C$33)+IF($F$33*$C$33*J$4&gt;$F$33,0,$F$33*$C$33)+IF($G$33*$C$33*I$4&gt;$G$33,0,$G$33*$C$33)+IF($H$33*$C$33*H$4&gt;$H$33,0,$H$33*$C$33)+IF($I$33*$C$33*G$4&gt;$I$33,0,$I$33*$C$33)+IF($J$33*$C$33*F$4&gt;$J$33,0,$J$33*$C$33)))</f>
        <v>0.44999999999999996</v>
      </c>
      <c r="L91" s="126">
        <f>IF(K62&gt;K33,0,IF(AND(K62=K33,K91=0),0,IF($E$33*$C$33*L$4&gt;$E$33,0,$E$33*$C$33)+IF($F$33*$C$33*K$4&gt;$F$33,0,$F$33*$C$33)+IF($G$33*$C$33*J$4&gt;$G$33,0,$G$33*$C$33)+IF($H$33*$C$33*I$4&gt;$H$33,0,$H$33*$C$33)+IF($I$33*$C$33*H$4&gt;$I$33,0,$I$33*$C$33)+IF($J$33*$C$33*G$4&gt;$J$33,0,$J$33*$C$33)+IF($K$33*$C$33*F$4&gt;$K$33,0,$K$33*$C$33)))</f>
        <v>0.44999999999999996</v>
      </c>
      <c r="M91" s="126">
        <f>IF(L62&gt;L33,0,IF(AND(L62=L33,L91=0),0,IF($E$33*$C$33*M$4&gt;$E$33,0,$E$33*$C$33)+IF($F$33*$C$33*L$4&gt;$F$33,0,$F$33*$C$33)+IF($G$33*$C$33*K$4&gt;$G$33,0,$G$33*$C$33)+IF($H$33*$C$33*J$4&gt;$H$33,0,$H$33*$C$33)+IF($I$33*$C$33*I$4&gt;$I$33,0,$I$33*$C$33)+IF($J$33*$C$33*H$4&gt;$J$33,0,$J$33*$C$33)+IF($K$33*$C$33*G$4&gt;$K$33,0,$K$33*$C$33)+IF($L$33*$C$33*F$4&gt;$L$33,0,$L$33*$C$33)))</f>
        <v>0.44999999999999996</v>
      </c>
      <c r="N91" s="126">
        <f>IF(M62&gt;M33,0,IF(AND(M62=M33,M91=0),0,IF($E$33*$C$33*N$4&gt;$E$33,0,$E$33*$C$33)+IF($F$33*$C$33*M$4&gt;$F$33,0,$F$33*$C$33)+IF($G$33*$C$33*L$4&gt;$G$33,0,$G$33*$C$33)+IF($H$33*$C$33*K$4&gt;$H$33,0,$H$33*$C$33)+IF($I$33*$C$33*J$4&gt;$I$33,0,$I$33*$C$33)+IF($J$33*$C$33*I$4&gt;$J$33,0,$J$33*$C$33)+IF($K$33*$C$33*H$4&gt;$K$33,0,$K$33*$C$33)+IF($L$33*$C$33*G$4&gt;$L$33,0,$L$33*$C$33)+IF($M$33*$C$33*F$4&gt;$M$33,0,$M$33*$C$33)))</f>
        <v>0.44999999999999996</v>
      </c>
      <c r="O91" s="126">
        <f>IF(N62&gt;N33,0,IF(AND(N62=N33,N91=0),0,IF($E$33*$C$33*O$4&gt;$E$33,0,$E$33*$C$33)+IF($F$33*$C$33*N$4&gt;$F$33,0,$F$33*$C$33)+IF($G$33*$C$33*M$4&gt;$G$33,0,$G$33*$C$33)+IF($H$33*$C$33*L$4&gt;$H$33,0,$H$33*$C$33)+IF($I$33*$C$33*K$4&gt;$I$33,0,$I$33*$C$33)+IF($J$33*$C$33*J$4&gt;$J$33,0,$J$33*$C$33)+IF($K$33*$C$33*I$4&gt;$K$33,0,$K$33*$C$33)+IF($L$33*$C$33*H$4&gt;$L$33,0,$L$33*$C$33)+IF($M$33*$C$33*G$4&gt;$M$33,0,$M$33*$C$33)+IF($N$33*$C$33*F$4&gt;$N$33,0,$N$33*$C$33)))</f>
        <v>0.44999999999999996</v>
      </c>
      <c r="P91" s="126">
        <f>IF(O62&gt;O33,0,IF(AND(O62=O33,O91=0),0,IF($E$33*$C$33*P$4&gt;$E$33,0,$E$33*$C$33)+IF($F$33*$C$33*O$4&gt;$F$33,0,$F$33*$C$33)+IF($G$33*$C$33*N$4&gt;$G$33,0,$G$33*$C$33)+IF($H$33*$C$33*M$4&gt;$H$33,0,$H$33*$C$33)+IF($I$33*$C$33*L$4&gt;$I$33,0,$I$33*$C$33)+IF($J$33*$C$33*K$4&gt;$J$33,0,$J$33*$C$33)+IF($K$33*$C$33*J$4&gt;$K$33,0,$K$33*$C$33)+IF($L$33*$C$33*I$4&gt;$L$33,0,$L$33*$C$33)+IF($M$33*$C$33*H$4&gt;$M$33,0,$M$33*$C$33)+IF($N$33*$C$33*G$4&gt;$N$33,0,$N$33*$C$33)+IF($O$33*$C$33*F$4&gt;$O$33,0,$O$33*$C$33)))</f>
        <v>0.44999999999999996</v>
      </c>
      <c r="Q91" s="126">
        <f>IF(P62&gt;P33,0,IF(AND(P62=P33,P91=0),0,IF($E$33*$C$33*Q$4&gt;$E$33,0,$E$33*$C$33)+IF($F$33*$C$33*P$4&gt;$F$33,0,$F$33*$C$33)+IF($G$33*$C$33*O$4&gt;$G$33,0,$G$33*$C$33)+IF($H$33*$C$33*N$4&gt;$H$33,0,$H$33*$C$33)+IF($I$33*$C$33*M$4&gt;$I$33,0,$I$33*$C$33)+IF($J$33*$C$33*L$4&gt;$J$33,0,$J$33*$C$33)+IF($K$33*$C$33*K$4&gt;$K$33,0,$K$33*$C$33)+IF($L$33*$C$33*J$4&gt;$L$33,0,$L$33*$C$33)+IF($M$33*$C$33*I$4&gt;$M$33,0,$M$33*$C$33)+IF($N$33*$C$33*H$4&gt;$N$33,0,$N$33*$C$33)+IF($O$33*$C$33*G$4&gt;$O$33,0,$O$33*$C$33)+IF($P$33*$C$33*F$4&gt;$P$33,0,$P$33*$C$33)))</f>
        <v>0.44999999999999996</v>
      </c>
      <c r="R91" s="126">
        <f>IF(Q62&gt;Q33,0,IF(AND(Q62=Q33,Q91=0),0,IF($E$33*$C$33*R$4&gt;$E$33,0,$E$33*$C$33)+IF($F$33*$C$33*Q$4&gt;$F$33,0,$F$33*$C$33)+IF($G$33*$C$33*P$4&gt;$G$33,0,$G$33*$C$33)+IF($H$33*$C$33*O$4&gt;$H$33,0,$H$33*$C$33)+IF($I$33*$C$33*N$4&gt;$I$33,0,$I$33*$C$33)+IF($J$33*$C$33*M$4&gt;$J$33,0,$J$33*$C$33)+IF($K$33*$C$33*L$4&gt;$K$33,0,$K$33*$C$33)+IF($L$33*$C$33*K$4&gt;$L$33,0,$L$33*$C$33)+IF($M$33*$C$33*J$4&gt;$M$33,0,$M$33*$C$33)+IF($N$33*$C$33*I$4&gt;$N$33,0,$N$33*$C$33)+IF($O$33*$C$33*H$4&gt;$O$33,0,$O$33*$C$33)+IF($P$33*$C$33*G$4&gt;$P$33,0,$P$33*$C$33)+IF($Q$33*$C$33*F$4&gt;$Q$33,0,$Q$33*$C$33)))</f>
        <v>0.44999999999999996</v>
      </c>
      <c r="S91" s="126">
        <f>IF(R62&gt;R33,0,IF(AND(R62=R33,R91=0),0,IF($E$33*$C$33*S$4&gt;$E$33,0,$E$33*$C$33)+IF($F$33*$C$33*R$4&gt;$F$33,0,$F$33*$C$33)+IF($G$33*$C$33*Q$4&gt;$G$33,0,$G$33*$C$33)+IF($H$33*$C$33*P$4&gt;$H$33,0,$H$33*$C$33)+IF($I$33*$C$33*O$4&gt;$I$33,0,$I$33*$C$33)+IF($J$33*$C$33*N$4&gt;$J$33,0,$J$33*$C$33)+IF($K$33*$C$33*M$4&gt;$K$33,0,$K$33*$C$33)+IF($L$33*$C$33*L$4&gt;$L$33,0,$L$33*$C$33)+IF($M$33*$C$33*K$4&gt;$M$33,0,$M$33*$C$33)+IF($N$33*$C$33*J$4&gt;$N$33,0,$N$33*$C$33)+IF($O$33*$C$33*I$4&gt;$O$33,0,$O$33*$C$33)+IF($P$33*$C$33*H$4&gt;$P$33,0,$P$33*$C$33)+IF($Q$33*$C$33*G$4&gt;$Q$33,0,$Q$33*$C$33)+IF($R$33*$C$33*F$4&gt;$R$33,0,$R$33*$C$33)))</f>
        <v>0.44999999999999996</v>
      </c>
      <c r="T91" s="126">
        <f>IF(S62&gt;S33,0,IF(AND(S62=S33,S91=0),0,IF($E$33*$C$33*T$4&gt;$E$33,0,$E$33*$C$33)+IF($F$33*$C$33*S$4&gt;$F$33,0,$F$33*$C$33)+IF($G$33*$C$33*R$4&gt;$G$33,0,$G$33*$C$33)+IF($H$33*$C$33*Q$4&gt;$H$33,0,$H$33*$C$33)+IF($I$33*$C$33*P$4&gt;$I$33,0,$I$33*$C$33)+IF($J$33*$C$33*O$4&gt;$J$33,0,$J$33*$C$33)+IF($K$33*$C$33*N$4&gt;$K$33,0,$K$33*$C$33)+IF($L$33*$C$33*M$4&gt;$L$33,0,$L$33*$C$33)+IF($M$33*$C$33*L$4&gt;$M$33,0,$M$33*$C$33)+IF($N$33*$C$33*K$4&gt;$N$33,0,$N$33*$C$33)+IF($O$33*$C$33*J$4&gt;$O$33,0,$O$33*$C$33)+IF($P$33*$C$33*I$4&gt;$P$33,0,$P$33*$C$33)+IF($Q$33*$C$33*H$4&gt;$Q$33,0,$Q$33*$C$33)+IF($R$33*$C$33*G$4&gt;$R$33,0,$R$33*$C$33)+IF($S$33*$C$33*F$4&gt;$S$33,0,$S$33*$C$33)))</f>
        <v>0.44999999999999996</v>
      </c>
      <c r="U91" s="126">
        <f>IF(T62&gt;T33,0,IF(AND(T62=T33,T91=0),0,IF($E$33*$C$33*U$4&gt;$E$33,0,$E$33*$C$33)+IF($F$33*$C$33*T$4&gt;$F$33,0,$F$33*$C$33)+IF($G$33*$C$33*S$4&gt;$G$33,0,$G$33*$C$33)+IF($H$33*$C$33*R$4&gt;$H$33,0,$H$33*$C$33)+IF($I$33*$C$33*Q$4&gt;$I$33,0,$I$33*$C$33)+IF($J$33*$C$33*P$4&gt;$J$33,0,$J$33*$C$33)+IF($K$33*$C$33*O$4&gt;$K$33,0,$K$33*$C$33)+IF($L$33*$C$33*N$4&gt;$L$33,0,$L$33*$C$33)+IF($M$33*$C$33*M$4&gt;$M$33,0,$M$33*$C$33)+IF($N$33*$C$33*L$4&gt;$N$33,0,$N$33*$C$33)+IF($O$33*$C$33*K$4&gt;$O$33,0,$O$33*$C$33)+IF($P$33*$C$33*J$4&gt;$P$33,0,$P$33*$C$33)+IF($Q$33*$C$33*I$4&gt;$Q$33,0,$Q$33*$C$33)+IF($R$33*$C$33*H$4&gt;$R$33,0,$R$33*$C$33)+IF($S$33*$C$33*G$4&gt;$S$33,0,$S$33*$C$33)+IF($T$33*$C$33*F$4&gt;$T$33,0,$T$33*$C$33)))</f>
        <v>0.44999999999999996</v>
      </c>
      <c r="V91" s="126">
        <f>IF(U62&gt;U33,0,IF(AND(U62=U33,U91=0),0,IF($E$33*$C$33*V$4&gt;$E$33,0,$E$33*$C$33)+IF($F$33*$C$33*U$4&gt;$F$33,0,$F$33*$C$33)+IF($G$33*$C$33*T$4&gt;$G$33,0,$G$33*$C$33)+IF($H$33*$C$33*S$4&gt;$H$33,0,$H$33*$C$33)+IF($I$33*$C$33*R$4&gt;$I$33,0,$I$33*$C$33)+IF($J$33*$C$33*Q$4&gt;$J$33,0,$J$33*$C$33)+IF($K$33*$C$33*P$4&gt;$K$33,0,$K$33*$C$33)+IF($L$33*$C$33*O$4&gt;$L$33,0,$L$33*$C$33)+IF($M$33*$C$33*N$4&gt;$M$33,0,$M$33*$C$33)+IF($N$33*$C$33*M$4&gt;$N$33,0,$N$33*$C$33)+IF($O$33*$C$33*L$4&gt;$O$33,0,$O$33*$C$33)+IF($P$33*$C$33*K$4&gt;$P$33,0,$P$33*$C$33)+IF($Q$33*$C$33*J$4&gt;$Q$33,0,$Q$33*$C$33)+IF($R$33*$C$33*I$4&gt;$R$33,0,$R$33*$C$33)+IF($S$33*$C$33*H$4&gt;$S$33,0,$S$33*$C$33)+IF($T$33*$C$33*G$4&gt;$T$33,0,$T$33*$C$33)+IF($U$33*$C$33*F$4&gt;$U$33,0,$U$33*$C$33)))</f>
        <v>0.44999999999999996</v>
      </c>
      <c r="W91" s="126">
        <f>IF(V62&gt;V33,0,IF(AND(V62=V33,V91=0),0,IF($E$33*$C$33*W$4&gt;$E$33,0,$E$33*$C$33)+IF($F$33*$C$33*V$4&gt;$F$33,0,$F$33*$C$33)+IF($G$33*$C$33*U$4&gt;$G$33,0,$G$33*$C$33)+IF($H$33*$C$33*T$4&gt;$H$33,0,$H$33*$C$33)+IF($I$33*$C$33*S$4&gt;$I$33,0,$I$33*$C$33)+IF($J$33*$C$33*R$4&gt;$J$33,0,$J$33*$C$33)+IF($K$33*$C$33*Q$4&gt;$K$33,0,$K$33*$C$33)+IF($L$33*$C$33*P$4&gt;$L$33,0,$L$33*$C$33)+IF($M$33*$C$33*O$4&gt;$M$33,0,$M$33*$C$33)+IF($N$33*$C$33*N$4&gt;$N$33,0,$N$33*$C$33)+IF($O$33*$C$33*M$4&gt;$O$33,0,$O$33*$C$33)+IF($P$33*$C$33*L$4&gt;$P$33,0,$P$33*$C$33)+IF($Q$33*$C$33*K$4&gt;$Q$33,0,$Q$33*$C$33)+IF($R$33*$C$33*J$4&gt;$R$33,0,$R$33*$C$33)+IF($S$33*$C$33*I$4&gt;$S$33,0,$S$33*$C$33)+IF($T$33*$C$33*H$4&gt;$T$33,0,$T$33*$C$33)+IF($U$33*$C$33*G$4&gt;$U$33,0,$U$33*$C$33)+IF($V$33*$C$33*F$4&gt;$V$33,0,$V$33*$C$33)))</f>
        <v>0.44999999999999996</v>
      </c>
      <c r="X91" s="126">
        <f>IF(W62&gt;W33,0,IF(AND(W62=W33,W91=0),0,IF($E$33*$C$33*X$4&gt;$E$33,0,$E$33*$C$33)+IF($F$33*$C$33*W$4&gt;$F$33,0,$F$33*$C$33)+IF($G$33*$C$33*V$4&gt;$G$33,0,$G$33*$C$33)+IF($H$33*$C$33*U$4&gt;$H$33,0,$H$33*$C$33)+IF($I$33*$C$33*T$4&gt;$I$33,0,$I$33*$C$33)+IF($J$33*$C$33*S$4&gt;$J$33,0,$J$33*$C$33)+IF($K$33*$C$33*R$4&gt;$K$33,0,$K$33*$C$33)+IF($L$33*$C$33*Q$4&gt;$L$33,0,$L$33*$C$33)+IF($M$33*$C$33*P$4&gt;$M$33,0,$M$33*$C$33)+IF($N$33*$C$33*O$4&gt;$N$33,0,$N$33*$C$33)+IF($O$33*$C$33*N$4&gt;$O$33,0,$O$33*$C$33)+IF($P$33*$C$33*M$4&gt;$P$33,0,$P$33*$C$33)+IF($Q$33*$C$33*L$4&gt;$Q$33,0,$Q$33*$C$33)+IF($R$33*$C$33*K$4&gt;$R$33,0,$R$33*$C$33)+IF($S$33*$C$33*J$4&gt;$S$33,0,$S$33*$C$33)+IF($T$33*$C$33*I$4&gt;$T$33,0,$T$33*$C$33)+IF($U$33*$C$33*H$4&gt;$U$33,0,$U$33*$C$33)+IF($V$33*$C$33*G$4&gt;$V$33,0,$V$33*$C$33)+IF($W$33*$C$33*F$4&gt;$W$33,0,$W$33*$C$33)))</f>
        <v>0.44999999999999996</v>
      </c>
      <c r="Y91" s="126">
        <f>IF(X62&gt;X33,0,IF(AND(X62=X33,X91=0),0,IF($E$33*$C$33*Y$4&gt;$E$33,0,$E$33*$C$33)+IF($F$33*$C$33*X$4&gt;$F$33,0,$F$33*$C$33)+IF($G$33*$C$33*W$4&gt;$G$33,0,$G$33*$C$33)+IF($H$33*$C$33*V$4&gt;$H$33,0,$H$33*$C$33)+IF($I$33*$C$33*U$4&gt;$I$33,0,$I$33*$C$33)+IF($J$33*$C$33*T$4&gt;$J$33,0,$J$33*$C$33)+IF($K$33*$C$33*S$4&gt;$K$33,0,$K$33*$C$33)+IF($L$33*$C$33*R$4&gt;$L$33,0,$L$33*$C$33)+IF($M$33*$C$33*Q$4&gt;$M$33,0,$M$33*$C$33)+IF($N$33*$C$33*P$4&gt;$N$33,0,$N$33*$C$33)+IF($O$33*$C$33*O$4&gt;$O$33,0,$O$33*$C$33)+IF($P$33*$C$33*N$4&gt;$P$33,0,$P$33*$C$33)+IF($Q$33*$C$33*M$4&gt;$Q$33,0,$Q$33*$C$33)+IF($R$33*$C$33*L$4&gt;$R$33,0,$R$33*$C$33)+IF($S$33*$C$33*K$4&gt;$S$33,0,$S$33*$C$33)+IF($T$33*$C$33*J$4&gt;$T$33,0,$T$33*$C$33)+IF($U$33*$C$33*I$4&gt;$U$33,0,$U$33*$C$33)+IF($V$33*$C$33*H$4&gt;$V$33,0,$V$33*$C$33)+IF($W$33*$C$33*G$4&gt;$W$33,0,$W$33*$C$33)+IF($X$33*$C$33*F$4&gt;$X$33,0,$X$33*$C$33)))</f>
        <v>0.44999999999999996</v>
      </c>
      <c r="Z91" s="126">
        <f>IF(Y62&gt;Y33,0,IF(AND(Y62=Y33,Y91=0),0,IF($E$33*$C$33*Z$4&gt;$E$33,0,$E$33*$C$33)+IF($F$33*$C$33*Y$4&gt;$F$33,0,$F$33*$C$33)+IF($G$33*$C$33*X$4&gt;$G$33,0,$G$33*$C$33)+IF($H$33*$C$33*W$4&gt;$H$33,0,$H$33*$C$33)+IF($I$33*$C$33*V$4&gt;$I$33,0,$I$33*$C$33)+IF($J$33*$C$33*U$4&gt;$J$33,0,$J$33*$C$33)+IF($K$33*$C$33*T$4&gt;$K$33,0,$K$33*$C$33)+IF($L$33*$C$33*S$4&gt;$L$33,0,$L$33*$C$33)+IF($M$33*$C$33*R$4&gt;$M$33,0,$M$33*$C$33)+IF($N$33*$C$33*Q$4&gt;$N$33,0,$N$33*$C$33)+IF($O$33*$C$33*P$4&gt;$O$33,0,$O$33*$C$33)+IF($P$33*$C$33*O$4&gt;$P$33,0,$P$33*$C$33)+IF($Q$33*$C$33*N$4&gt;$Q$33,0,$Q$33*$C$33)+IF($R$33*$C$33*M$4&gt;$R$33,0,$R$33*$C$33)+IF($S$33*$C$33*L$4&gt;$S$33,0,$S$33*$C$33)+IF($T$33*$C$33*K$4&gt;$T$33,0,$T$33*$C$33)+IF($U$33*$C$33*J$4&gt;$U$33,0,$U$33*$C$33)+IF($V$33*$C$33*I$4&gt;$V$33,0,$V$33*$C$33)+IF($W$33*$C$33*H$4&gt;$W$33,0,$W$33*$C$33)+IF($X$33*$C$33*G$4&gt;$X$33,0,$X$33*$C$33)+IF($Y$33*$C$33*F$4&gt;$Y$33,0,$Y$33*$C$33)))</f>
        <v>0.44999999999999996</v>
      </c>
      <c r="AA91" s="126">
        <f>IF(Z62&gt;Z33,0,IF(AND(Z62=Z33,Z91=0),0,IF($E$33*$C$33*AA$4&gt;$E$33,0,$E$33*$C$33)+IF($F$33*$C$33*Z$4&gt;$F$33,0,$F$33*$C$33)+IF($G$33*$C$33*Y$4&gt;$G$33,0,$G$33*$C$33)+IF($H$33*$C$33*X$4&gt;$H$33,0,$H$33*$C$33)+IF($I$33*$C$33*W$4&gt;$I$33,0,$I$33*$C$33)+IF($J$33*$C$33*V$4&gt;$J$33,0,$J$33*$C$33)+IF($K$33*$C$33*U$4&gt;$K$33,0,$K$33*$C$33)+IF($L$33*$C$33*T$4&gt;$L$33,0,$L$33*$C$33)+IF($M$33*$C$33*S$4&gt;$M$33,0,$M$33*$C$33)+IF($N$33*$C$33*R$4&gt;$N$33,0,$N$33*$C$33)+IF($O$33*$C$33*Q$4&gt;$O$33,0,$O$33*$C$33)+IF($P$33*$C$33*P$4&gt;$P$33,0,$P$33*$C$33)+IF($Q$33*$C$33*O$4&gt;$Q$33,0,$Q$33*$C$33)+IF($R$33*$C$33*N$4&gt;$R$33,0,$R$33*$C$33)+IF($S$33*$C$33*M$4&gt;$S$33,0,$S$33*$C$33)+IF($T$33*$C$33*L$4&gt;$T$33,0,$T$33*$C$33)+IF($U$33*$C$33*K$4&gt;$U$33,0,$U$33*$C$33)+IF($V$33*$C$33*J$4&gt;$V$33,0,$V$33*$C$33)+IF($W$33*$C$33*I$4&gt;$W$33,0,$W$33*$C$33)+IF($X$33*$C$33*H$4&gt;$X$33,0,$X$33*$C$33)+IF($Y$33*$C$33*G$4&gt;$Y$33,0,$Y$33*$C$33)+IF($Z$33*$C$33*F$4&gt;$Z$33,0,$Z$33*$C$33)))</f>
        <v>0.44999999999999996</v>
      </c>
      <c r="AB91" s="126">
        <f>IF(AA62&gt;AA33,0,IF(AND(AA62=AA33,AA91=0),0,IF($E$33*$C$33*AB$4&gt;$E$33,0,$E$33*$C$33)+IF($F$33*$C$33*AA$4&gt;$F$33,0,$F$33*$C$33)+IF($G$33*$C$33*Z$4&gt;$G$33,0,$G$33*$C$33)+IF($H$33*$C$33*Y$4&gt;$H$33,0,$H$33*$C$33)+IF($I$33*$C$33*X$4&gt;$I$33,0,$I$33*$C$33)+IF($J$33*$C$33*W$4&gt;$J$33,0,$J$33*$C$33)+IF($K$33*$C$33*V$4&gt;$K$33,0,$K$33*$C$33)+IF($L$33*$C$33*U$4&gt;$L$33,0,$L$33*$C$33)+IF($M$33*$C$33*T$4&gt;$M$33,0,$M$33*$C$33)+IF($N$33*$C$33*S$4&gt;$N$33,0,$N$33*$C$33)+IF($O$33*$C$33*R$4&gt;$O$33,0,$O$33*$C$33)+IF($P$33*$C$33*Q$4&gt;$P$33,0,$P$33*$C$33)+IF($Q$33*$C$33*P$4&gt;$Q$33,0,$Q$33*$C$33)+IF($R$33*$C$33*O$4&gt;$R$33,0,$R$33*$C$33)+IF($S$33*$C$33*N$4&gt;$S$33,0,$S$33*$C$33)+IF($T$33*$C$33*M$4&gt;$T$33,0,$T$33*$C$33)+IF($U$33*$C$33*L$4&gt;$U$33,0,$U$33*$C$33)+IF($V$33*$C$33*K$4&gt;$V$33,0,$V$33*$C$33)+IF($W$33*$C$33*J$4&gt;$W$33,0,$W$33*$C$33)+IF($X$33*$C$33*I$4&gt;$X$33,0,$X$33*$C$33)+IF($Y$33*$C$33*H$4&gt;$Y$33,0,$Y$33*$C$33)+IF($Z$33*$C$33*G$4&gt;$Z$33,0,$Z$33*$C$33)+IF($AA$33*$C$33*F$4&gt;$AA$33,0,$AA$33*$C$33)))</f>
        <v>0.44999999999999996</v>
      </c>
      <c r="AC91" s="126">
        <f>IF(AB62&gt;AB33,0,IF(AND(AB62=AB33,AB91=0),0,IF($E$33*$C$33*AC$4&gt;$E$33,0,$E$33*$C$33)+IF($F$33*$C$33*AB$4&gt;$F$33,0,$F$33*$C$33)+IF($G$33*$C$33*AA$4&gt;$G$33,0,$G$33*$C$33)+IF($H$33*$C$33*Z$4&gt;$H$33,0,$H$33*$C$33)+IF($I$33*$C$33*Y$4&gt;$I$33,0,$I$33*$C$33)+IF($J$33*$C$33*X$4&gt;$J$33,0,$J$33*$C$33)+IF($K$33*$C$33*W$4&gt;$K$33,0,$K$33*$C$33)+IF($L$33*$C$33*V$4&gt;$L$33,0,$L$33*$C$33)+IF($M$33*$C$33*U$4&gt;$M$33,0,$M$33*$C$33)+IF($N$33*$C$33*T$4&gt;$N$33,0,$N$33*$C$33)+IF($O$33*$C$33*S$4&gt;$O$33,0,$O$33*$C$33)+IF($P$33*$C$33*R$4&gt;$P$33,0,$P$33*$C$33)+IF($Q$33*$C$33*Q$4&gt;$Q$33,0,$Q$33*$C$33)+IF($R$33*$C$33*P$4&gt;$R$33,0,$R$33*$C$33)+IF($S$33*$C$33*O$4&gt;$S$33,0,$S$33*$C$33)+IF($T$33*$C$33*N$4&gt;$T$33,0,$T$33*$C$33)+IF($U$33*$C$33*M$4&gt;$U$33,0,$U$33*$C$33)+IF($V$33*$C$33*L$4&gt;$V$33,0,$V$33*$C$33)+IF($W$33*$C$33*K$4&gt;$W$33,0,$W$33*$C$33)+IF($X$33*$C$33*J$4&gt;$X$33,0,$X$33*$C$33)+IF($Y$33*$C$33*I$4&gt;$Y$33,0,$Y$33*$C$33)+IF($Z$33*$C$33*H$4&gt;$Z$33,0,$Z$33*$C$33)+IF($AA$33*$C$33*G$4&gt;$AA$33,0,$AA$33*$C$33)+IF($AB$33*$C$33*F$4&gt;$AB$33,0,$AB$33*$C$33)))</f>
        <v>0.44999999999999996</v>
      </c>
      <c r="AD91" s="126">
        <f>IF(AC62&gt;AC33,0,IF(AND(AC62=AC33,AC91=0),0,IF($E$33*$C$33*AD$4&gt;$E$33,0,$E$33*$C$33)+IF($F$33*$C$33*AC$4&gt;$F$33,0,$F$33*$C$33)+IF($G$33*$C$33*AB$4&gt;$G$33,0,$G$33*$C$33)+IF($H$33*$C$33*AA$4&gt;$H$33,0,$H$33*$C$33)+IF($I$33*$C$33*Z$4&gt;$I$33,0,$I$33*$C$33)+IF($J$33*$C$33*Y$4&gt;$J$33,0,$J$33*$C$33)+IF($K$33*$C$33*X$4&gt;$K$33,0,$K$33*$C$33)+IF($L$33*$C$33*W$4&gt;$L$33,0,$L$33*$C$33)+IF($M$33*$C$33*V$4&gt;$M$33,0,$M$33*$C$33)+IF($N$33*$C$33*U$4&gt;$N$33,0,$N$33*$C$33)+IF($O$33*$C$33*T$4&gt;$O$33,0,$O$33*$C$33)+IF($P$33*$C$33*S$4&gt;$P$33,0,$P$33*$C$33)+IF($Q$33*$C$33*R$4&gt;$Q$33,0,$Q$33*$C$33)+IF($R$33*$C$33*Q$4&gt;$R$33,0,$R$33*$C$33)+IF($S$33*$C$33*P$4&gt;$S$33,0,$S$33*$C$33)+IF($T$33*$C$33*O$4&gt;$T$33,0,$T$33*$C$33)+IF($U$33*$C$33*N$4&gt;$U$33,0,$U$33*$C$33)+IF($V$33*$C$33*M$4&gt;$V$33,0,$V$33*$C$33)+IF($W$33*$C$33*L$4&gt;$W$33,0,$W$33*$C$33)+IF($X$33*$C$33*K$4&gt;$X$33,0,$X$33*$C$33)+IF($Y$33*$C$33*J$4&gt;$Y$33,0,$Y$33*$C$33)+IF($Z$33*$C$33*I$4&gt;$Z$33,0,$Z$33*$C$33)+IF($AA$33*$C$33*H$4&gt;$AA$33,0,$AA$33*$C$33)+IF($AB$33*$C$33*G$4&gt;$AB$33,0,$AB$33*$C$33)+IF($AC$33*$C$33*F$4&gt;$AC$33,0,$AC$33*$C$33)))</f>
        <v>0.44999999999999996</v>
      </c>
      <c r="AE91" s="126">
        <f>IF(AD62&gt;AD33,0,IF(AND(AD62=AD33,AD91=0),0,IF($E$33*$C$33*AE$4&gt;$E$33,0,$E$33*$C$33)+IF($F$33*$C$33*AD$4&gt;$F$33,0,$F$33*$C$33)+IF($G$33*$C$33*AC$4&gt;$G$33,0,$G$33*$C$33)+IF($H$33*$C$33*AB$4&gt;$H$33,0,$H$33*$C$33)+IF($I$33*$C$33*AA$4&gt;$I$33,0,$I$33*$C$33)+IF($J$33*$C$33*Z$4&gt;$J$33,0,$J$33*$C$33)+IF($K$33*$C$33*Y$4&gt;$K$33,0,$K$33*$C$33)+IF($L$33*$C$33*X$4&gt;$L$33,0,$L$33*$C$33)+IF($M$33*$C$33*W$4&gt;$M$33,0,$M$33*$C$33)+IF($N$33*$C$33*V$4&gt;$N$33,0,$N$33*$C$33)+IF($O$33*$C$33*U$4&gt;$O$33,0,$O$33*$C$33)+IF($P$33*$C$33*T$4&gt;$P$33,0,$P$33*$C$33)+IF($Q$33*$C$33*S$4&gt;$Q$33,0,$Q$33*$C$33)+IF($R$33*$C$33*R$4&gt;$R$33,0,$R$33*$C$33)+IF($S$33*$C$33*Q$4&gt;$S$33,0,$S$33*$C$33)+IF($T$33*$C$33*P$4&gt;$T$33,0,$T$33*$C$33)+IF($U$33*$C$33*O$4&gt;$U$33,0,$U$33*$C$33)+IF($V$33*$C$33*N$4&gt;$V$33,0,$V$33*$C$33)+IF($W$33*$C$33*M$4&gt;$W$33,0,$W$33*$C$33)+IF($X$33*$C$33*L$4&gt;$X$33,0,$X$33*$C$33)+IF($Y$33*$C$33*K$4&gt;$Y$33,0,$Y$33*$C$33)+IF($Z$33*$C$33*J$4&gt;$Z$33,0,$Z$33*$C$33)+IF($AA$33*$C$33*I$4&gt;$AA$33,0,$AA$33*$C$33)+IF($AB$33*$C$33*H$4&gt;$AB$33,0,$AB$33*$C$33)+IF($AC$33*$C$33*G$4&gt;$AC$33,0,$AC$33*$C$33)+IF($AD$33*$C$33*F$4&gt;$AD$33,0,$AD$33*$C$33)))</f>
        <v>0.44999999999999996</v>
      </c>
      <c r="AF91" s="126">
        <f>IF(AE62&gt;AE33,0,IF(AND(AE62=AE33,AE91=0),0,IF($E$33*$C$33*AF$4&gt;$E$33,0,$E$33*$C$33)+IF($F$33*$C$33*AE$4&gt;$F$33,0,$F$33*$C$33)+IF($G$33*$C$33*AD$4&gt;$G$33,0,$G$33*$C$33)+IF($H$33*$C$33*AC$4&gt;$H$33,0,$H$33*$C$33)+IF($I$33*$C$33*AB$4&gt;$I$33,0,$I$33*$C$33)+IF($J$33*$C$33*AA$4&gt;$J$33,0,$J$33*$C$33)+IF($K$33*$C$33*Z$4&gt;$K$33,0,$K$33*$C$33)+IF($L$33*$C$33*Y$4&gt;$L$33,0,$L$33*$C$33)+IF($M$33*$C$33*X$4&gt;$M$33,0,$M$33*$C$33)+IF($N$33*$C$33*W$4&gt;$N$33,0,$N$33*$C$33)+IF($O$33*$C$33*V$4&gt;$O$33,0,$O$33*$C$33)+IF($P$33*$C$33*U$4&gt;$P$33,0,$P$33*$C$33)+IF($Q$33*$C$33*T$4&gt;$Q$33,0,$Q$33*$C$33)+IF($R$33*$C$33*S$4&gt;$R$33,0,$R$33*$C$33)+IF($S$33*$C$33*R$4&gt;$S$33,0,$S$33*$C$33)+IF($T$33*$C$33*Q$4&gt;$T$33,0,$T$33*$C$33)+IF($U$33*$C$33*P$4&gt;$U$33,0,$U$33*$C$33)+IF($V$33*$C$33*O$4&gt;$V$33,0,$V$33*$C$33)+IF($W$33*$C$33*N$4&gt;$W$33,0,$W$33*$C$33)+IF($X$33*$C$33*M$4&gt;$X$33,0,$X$33*$C$33)+IF($Y$33*$C$33*L$4&gt;$Y$33,0,$Y$33*$C$33)+IF($Z$33*$C$33*K$4&gt;$Z$33,0,$Z$33*$C$33)+IF($AA$33*$C$33*J$4&gt;$AA$33,0,$AA$33*$C$33)+IF($AB$33*$C$33*I$4&gt;$AB$33,0,$AB$33*$C$33)+IF($AC$33*$C$33*H$4&gt;$AC$33,0,$AC$33*$C$33)+IF($AD$33*$C$33*G$4&gt;$AD$33,0,$AD$33*$C$33)+IF($AE$33*$C$33*F$4&gt;$AE$33,0,$AE$33*$C$33)))</f>
        <v>0.44999999999999996</v>
      </c>
      <c r="AG91" s="126">
        <f>IF(AF62&gt;AF33,0,IF(AND(AF62=AF33,AF91=0),0,IF($E$33*$C$33*AG$4&gt;$E$33,0,$E$33*$C$33)+IF($F$33*$C$33*AF$4&gt;$F$33,0,$F$33*$C$33)+IF($G$33*$C$33*AE$4&gt;$G$33,0,$G$33*$C$33)+IF($H$33*$C$33*AD$4&gt;$H$33,0,$H$33*$C$33)+IF($I$33*$C$33*AC$4&gt;$I$33,0,$I$33*$C$33)+IF($J$33*$C$33*AB$4&gt;$J$33,0,$J$33*$C$33)+IF($K$33*$C$33*AA$4&gt;$K$33,0,$K$33*$C$33)+IF($L$33*$C$33*Z$4&gt;$L$33,0,$L$33*$C$33)+IF($M$33*$C$33*Y$4&gt;$M$33,0,$M$33*$C$33)+IF($N$33*$C$33*X$4&gt;$N$33,0,$N$33*$C$33)+IF($O$33*$C$33*W$4&gt;$O$33,0,$O$33*$C$33)+IF($P$33*$C$33*V$4&gt;$P$33,0,$P$33*$C$33)+IF($Q$33*$C$33*U$4&gt;$Q$33,0,$Q$33*$C$33)+IF($R$33*$C$33*T$4&gt;$R$33,0,$R$33*$C$33)+IF($S$33*$C$33*S$4&gt;$S$33,0,$S$33*$C$33)+IF($T$33*$C$33*R$4&gt;$T$33,0,$T$33*$C$33)+IF($U$33*$C$33*Q$4&gt;$U$33,0,$U$33*$C$33)+IF($V$33*$C$33*P$4&gt;$V$33,0,$V$33*$C$33)+IF($W$33*$C$33*O$4&gt;$W$33,0,$W$33*$C$33)+IF($X$33*$C$33*N$4&gt;$X$33,0,$X$33*$C$33)+IF($Y$33*$C$33*M$4&gt;$Y$33,0,$Y$33*$C$33)+IF($Z$33*$C$33*L$4&gt;$Z$33,0,$Z$33*$C$33)+IF($AA$33*$C$33*K$4&gt;$AA$33,0,$AA$33*$C$33)+IF($AB$33*$C$33*J$4&gt;$AB$33,0,$AB$33*$C$33)+IF($AC$33*$C$33*I$4&gt;$AC$33,0,$AC$33*$C$33)+IF($AD$33*$C$33*H$4&gt;$AD$33,0,$AD$33*$C$33)+IF($AE$33*$C$33*G$4&gt;$AE$33,0,$AE$33*$C$33)+IF($AF$33*$C$33*F$4&gt;$AF$33,0,$AF$33*$C$33)))</f>
        <v>0.44999999999999996</v>
      </c>
      <c r="AH91" s="126">
        <f>IF(AG62&gt;AG33,0,IF(AND(AG62=AG33,AG91=0),0,IF($E$33*$C$33*AH$4&gt;$E$33,0,$E$33*$C$33)+IF($F$33*$C$33*AG$4&gt;$F$33,0,$F$33*$C$33)+IF($G$33*$C$33*AF$4&gt;$G$33,0,$G$33*$C$33)+IF($H$33*$C$33*AE$4&gt;$H$33,0,$H$33*$C$33)+IF($I$33*$C$33*AD$4&gt;$I$33,0,$I$33*$C$33)+IF($J$33*$C$33*AC$4&gt;$J$33,0,$J$33*$C$33)+IF($K$33*$C$33*AB$4&gt;$K$33,0,$K$33*$C$33)+IF($L$33*$C$33*AA$4&gt;$L$33,0,$L$33*$C$33)+IF($M$33*$C$33*Z$4&gt;$M$33,0,$M$33*$C$33)+IF($N$33*$C$33*Y$4&gt;$N$33,0,$N$33*$C$33)+IF($O$33*$C$33*X$4&gt;$O$33,0,$O$33*$C$33)+IF($P$33*$C$33*W$4&gt;$P$33,0,$P$33*$C$33)+IF($Q$33*$C$33*V$4&gt;$Q$33,0,$Q$33*$C$33)+IF($R$33*$C$33*U$4&gt;$R$33,0,$R$33*$C$33)+IF($S$33*$C$33*T$4&gt;$S$33,0,$S$33*$C$33)+IF($T$33*$C$33*S$4&gt;$T$33,0,$T$33*$C$33)+IF($U$33*$C$33*R$4&gt;$U$33,0,$U$33*$C$33)+IF($V$33*$C$33*Q$4&gt;$V$33,0,$V$33*$C$33)+IF($W$33*$C$33*P$4&gt;$W$33,0,$W$33*$C$33)+IF($X$33*$C$33*O$4&gt;$X$33,0,$X$33*$C$33)+IF($Y$33*$C$33*N$4&gt;$Y$33,0,$Y$33*$C$33)+IF($Z$33*$C$33*M$4&gt;$Z$33,0,$Z$33*$C$33)+IF($AA$33*$C$33*L$4&gt;$AA$33,0,$AA$33*$C$33)+IF($AB$33*$C$33*K$4&gt;$AB$33,0,$AB$33*$C$33)+IF($AC$33*$C$33*J$4&gt;$AC$33,0,$AC$33*$C$33)+IF($AD$33*$C$33*I$4&gt;$AD$33,0,$AD$33*$C$33)+IF($AE$33*$C$33*H$4&gt;$AE$33,0,$AE$33*$C$33)+IF($AF$33*$C$33*G$4&gt;$AF$33,0,$AF$33*$C$33)+IF($AG$33*$C$33*F$4&gt;$AG$33,0,$AG$33*$C$33)))</f>
        <v>0.44999999999999996</v>
      </c>
      <c r="AI91" s="126">
        <f>IF(AH62&gt;AH33,0,IF(AND(AH62=AH33,AH91=0),0,IF($E$33*$C$33*AI$4&gt;$E$33,0,$E$33*$C$33)+IF($F$33*$C$33*AH$4&gt;$F$33,0,$F$33*$C$33)+IF($G$33*$C$33*AG$4&gt;$G$33,0,$G$33*$C$33)+IF($H$33*$C$33*AF$4&gt;$H$33,0,$H$33*$C$33)+IF($I$33*$C$33*AE$4&gt;$I$33,0,$I$33*$C$33)+IF($J$33*$C$33*AD$4&gt;$J$33,0,$J$33*$C$33)+IF($K$33*$C$33*AC$4&gt;$K$33,0,$K$33*$C$33)+IF($L$33*$C$33*AB$4&gt;$L$33,0,$L$33*$C$33)+IF($M$33*$C$33*AA$4&gt;$M$33,0,$M$33*$C$33)+IF($N$33*$C$33*Z$4&gt;$N$33,0,$N$33*$C$33)+IF($O$33*$C$33*Y$4&gt;$O$33,0,$O$33*$C$33)+IF($P$33*$C$33*X$4&gt;$P$33,0,$P$33*$C$33)+IF($Q$33*$C$33*W$4&gt;$Q$33,0,$Q$33*$C$33)+IF($R$33*$C$33*V$4&gt;$R$33,0,$R$33*$C$33)+IF($S$33*$C$33*U$4&gt;$S$33,0,$S$33*$C$33)+IF($T$33*$C$33*T$4&gt;$T$33,0,$T$33*$C$33)+IF($U$33*$C$33*S$4&gt;$U$33,0,$U$33*$C$33)+IF($V$33*$C$33*R$4&gt;$V$33,0,$V$33*$C$33)+IF($W$33*$C$33*Q$4&gt;$W$33,0,$W$33*$C$33)+IF($X$33*$C$33*P$4&gt;$X$33,0,$X$33*$C$33)+IF($Y$33*$C$33*O$4&gt;$Y$33,0,$Y$33*$C$33)+IF($Z$33*$C$33*N$4&gt;$Z$33,0,$Z$33*$C$33)+IF($AA$33*$C$33*M$4&gt;$AA$33,0,$AA$33*$C$33)+IF($AB$33*$C$33*L$4&gt;$AB$33,0,$AB$33*$C$33)+IF($AC$33*$C$33*K$4&gt;$AC$33,0,$AC$33*$C$33)+IF($AD$33*$C$33*J$4&gt;$AD$33,0,$AD$33*$C$33)+IF($AE$33*$C$33*I$4&gt;$AE$33,0,$AE$33*$C$33)+IF($AF$33*$C$33*H$4&gt;$AF$33,0,$AF$33*$C$33)+IF($AG$33*$C$33*G$4&gt;$AG$33,0,$AG$33*$C$33)+IF($AH$33*$C$33*F$4&gt;$AH$33,0,$AH$33*$C$33)))</f>
        <v>0.44999999999999996</v>
      </c>
    </row>
    <row r="92" spans="2:35" x14ac:dyDescent="0.3">
      <c r="B92" s="6" t="str">
        <f t="shared" si="12"/>
        <v>Other (specify)</v>
      </c>
      <c r="C92" s="302"/>
      <c r="D92" s="151">
        <f t="shared" si="13"/>
        <v>0</v>
      </c>
      <c r="E92" s="126">
        <v>0</v>
      </c>
      <c r="F92" s="126">
        <f>IF(E63&gt;E34,0,IF(AND(E63=E34,E92=0),0,IF($E$34*$C$34*F$4&gt;$E$34,0,$E$34*$C$34)))</f>
        <v>0</v>
      </c>
      <c r="G92" s="126">
        <f>IF(F63&gt;F34,0,IF(AND(F63=F34,F92=0),0,IF($E$34*$C$34*G$4&gt;$E$34,0,$E$34*$C$34)+IF($F$34*$C$34*F$4&gt;$F$34,0,$F$34*$C$34)))</f>
        <v>0</v>
      </c>
      <c r="H92" s="126">
        <f>IF(G63&gt;G34,0,IF(AND(G63=G34,G92=0),0,IF($E$34*$C$34*H$4&gt;$E$34,0,$E$34*$C$34)+IF($F$34*$C$34*G$4&gt;$F$34,0,$F$34*$C$34)+IF($G$34*$C$34*F$4&gt;$G$34,0,$G$34*$C$34)))</f>
        <v>0</v>
      </c>
      <c r="I92" s="126">
        <f>IF(H63&gt;H34,0,IF(AND(H63=H34,H92=0),0,IF($E$34*$C$34*I$4&gt;$E$34,0,$E$34*$C$34)+IF($F$34*$C$34*H$4&gt;$F$34,0,$F$34*$C$34)+IF($G$34*$C$34*G$4&gt;$G$34,0,$G$34*$C$34)+IF($H$34*$C$34*F$4&gt;$H$34,0,$H$34*$C$34)))</f>
        <v>0</v>
      </c>
      <c r="J92" s="126">
        <f>IF(I63&gt;I34,0,IF(AND(I63=I34,I92=0),0,IF($E$34*$C$34*J$4&gt;$E$34,0,$E$34*$C$34)+IF($F$34*$C$34*I$4&gt;$F$34,0,$F$34*$C$34)+IF($G$34*$C$34*H$4&gt;$G$34,0,$G$34*$C$34)+IF($H$34*$C$34*G$4&gt;$H$34,0,$H$34*$C$34)+IF($I$34*$C$34*F$4&gt;$I$34,0,$I$34*$C$34)))</f>
        <v>0</v>
      </c>
      <c r="K92" s="126">
        <f>IF(J63&gt;J34,0,IF(AND(J63=J34,J92=0),0,IF($E$34*$C$34*K$4&gt;$E$34,0,$E$34*$C$34)+IF($F$34*$C$34*J$4&gt;$F$34,0,$F$34*$C$34)+IF($G$34*$C$34*I$4&gt;$G$34,0,$G$34*$C$34)+IF($H$34*$C$34*H$4&gt;$H$34,0,$H$34*$C$34)+IF($I$34*$C$34*G$4&gt;$I$34,0,$I$34*$C$34)+IF($J$34*$C$34*F$4&gt;$J$34,0,$J$34*$C$34)))</f>
        <v>0</v>
      </c>
      <c r="L92" s="126">
        <f>IF(K63&gt;K34,0,IF(AND(K63=K34,K92=0),0,IF($E$34*$C$34*L$4&gt;$E$34,0,$E$34*$C$34)+IF($F$34*$C$34*K$4&gt;$F$34,0,$F$34*$C$34)+IF($G$34*$C$34*J$4&gt;$G$34,0,$G$34*$C$34)+IF($H$34*$C$34*I$4&gt;$H$34,0,$H$34*$C$34)+IF($I$34*$C$34*H$4&gt;$I$34,0,$I$34*$C$34)+IF($J$34*$C$34*G$4&gt;$J$34,0,$J$34*$C$34)+IF($K$34*$C$34*F$4&gt;$K$34,0,$K$34*$C$34)))</f>
        <v>0</v>
      </c>
      <c r="M92" s="126">
        <f>IF(L63&gt;L34,0,IF(AND(L63=L34,L92=0),0,IF($E$34*$C$34*M$4&gt;$E$34,0,$E$34*$C$34)+IF($F$34*$C$34*L$4&gt;$F$34,0,$F$34*$C$34)+IF($G$34*$C$34*K$4&gt;$G$34,0,$G$34*$C$34)+IF($H$34*$C$34*J$4&gt;$H$34,0,$H$34*$C$34)+IF($I$34*$C$34*I$4&gt;$I$34,0,$I$34*$C$34)+IF($J$34*$C$34*H$4&gt;$J$34,0,$J$34*$C$34)+IF($K$34*$C$34*G$4&gt;$K$34,0,$K$34*$C$34)+IF($L$34*$C$34*F$4&gt;$L$34,0,$L$34*$C$34)))</f>
        <v>0</v>
      </c>
      <c r="N92" s="126">
        <f>IF(M63&gt;M34,0,IF(AND(M63=M34,M92=0),0,IF($E$34*$C$34*N$4&gt;$E$34,0,$E$34*$C$34)+IF($F$34*$C$34*M$4&gt;$F$34,0,$F$34*$C$34)+IF($G$34*$C$34*L$4&gt;$G$34,0,$G$34*$C$34)+IF($H$34*$C$34*K$4&gt;$H$34,0,$H$34*$C$34)+IF($I$34*$C$34*J$4&gt;$I$34,0,$I$34*$C$34)+IF($J$34*$C$34*I$4&gt;$J$34,0,$J$34*$C$34)+IF($K$34*$C$34*H$4&gt;$K$34,0,$K$34*$C$34)+IF($L$34*$C$34*G$4&gt;$L$34,0,$L$34*$C$34)+IF($M$34*$C$34*F$4&gt;$M$34,0,$M$34*$C$34)))</f>
        <v>0</v>
      </c>
      <c r="O92" s="126">
        <f>IF(N63&gt;N34,0,IF(AND(N63=N34,N92=0),0,IF($E$34*$C$34*O$4&gt;$E$34,0,$E$34*$C$34)+IF($F$34*$C$34*N$4&gt;$F$34,0,$F$34*$C$34)+IF($G$34*$C$34*M$4&gt;$G$34,0,$G$34*$C$34)+IF($H$34*$C$34*L$4&gt;$H$34,0,$H$34*$C$34)+IF($I$34*$C$34*K$4&gt;$I$34,0,$I$34*$C$34)+IF($J$34*$C$34*J$4&gt;$J$34,0,$J$34*$C$34)+IF($K$34*$C$34*I$4&gt;$K$34,0,$K$34*$C$34)+IF($L$34*$C$34*H$4&gt;$L$34,0,$L$34*$C$34)+IF($M$34*$C$34*G$4&gt;$M$34,0,$M$34*$C$34)+IF($N$34*$C$34*F$4&gt;$N$34,0,$N$34*$C$34)))</f>
        <v>0</v>
      </c>
      <c r="P92" s="126">
        <f>IF(O63&gt;O34,0,IF(AND(O63=O34,O92=0),0,IF($E$34*$C$34*P$4&gt;$E$34,0,$E$34*$C$34)+IF($F$34*$C$34*O$4&gt;$F$34,0,$F$34*$C$34)+IF($G$34*$C$34*N$4&gt;$G$34,0,$G$34*$C$34)+IF($H$34*$C$34*M$4&gt;$H$34,0,$H$34*$C$34)+IF($I$34*$C$34*L$4&gt;$I$34,0,$I$34*$C$34)+IF($J$34*$C$34*K$4&gt;$J$34,0,$J$34*$C$34)+IF($K$34*$C$34*J$4&gt;$K$34,0,$K$34*$C$34)+IF($L$34*$C$34*I$4&gt;$L$34,0,$L$34*$C$34)+IF($M$34*$C$34*H$4&gt;$M$34,0,$M$34*$C$34)+IF($N$34*$C$34*G$4&gt;$N$34,0,$N$34*$C$34)+IF($O$34*$C$34*F$4&gt;$O$34,0,$O$34*$C$34)))</f>
        <v>0</v>
      </c>
      <c r="Q92" s="126">
        <f>IF(P63&gt;P34,0,IF(AND(P63=P34,P92=0),0,IF($E$34*$C$34*Q$4&gt;$E$34,0,$E$34*$C$34)+IF($F$34*$C$34*P$4&gt;$F$34,0,$F$34*$C$34)+IF($G$34*$C$34*O$4&gt;$G$34,0,$G$34*$C$34)+IF($H$34*$C$34*N$4&gt;$H$34,0,$H$34*$C$34)+IF($I$34*$C$34*M$4&gt;$I$34,0,$I$34*$C$34)+IF($J$34*$C$34*L$4&gt;$J$34,0,$J$34*$C$34)+IF($K$34*$C$34*K$4&gt;$K$34,0,$K$34*$C$34)+IF($L$34*$C$34*J$4&gt;$L$34,0,$L$34*$C$34)+IF($M$34*$C$34*I$4&gt;$M$34,0,$M$34*$C$34)+IF($N$34*$C$34*H$4&gt;$N$34,0,$N$34*$C$34)+IF($O$34*$C$34*G$4&gt;$O$34,0,$O$34*$C$34)+IF($P$34*$C$34*F$4&gt;$P$34,0,$P$34*$C$34)))</f>
        <v>0</v>
      </c>
      <c r="R92" s="126">
        <f>IF(Q63&gt;Q34,0,IF(AND(Q63=Q34,Q92=0),0,IF($E$34*$C$34*R$4&gt;$E$34,0,$E$34*$C$34)+IF($F$34*$C$34*Q$4&gt;$F$34,0,$F$34*$C$34)+IF($G$34*$C$34*P$4&gt;$G$34,0,$G$34*$C$34)+IF($H$34*$C$34*O$4&gt;$H$34,0,$H$34*$C$34)+IF($I$34*$C$34*N$4&gt;$I$34,0,$I$34*$C$34)+IF($J$34*$C$34*M$4&gt;$J$34,0,$J$34*$C$34)+IF($K$34*$C$34*L$4&gt;$K$34,0,$K$34*$C$34)+IF($L$34*$C$34*K$4&gt;$L$34,0,$L$34*$C$34)+IF($M$34*$C$34*J$4&gt;$M$34,0,$M$34*$C$34)+IF($N$34*$C$34*I$4&gt;$N$34,0,$N$34*$C$34)+IF($O$34*$C$34*H$4&gt;$O$34,0,$O$34*$C$34)+IF($P$34*$C$34*G$4&gt;$P$34,0,$P$34*$C$34)+IF($Q$34*$C$34*F$4&gt;$Q$34,0,$Q$34*$C$34)))</f>
        <v>0</v>
      </c>
      <c r="S92" s="126">
        <f>IF(R63&gt;R34,0,IF(AND(R63=R34,R92=0),0,IF($E$34*$C$34*S$4&gt;$E$34,0,$E$34*$C$34)+IF($F$34*$C$34*R$4&gt;$F$34,0,$F$34*$C$34)+IF($G$34*$C$34*Q$4&gt;$G$34,0,$G$34*$C$34)+IF($H$34*$C$34*P$4&gt;$H$34,0,$H$34*$C$34)+IF($I$34*$C$34*O$4&gt;$I$34,0,$I$34*$C$34)+IF($J$34*$C$34*N$4&gt;$J$34,0,$J$34*$C$34)+IF($K$34*$C$34*M$4&gt;$K$34,0,$K$34*$C$34)+IF($L$34*$C$34*L$4&gt;$L$34,0,$L$34*$C$34)+IF($M$34*$C$34*K$4&gt;$M$34,0,$M$34*$C$34)+IF($N$34*$C$34*J$4&gt;$N$34,0,$N$34*$C$34)+IF($O$34*$C$34*I$4&gt;$O$34,0,$O$34*$C$34)+IF($P$34*$C$34*H$4&gt;$P$34,0,$P$34*$C$34)+IF($Q$34*$C$34*G$4&gt;$Q$34,0,$Q$34*$C$34)+IF($R$34*$C$34*F$4&gt;$R$34,0,$R$34*$C$34)))</f>
        <v>0</v>
      </c>
      <c r="T92" s="126">
        <f>IF(S63&gt;S34,0,IF(AND(S63=S34,S92=0),0,IF($E$34*$C$34*T$4&gt;$E$34,0,$E$34*$C$34)+IF($F$34*$C$34*S$4&gt;$F$34,0,$F$34*$C$34)+IF($G$34*$C$34*R$4&gt;$G$34,0,$G$34*$C$34)+IF($H$34*$C$34*Q$4&gt;$H$34,0,$H$34*$C$34)+IF($I$34*$C$34*P$4&gt;$I$34,0,$I$34*$C$34)+IF($J$34*$C$34*O$4&gt;$J$34,0,$J$34*$C$34)+IF($K$34*$C$34*N$4&gt;$K$34,0,$K$34*$C$34)+IF($L$34*$C$34*M$4&gt;$L$34,0,$L$34*$C$34)+IF($M$34*$C$34*L$4&gt;$M$34,0,$M$34*$C$34)+IF($N$34*$C$34*K$4&gt;$N$34,0,$N$34*$C$34)+IF($O$34*$C$34*J$4&gt;$O$34,0,$O$34*$C$34)+IF($P$34*$C$34*I$4&gt;$P$34,0,$P$34*$C$34)+IF($Q$34*$C$34*H$4&gt;$Q$34,0,$Q$34*$C$34)+IF($R$34*$C$34*G$4&gt;$R$34,0,$R$34*$C$34)+IF($S$34*$C$34*F$4&gt;$S$34,0,$S$34*$C$34)))</f>
        <v>0</v>
      </c>
      <c r="U92" s="126">
        <f>IF(T63&gt;T34,0,IF(AND(T63=T34,T92=0),0,IF($E$34*$C$34*U$4&gt;$E$34,0,$E$34*$C$34)+IF($F$34*$C$34*T$4&gt;$F$34,0,$F$34*$C$34)+IF($G$34*$C$34*S$4&gt;$G$34,0,$G$34*$C$34)+IF($H$34*$C$34*R$4&gt;$H$34,0,$H$34*$C$34)+IF($I$34*$C$34*Q$4&gt;$I$34,0,$I$34*$C$34)+IF($J$34*$C$34*P$4&gt;$J$34,0,$J$34*$C$34)+IF($K$34*$C$34*O$4&gt;$K$34,0,$K$34*$C$34)+IF($L$34*$C$34*N$4&gt;$L$34,0,$L$34*$C$34)+IF($M$34*$C$34*M$4&gt;$M$34,0,$M$34*$C$34)+IF($N$34*$C$34*L$4&gt;$N$34,0,$N$34*$C$34)+IF($O$34*$C$34*K$4&gt;$O$34,0,$O$34*$C$34)+IF($P$34*$C$34*J$4&gt;$P$34,0,$P$34*$C$34)+IF($Q$34*$C$34*I$4&gt;$Q$34,0,$Q$34*$C$34)+IF($R$34*$C$34*H$4&gt;$R$34,0,$R$34*$C$34)+IF($S$34*$C$34*G$4&gt;$S$34,0,$S$34*$C$34)+IF($T$34*$C$34*F$4&gt;$T$34,0,$T$34*$C$34)))</f>
        <v>0</v>
      </c>
      <c r="V92" s="126">
        <f>IF(U63&gt;U34,0,IF(AND(U63=U34,U92=0),0,IF($E$34*$C$34*V$4&gt;$E$34,0,$E$34*$C$34)+IF($F$34*$C$34*U$4&gt;$F$34,0,$F$34*$C$34)+IF($G$34*$C$34*T$4&gt;$G$34,0,$G$34*$C$34)+IF($H$34*$C$34*S$4&gt;$H$34,0,$H$34*$C$34)+IF($I$34*$C$34*R$4&gt;$I$34,0,$I$34*$C$34)+IF($J$34*$C$34*Q$4&gt;$J$34,0,$J$34*$C$34)+IF($K$34*$C$34*P$4&gt;$K$34,0,$K$34*$C$34)+IF($L$34*$C$34*O$4&gt;$L$34,0,$L$34*$C$34)+IF($M$34*$C$34*N$4&gt;$M$34,0,$M$34*$C$34)+IF($N$34*$C$34*M$4&gt;$N$34,0,$N$34*$C$34)+IF($O$34*$C$34*L$4&gt;$O$34,0,$O$34*$C$34)+IF($P$34*$C$34*K$4&gt;$P$34,0,$P$34*$C$34)+IF($Q$34*$C$34*J$4&gt;$Q$34,0,$Q$34*$C$34)+IF($R$34*$C$34*I$4&gt;$R$34,0,$R$34*$C$34)+IF($S$34*$C$34*H$4&gt;$S$34,0,$S$34*$C$34)+IF($T$34*$C$34*G$4&gt;$T$34,0,$T$34*$C$34)+IF($U$34*$C$34*F$4&gt;$U$34,0,$U$34*$C$34)))</f>
        <v>0</v>
      </c>
      <c r="W92" s="126">
        <f>IF(V63&gt;V34,0,IF(AND(V63=V34,V92=0),0,IF($E$34*$C$34*W$4&gt;$E$34,0,$E$34*$C$34)+IF($F$34*$C$34*V$4&gt;$F$34,0,$F$34*$C$34)+IF($G$34*$C$34*U$4&gt;$G$34,0,$G$34*$C$34)+IF($H$34*$C$34*T$4&gt;$H$34,0,$H$34*$C$34)+IF($I$34*$C$34*S$4&gt;$I$34,0,$I$34*$C$34)+IF($J$34*$C$34*R$4&gt;$J$34,0,$J$34*$C$34)+IF($K$34*$C$34*Q$4&gt;$K$34,0,$K$34*$C$34)+IF($L$34*$C$34*P$4&gt;$L$34,0,$L$34*$C$34)+IF($M$34*$C$34*O$4&gt;$M$34,0,$M$34*$C$34)+IF($N$34*$C$34*N$4&gt;$N$34,0,$N$34*$C$34)+IF($O$34*$C$34*M$4&gt;$O$34,0,$O$34*$C$34)+IF($P$34*$C$34*L$4&gt;$P$34,0,$P$34*$C$34)+IF($Q$34*$C$34*K$4&gt;$Q$34,0,$Q$34*$C$34)+IF($R$34*$C$34*J$4&gt;$R$34,0,$R$34*$C$34)+IF($S$34*$C$34*I$4&gt;$S$34,0,$S$34*$C$34)+IF($T$34*$C$34*H$4&gt;$T$34,0,$T$34*$C$34)+IF($U$34*$C$34*G$4&gt;$U$34,0,$U$34*$C$34)+IF($V$34*$C$34*F$4&gt;$V$34,0,$V$34*$C$34)))</f>
        <v>0</v>
      </c>
      <c r="X92" s="126">
        <f>IF(W63&gt;W34,0,IF(AND(W63=W34,W92=0),0,IF($E$34*$C$34*X$4&gt;$E$34,0,$E$34*$C$34)+IF($F$34*$C$34*W$4&gt;$F$34,0,$F$34*$C$34)+IF($G$34*$C$34*V$4&gt;$G$34,0,$G$34*$C$34)+IF($H$34*$C$34*U$4&gt;$H$34,0,$H$34*$C$34)+IF($I$34*$C$34*T$4&gt;$I$34,0,$I$34*$C$34)+IF($J$34*$C$34*S$4&gt;$J$34,0,$J$34*$C$34)+IF($K$34*$C$34*R$4&gt;$K$34,0,$K$34*$C$34)+IF($L$34*$C$34*Q$4&gt;$L$34,0,$L$34*$C$34)+IF($M$34*$C$34*P$4&gt;$M$34,0,$M$34*$C$34)+IF($N$34*$C$34*O$4&gt;$N$34,0,$N$34*$C$34)+IF($O$34*$C$34*N$4&gt;$O$34,0,$O$34*$C$34)+IF($P$34*$C$34*M$4&gt;$P$34,0,$P$34*$C$34)+IF($Q$34*$C$34*L$4&gt;$Q$34,0,$Q$34*$C$34)+IF($R$34*$C$34*K$4&gt;$R$34,0,$R$34*$C$34)+IF($S$34*$C$34*J$4&gt;$S$34,0,$S$34*$C$34)+IF($T$34*$C$34*I$4&gt;$T$34,0,$T$34*$C$34)+IF($U$34*$C$34*H$4&gt;$U$34,0,$U$34*$C$34)+IF($V$34*$C$34*G$4&gt;$V$34,0,$V$34*$C$34)+IF($W$34*$C$34*F$4&gt;$W$34,0,$W$34*$C$34)))</f>
        <v>0</v>
      </c>
      <c r="Y92" s="126">
        <f>IF(X63&gt;X34,0,IF(AND(X63=X34,X92=0),0,IF($E$34*$C$34*Y$4&gt;$E$34,0,$E$34*$C$34)+IF($F$34*$C$34*X$4&gt;$F$34,0,$F$34*$C$34)+IF($G$34*$C$34*W$4&gt;$G$34,0,$G$34*$C$34)+IF($H$34*$C$34*V$4&gt;$H$34,0,$H$34*$C$34)+IF($I$34*$C$34*U$4&gt;$I$34,0,$I$34*$C$34)+IF($J$34*$C$34*T$4&gt;$J$34,0,$J$34*$C$34)+IF($K$34*$C$34*S$4&gt;$K$34,0,$K$34*$C$34)+IF($L$34*$C$34*R$4&gt;$L$34,0,$L$34*$C$34)+IF($M$34*$C$34*Q$4&gt;$M$34,0,$M$34*$C$34)+IF($N$34*$C$34*P$4&gt;$N$34,0,$N$34*$C$34)+IF($O$34*$C$34*O$4&gt;$O$34,0,$O$34*$C$34)+IF($P$34*$C$34*N$4&gt;$P$34,0,$P$34*$C$34)+IF($Q$34*$C$34*M$4&gt;$Q$34,0,$Q$34*$C$34)+IF($R$34*$C$34*L$4&gt;$R$34,0,$R$34*$C$34)+IF($S$34*$C$34*K$4&gt;$S$34,0,$S$34*$C$34)+IF($T$34*$C$34*J$4&gt;$T$34,0,$T$34*$C$34)+IF($U$34*$C$34*I$4&gt;$U$34,0,$U$34*$C$34)+IF($V$34*$C$34*H$4&gt;$V$34,0,$V$34*$C$34)+IF($W$34*$C$34*G$4&gt;$W$34,0,$W$34*$C$34)+IF($X$34*$C$34*F$4&gt;$X$34,0,$X$34*$C$34)))</f>
        <v>0</v>
      </c>
      <c r="Z92" s="126">
        <f>IF(Y63&gt;Y34,0,IF(AND(Y63=Y34,Y92=0),0,IF($E$34*$C$34*Z$4&gt;$E$34,0,$E$34*$C$34)+IF($F$34*$C$34*Y$4&gt;$F$34,0,$F$34*$C$34)+IF($G$34*$C$34*X$4&gt;$G$34,0,$G$34*$C$34)+IF($H$34*$C$34*W$4&gt;$H$34,0,$H$34*$C$34)+IF($I$34*$C$34*V$4&gt;$I$34,0,$I$34*$C$34)+IF($J$34*$C$34*U$4&gt;$J$34,0,$J$34*$C$34)+IF($K$34*$C$34*T$4&gt;$K$34,0,$K$34*$C$34)+IF($L$34*$C$34*S$4&gt;$L$34,0,$L$34*$C$34)+IF($M$34*$C$34*R$4&gt;$M$34,0,$M$34*$C$34)+IF($N$34*$C$34*Q$4&gt;$N$34,0,$N$34*$C$34)+IF($O$34*$C$34*P$4&gt;$O$34,0,$O$34*$C$34)+IF($P$34*$C$34*O$4&gt;$P$34,0,$P$34*$C$34)+IF($Q$34*$C$34*N$4&gt;$Q$34,0,$Q$34*$C$34)+IF($R$34*$C$34*M$4&gt;$R$34,0,$R$34*$C$34)+IF($S$34*$C$34*L$4&gt;$S$34,0,$S$34*$C$34)+IF($T$34*$C$34*K$4&gt;$T$34,0,$T$34*$C$34)+IF($U$34*$C$34*J$4&gt;$U$34,0,$U$34*$C$34)+IF($V$34*$C$34*I$4&gt;$V$34,0,$V$34*$C$34)+IF($W$34*$C$34*H$4&gt;$W$34,0,$W$34*$C$34)+IF($X$34*$C$34*G$4&gt;$X$34,0,$X$34*$C$34)+IF($Y$34*$C$34*F$4&gt;$Y$34,0,$Y$34*$C$34)))</f>
        <v>0</v>
      </c>
      <c r="AA92" s="126">
        <f>IF(Z63&gt;Z34,0,IF(AND(Z63=Z34,Z92=0),0,IF($E$34*$C$34*AA$4&gt;$E$34,0,$E$34*$C$34)+IF($F$34*$C$34*Z$4&gt;$F$34,0,$F$34*$C$34)+IF($G$34*$C$34*Y$4&gt;$G$34,0,$G$34*$C$34)+IF($H$34*$C$34*X$4&gt;$H$34,0,$H$34*$C$34)+IF($I$34*$C$34*W$4&gt;$I$34,0,$I$34*$C$34)+IF($J$34*$C$34*V$4&gt;$J$34,0,$J$34*$C$34)+IF($K$34*$C$34*U$4&gt;$K$34,0,$K$34*$C$34)+IF($L$34*$C$34*T$4&gt;$L$34,0,$L$34*$C$34)+IF($M$34*$C$34*S$4&gt;$M$34,0,$M$34*$C$34)+IF($N$34*$C$34*R$4&gt;$N$34,0,$N$34*$C$34)+IF($O$34*$C$34*Q$4&gt;$O$34,0,$O$34*$C$34)+IF($P$34*$C$34*P$4&gt;$P$34,0,$P$34*$C$34)+IF($Q$34*$C$34*O$4&gt;$Q$34,0,$Q$34*$C$34)+IF($R$34*$C$34*N$4&gt;$R$34,0,$R$34*$C$34)+IF($S$34*$C$34*M$4&gt;$S$34,0,$S$34*$C$34)+IF($T$34*$C$34*L$4&gt;$T$34,0,$T$34*$C$34)+IF($U$34*$C$34*K$4&gt;$U$34,0,$U$34*$C$34)+IF($V$34*$C$34*J$4&gt;$V$34,0,$V$34*$C$34)+IF($W$34*$C$34*I$4&gt;$W$34,0,$W$34*$C$34)+IF($X$34*$C$34*H$4&gt;$X$34,0,$X$34*$C$34)+IF($Y$34*$C$34*G$4&gt;$Y$34,0,$Y$34*$C$34)+IF($Z$34*$C$34*F$4&gt;$Z$34,0,$Z$34*$C$34)))</f>
        <v>0</v>
      </c>
      <c r="AB92" s="126">
        <f>IF(AA63&gt;AA34,0,IF(AND(AA63=AA34,AA92=0),0,IF($E$34*$C$34*AB$4&gt;$E$34,0,$E$34*$C$34)+IF($F$34*$C$34*AA$4&gt;$F$34,0,$F$34*$C$34)+IF($G$34*$C$34*Z$4&gt;$G$34,0,$G$34*$C$34)+IF($H$34*$C$34*Y$4&gt;$H$34,0,$H$34*$C$34)+IF($I$34*$C$34*X$4&gt;$I$34,0,$I$34*$C$34)+IF($J$34*$C$34*W$4&gt;$J$34,0,$J$34*$C$34)+IF($K$34*$C$34*V$4&gt;$K$34,0,$K$34*$C$34)+IF($L$34*$C$34*U$4&gt;$L$34,0,$L$34*$C$34)+IF($M$34*$C$34*T$4&gt;$M$34,0,$M$34*$C$34)+IF($N$34*$C$34*S$4&gt;$N$34,0,$N$34*$C$34)+IF($O$34*$C$34*R$4&gt;$O$34,0,$O$34*$C$34)+IF($P$34*$C$34*Q$4&gt;$P$34,0,$P$34*$C$34)+IF($Q$34*$C$34*P$4&gt;$Q$34,0,$Q$34*$C$34)+IF($R$34*$C$34*O$4&gt;$R$34,0,$R$34*$C$34)+IF($S$34*$C$34*N$4&gt;$S$34,0,$S$34*$C$34)+IF($T$34*$C$34*M$4&gt;$T$34,0,$T$34*$C$34)+IF($U$34*$C$34*L$4&gt;$U$34,0,$U$34*$C$34)+IF($V$34*$C$34*K$4&gt;$V$34,0,$V$34*$C$34)+IF($W$34*$C$34*J$4&gt;$W$34,0,$W$34*$C$34)+IF($X$34*$C$34*I$4&gt;$X$34,0,$X$34*$C$34)+IF($Y$34*$C$34*H$4&gt;$Y$34,0,$Y$34*$C$34)+IF($Z$34*$C$34*G$4&gt;$Z$34,0,$Z$34*$C$34)+IF($AA$34*$C$34*F$4&gt;$AA$34,0,$AA$34*$C$34)))</f>
        <v>0</v>
      </c>
      <c r="AC92" s="126">
        <f>IF(AB63&gt;AB34,0,IF(AND(AB63=AB34,AB92=0),0,IF($E$34*$C$34*AC$4&gt;$E$34,0,$E$34*$C$34)+IF($F$34*$C$34*AB$4&gt;$F$34,0,$F$34*$C$34)+IF($G$34*$C$34*AA$4&gt;$G$34,0,$G$34*$C$34)+IF($H$34*$C$34*Z$4&gt;$H$34,0,$H$34*$C$34)+IF($I$34*$C$34*Y$4&gt;$I$34,0,$I$34*$C$34)+IF($J$34*$C$34*X$4&gt;$J$34,0,$J$34*$C$34)+IF($K$34*$C$34*W$4&gt;$K$34,0,$K$34*$C$34)+IF($L$34*$C$34*V$4&gt;$L$34,0,$L$34*$C$34)+IF($M$34*$C$34*U$4&gt;$M$34,0,$M$34*$C$34)+IF($N$34*$C$34*T$4&gt;$N$34,0,$N$34*$C$34)+IF($O$34*$C$34*S$4&gt;$O$34,0,$O$34*$C$34)+IF($P$34*$C$34*R$4&gt;$P$34,0,$P$34*$C$34)+IF($Q$34*$C$34*Q$4&gt;$Q$34,0,$Q$34*$C$34)+IF($R$34*$C$34*P$4&gt;$R$34,0,$R$34*$C$34)+IF($S$34*$C$34*O$4&gt;$S$34,0,$S$34*$C$34)+IF($T$34*$C$34*N$4&gt;$T$34,0,$T$34*$C$34)+IF($U$34*$C$34*M$4&gt;$U$34,0,$U$34*$C$34)+IF($V$34*$C$34*L$4&gt;$V$34,0,$V$34*$C$34)+IF($W$34*$C$34*K$4&gt;$W$34,0,$W$34*$C$34)+IF($X$34*$C$34*J$4&gt;$X$34,0,$X$34*$C$34)+IF($Y$34*$C$34*I$4&gt;$Y$34,0,$Y$34*$C$34)+IF($Z$34*$C$34*H$4&gt;$Z$34,0,$Z$34*$C$34)+IF($AA$34*$C$34*G$4&gt;$AA$34,0,$AA$34*$C$34)+IF($AB$34*$C$34*F$4&gt;$AB$34,0,$AB$34*$C$34)))</f>
        <v>0</v>
      </c>
      <c r="AD92" s="126">
        <f>IF(AC63&gt;AC34,0,IF(AND(AC63=AC34,AC92=0),0,IF($E$34*$C$34*AD$4&gt;$E$34,0,$E$34*$C$34)+IF($F$34*$C$34*AC$4&gt;$F$34,0,$F$34*$C$34)+IF($G$34*$C$34*AB$4&gt;$G$34,0,$G$34*$C$34)+IF($H$34*$C$34*AA$4&gt;$H$34,0,$H$34*$C$34)+IF($I$34*$C$34*Z$4&gt;$I$34,0,$I$34*$C$34)+IF($J$34*$C$34*Y$4&gt;$J$34,0,$J$34*$C$34)+IF($K$34*$C$34*X$4&gt;$K$34,0,$K$34*$C$34)+IF($L$34*$C$34*W$4&gt;$L$34,0,$L$34*$C$34)+IF($M$34*$C$34*V$4&gt;$M$34,0,$M$34*$C$34)+IF($N$34*$C$34*U$4&gt;$N$34,0,$N$34*$C$34)+IF($O$34*$C$34*T$4&gt;$O$34,0,$O$34*$C$34)+IF($P$34*$C$34*S$4&gt;$P$34,0,$P$34*$C$34)+IF($Q$34*$C$34*R$4&gt;$Q$34,0,$Q$34*$C$34)+IF($R$34*$C$34*Q$4&gt;$R$34,0,$R$34*$C$34)+IF($S$34*$C$34*P$4&gt;$S$34,0,$S$34*$C$34)+IF($T$34*$C$34*O$4&gt;$T$34,0,$T$34*$C$34)+IF($U$34*$C$34*N$4&gt;$U$34,0,$U$34*$C$34)+IF($V$34*$C$34*M$4&gt;$V$34,0,$V$34*$C$34)+IF($W$34*$C$34*L$4&gt;$W$34,0,$W$34*$C$34)+IF($X$34*$C$34*K$4&gt;$X$34,0,$X$34*$C$34)+IF($Y$34*$C$34*J$4&gt;$Y$34,0,$Y$34*$C$34)+IF($Z$34*$C$34*I$4&gt;$Z$34,0,$Z$34*$C$34)+IF($AA$34*$C$34*H$4&gt;$AA$34,0,$AA$34*$C$34)+IF($AB$34*$C$34*G$4&gt;$AB$34,0,$AB$34*$C$34)+IF($AC$34*$C$34*F$4&gt;$AC$34,0,$AC$34*$C$34)))</f>
        <v>0</v>
      </c>
      <c r="AE92" s="126">
        <f>IF(AD63&gt;AD34,0,IF(AND(AD63=AD34,AD92=0),0,IF($E$34*$C$34*AE$4&gt;$E$34,0,$E$34*$C$34)+IF($F$34*$C$34*AD$4&gt;$F$34,0,$F$34*$C$34)+IF($G$34*$C$34*AC$4&gt;$G$34,0,$G$34*$C$34)+IF($H$34*$C$34*AB$4&gt;$H$34,0,$H$34*$C$34)+IF($I$34*$C$34*AA$4&gt;$I$34,0,$I$34*$C$34)+IF($J$34*$C$34*Z$4&gt;$J$34,0,$J$34*$C$34)+IF($K$34*$C$34*Y$4&gt;$K$34,0,$K$34*$C$34)+IF($L$34*$C$34*X$4&gt;$L$34,0,$L$34*$C$34)+IF($M$34*$C$34*W$4&gt;$M$34,0,$M$34*$C$34)+IF($N$34*$C$34*V$4&gt;$N$34,0,$N$34*$C$34)+IF($O$34*$C$34*U$4&gt;$O$34,0,$O$34*$C$34)+IF($P$34*$C$34*T$4&gt;$P$34,0,$P$34*$C$34)+IF($Q$34*$C$34*S$4&gt;$Q$34,0,$Q$34*$C$34)+IF($R$34*$C$34*R$4&gt;$R$34,0,$R$34*$C$34)+IF($S$34*$C$34*Q$4&gt;$S$34,0,$S$34*$C$34)+IF($T$34*$C$34*P$4&gt;$T$34,0,$T$34*$C$34)+IF($U$34*$C$34*O$4&gt;$U$34,0,$U$34*$C$34)+IF($V$34*$C$34*N$4&gt;$V$34,0,$V$34*$C$34)+IF($W$34*$C$34*M$4&gt;$W$34,0,$W$34*$C$34)+IF($X$34*$C$34*L$4&gt;$X$34,0,$X$34*$C$34)+IF($Y$34*$C$34*K$4&gt;$Y$34,0,$Y$34*$C$34)+IF($Z$34*$C$34*J$4&gt;$Z$34,0,$Z$34*$C$34)+IF($AA$34*$C$34*I$4&gt;$AA$34,0,$AA$34*$C$34)+IF($AB$34*$C$34*H$4&gt;$AB$34,0,$AB$34*$C$34)+IF($AC$34*$C$34*G$4&gt;$AC$34,0,$AC$34*$C$34)+IF($AD$34*$C$34*F$4&gt;$AD$34,0,$AD$34*$C$34)))</f>
        <v>0</v>
      </c>
      <c r="AF92" s="126">
        <f>IF(AE63&gt;AE34,0,IF(AND(AE63=AE34,AE92=0),0,IF($E$34*$C$34*AF$4&gt;$E$34,0,$E$34*$C$34)+IF($F$34*$C$34*AE$4&gt;$F$34,0,$F$34*$C$34)+IF($G$34*$C$34*AD$4&gt;$G$34,0,$G$34*$C$34)+IF($H$34*$C$34*AC$4&gt;$H$34,0,$H$34*$C$34)+IF($I$34*$C$34*AB$4&gt;$I$34,0,$I$34*$C$34)+IF($J$34*$C$34*AA$4&gt;$J$34,0,$J$34*$C$34)+IF($K$34*$C$34*Z$4&gt;$K$34,0,$K$34*$C$34)+IF($L$34*$C$34*Y$4&gt;$L$34,0,$L$34*$C$34)+IF($M$34*$C$34*X$4&gt;$M$34,0,$M$34*$C$34)+IF($N$34*$C$34*W$4&gt;$N$34,0,$N$34*$C$34)+IF($O$34*$C$34*V$4&gt;$O$34,0,$O$34*$C$34)+IF($P$34*$C$34*U$4&gt;$P$34,0,$P$34*$C$34)+IF($Q$34*$C$34*T$4&gt;$Q$34,0,$Q$34*$C$34)+IF($R$34*$C$34*S$4&gt;$R$34,0,$R$34*$C$34)+IF($S$34*$C$34*R$4&gt;$S$34,0,$S$34*$C$34)+IF($T$34*$C$34*Q$4&gt;$T$34,0,$T$34*$C$34)+IF($U$34*$C$34*P$4&gt;$U$34,0,$U$34*$C$34)+IF($V$34*$C$34*O$4&gt;$V$34,0,$V$34*$C$34)+IF($W$34*$C$34*N$4&gt;$W$34,0,$W$34*$C$34)+IF($X$34*$C$34*M$4&gt;$X$34,0,$X$34*$C$34)+IF($Y$34*$C$34*L$4&gt;$Y$34,0,$Y$34*$C$34)+IF($Z$34*$C$34*K$4&gt;$Z$34,0,$Z$34*$C$34)+IF($AA$34*$C$34*J$4&gt;$AA$34,0,$AA$34*$C$34)+IF($AB$34*$C$34*I$4&gt;$AB$34,0,$AB$34*$C$34)+IF($AC$34*$C$34*H$4&gt;$AC$34,0,$AC$34*$C$34)+IF($AD$34*$C$34*G$4&gt;$AD$34,0,$AD$34*$C$34)+IF($AE$34*$C$34*F$4&gt;$AE$34,0,$AE$34*$C$34)))</f>
        <v>0</v>
      </c>
      <c r="AG92" s="126">
        <f>IF(AF63&gt;AF34,0,IF(AND(AF63=AF34,AF92=0),0,IF($E$34*$C$34*AG$4&gt;$E$34,0,$E$34*$C$34)+IF($F$34*$C$34*AF$4&gt;$F$34,0,$F$34*$C$34)+IF($G$34*$C$34*AE$4&gt;$G$34,0,$G$34*$C$34)+IF($H$34*$C$34*AD$4&gt;$H$34,0,$H$34*$C$34)+IF($I$34*$C$34*AC$4&gt;$I$34,0,$I$34*$C$34)+IF($J$34*$C$34*AB$4&gt;$J$34,0,$J$34*$C$34)+IF($K$34*$C$34*AA$4&gt;$K$34,0,$K$34*$C$34)+IF($L$34*$C$34*Z$4&gt;$L$34,0,$L$34*$C$34)+IF($M$34*$C$34*Y$4&gt;$M$34,0,$M$34*$C$34)+IF($N$34*$C$34*X$4&gt;$N$34,0,$N$34*$C$34)+IF($O$34*$C$34*W$4&gt;$O$34,0,$O$34*$C$34)+IF($P$34*$C$34*V$4&gt;$P$34,0,$P$34*$C$34)+IF($Q$34*$C$34*U$4&gt;$Q$34,0,$Q$34*$C$34)+IF($R$34*$C$34*T$4&gt;$R$34,0,$R$34*$C$34)+IF($S$34*$C$34*S$4&gt;$S$34,0,$S$34*$C$34)+IF($T$34*$C$34*R$4&gt;$T$34,0,$T$34*$C$34)+IF($U$34*$C$34*Q$4&gt;$U$34,0,$U$34*$C$34)+IF($V$34*$C$34*P$4&gt;$V$34,0,$V$34*$C$34)+IF($W$34*$C$34*O$4&gt;$W$34,0,$W$34*$C$34)+IF($X$34*$C$34*N$4&gt;$X$34,0,$X$34*$C$34)+IF($Y$34*$C$34*M$4&gt;$Y$34,0,$Y$34*$C$34)+IF($Z$34*$C$34*L$4&gt;$Z$34,0,$Z$34*$C$34)+IF($AA$34*$C$34*K$4&gt;$AA$34,0,$AA$34*$C$34)+IF($AB$34*$C$34*J$4&gt;$AB$34,0,$AB$34*$C$34)+IF($AC$34*$C$34*I$4&gt;$AC$34,0,$AC$34*$C$34)+IF($AD$34*$C$34*H$4&gt;$AD$34,0,$AD$34*$C$34)+IF($AE$34*$C$34*G$4&gt;$AE$34,0,$AE$34*$C$34)+IF($AF$34*$C$34*F$4&gt;$AF$34,0,$AF$34*$C$34)))</f>
        <v>0</v>
      </c>
      <c r="AH92" s="126">
        <f>IF(AG63&gt;AG34,0,IF(AND(AG63=AG34,AG92=0),0,IF($E$34*$C$34*AH$4&gt;$E$34,0,$E$34*$C$34)+IF($F$34*$C$34*AG$4&gt;$F$34,0,$F$34*$C$34)+IF($G$34*$C$34*AF$4&gt;$G$34,0,$G$34*$C$34)+IF($H$34*$C$34*AE$4&gt;$H$34,0,$H$34*$C$34)+IF($I$34*$C$34*AD$4&gt;$I$34,0,$I$34*$C$34)+IF($J$34*$C$34*AC$4&gt;$J$34,0,$J$34*$C$34)+IF($K$34*$C$34*AB$4&gt;$K$34,0,$K$34*$C$34)+IF($L$34*$C$34*AA$4&gt;$L$34,0,$L$34*$C$34)+IF($M$34*$C$34*Z$4&gt;$M$34,0,$M$34*$C$34)+IF($N$34*$C$34*Y$4&gt;$N$34,0,$N$34*$C$34)+IF($O$34*$C$34*X$4&gt;$O$34,0,$O$34*$C$34)+IF($P$34*$C$34*W$4&gt;$P$34,0,$P$34*$C$34)+IF($Q$34*$C$34*V$4&gt;$Q$34,0,$Q$34*$C$34)+IF($R$34*$C$34*U$4&gt;$R$34,0,$R$34*$C$34)+IF($S$34*$C$34*T$4&gt;$S$34,0,$S$34*$C$34)+IF($T$34*$C$34*S$4&gt;$T$34,0,$T$34*$C$34)+IF($U$34*$C$34*R$4&gt;$U$34,0,$U$34*$C$34)+IF($V$34*$C$34*Q$4&gt;$V$34,0,$V$34*$C$34)+IF($W$34*$C$34*P$4&gt;$W$34,0,$W$34*$C$34)+IF($X$34*$C$34*O$4&gt;$X$34,0,$X$34*$C$34)+IF($Y$34*$C$34*N$4&gt;$Y$34,0,$Y$34*$C$34)+IF($Z$34*$C$34*M$4&gt;$Z$34,0,$Z$34*$C$34)+IF($AA$34*$C$34*L$4&gt;$AA$34,0,$AA$34*$C$34)+IF($AB$34*$C$34*K$4&gt;$AB$34,0,$AB$34*$C$34)+IF($AC$34*$C$34*J$4&gt;$AC$34,0,$AC$34*$C$34)+IF($AD$34*$C$34*I$4&gt;$AD$34,0,$AD$34*$C$34)+IF($AE$34*$C$34*H$4&gt;$AE$34,0,$AE$34*$C$34)+IF($AF$34*$C$34*G$4&gt;$AF$34,0,$AF$34*$C$34)+IF($AG$34*$C$34*F$4&gt;$AG$34,0,$AG$34*$C$34)))</f>
        <v>0</v>
      </c>
      <c r="AI92" s="126">
        <f>IF(AH63&gt;AH34,0,IF(AND(AH63=AH34,AH92=0),0,IF($E$34*$C$34*AI$4&gt;$E$34,0,$E$34*$C$34)+IF($F$34*$C$34*AH$4&gt;$F$34,0,$F$34*$C$34)+IF($G$34*$C$34*AG$4&gt;$G$34,0,$G$34*$C$34)+IF($H$34*$C$34*AF$4&gt;$H$34,0,$H$34*$C$34)+IF($I$34*$C$34*AE$4&gt;$I$34,0,$I$34*$C$34)+IF($J$34*$C$34*AD$4&gt;$J$34,0,$J$34*$C$34)+IF($K$34*$C$34*AC$4&gt;$K$34,0,$K$34*$C$34)+IF($L$34*$C$34*AB$4&gt;$L$34,0,$L$34*$C$34)+IF($M$34*$C$34*AA$4&gt;$M$34,0,$M$34*$C$34)+IF($N$34*$C$34*Z$4&gt;$N$34,0,$N$34*$C$34)+IF($O$34*$C$34*Y$4&gt;$O$34,0,$O$34*$C$34)+IF($P$34*$C$34*X$4&gt;$P$34,0,$P$34*$C$34)+IF($Q$34*$C$34*W$4&gt;$Q$34,0,$Q$34*$C$34)+IF($R$34*$C$34*V$4&gt;$R$34,0,$R$34*$C$34)+IF($S$34*$C$34*U$4&gt;$S$34,0,$S$34*$C$34)+IF($T$34*$C$34*T$4&gt;$T$34,0,$T$34*$C$34)+IF($U$34*$C$34*S$4&gt;$U$34,0,$U$34*$C$34)+IF($V$34*$C$34*R$4&gt;$V$34,0,$V$34*$C$34)+IF($W$34*$C$34*Q$4&gt;$W$34,0,$W$34*$C$34)+IF($X$34*$C$34*P$4&gt;$X$34,0,$X$34*$C$34)+IF($Y$34*$C$34*O$4&gt;$Y$34,0,$Y$34*$C$34)+IF($Z$34*$C$34*N$4&gt;$Z$34,0,$Z$34*$C$34)+IF($AA$34*$C$34*M$4&gt;$AA$34,0,$AA$34*$C$34)+IF($AB$34*$C$34*L$4&gt;$AB$34,0,$AB$34*$C$34)+IF($AC$34*$C$34*K$4&gt;$AC$34,0,$AC$34*$C$34)+IF($AD$34*$C$34*J$4&gt;$AD$34,0,$AD$34*$C$34)+IF($AE$34*$C$34*I$4&gt;$AE$34,0,$AE$34*$C$34)+IF($AF$34*$C$34*H$4&gt;$AF$34,0,$AF$34*$C$34)+IF($AG$34*$C$34*G$4&gt;$AG$34,0,$AG$34*$C$34)+IF($AH$34*$C$34*F$4&gt;$AH$34,0,$AH$34*$C$34)))</f>
        <v>0</v>
      </c>
    </row>
    <row r="93" spans="2:35" x14ac:dyDescent="0.3">
      <c r="B93" s="153" t="s">
        <v>214</v>
      </c>
      <c r="C93" s="302"/>
      <c r="D93" s="154">
        <f>SUM(D68:D81,D83:D92)</f>
        <v>291.99999999999994</v>
      </c>
      <c r="E93" s="154">
        <f t="shared" ref="E93:AI93" si="15">SUM(E68:E81,E83:E92)</f>
        <v>0</v>
      </c>
      <c r="F93" s="154">
        <f t="shared" si="15"/>
        <v>9.7999999999999972</v>
      </c>
      <c r="G93" s="154">
        <f t="shared" si="15"/>
        <v>9.7999999999999972</v>
      </c>
      <c r="H93" s="154">
        <f t="shared" si="15"/>
        <v>9.7999999999999972</v>
      </c>
      <c r="I93" s="154">
        <f t="shared" si="15"/>
        <v>9.7999999999999972</v>
      </c>
      <c r="J93" s="154">
        <f t="shared" si="15"/>
        <v>9.7999999999999972</v>
      </c>
      <c r="K93" s="154">
        <f t="shared" si="15"/>
        <v>9.7999999999999972</v>
      </c>
      <c r="L93" s="154">
        <f t="shared" si="15"/>
        <v>9.7999999999999972</v>
      </c>
      <c r="M93" s="154">
        <f t="shared" si="15"/>
        <v>9.7999999999999972</v>
      </c>
      <c r="N93" s="154">
        <f t="shared" si="15"/>
        <v>9.7999999999999972</v>
      </c>
      <c r="O93" s="154">
        <f t="shared" si="15"/>
        <v>9.7999999999999972</v>
      </c>
      <c r="P93" s="154">
        <f t="shared" si="15"/>
        <v>9.7999999999999972</v>
      </c>
      <c r="Q93" s="154">
        <f t="shared" si="15"/>
        <v>9.7999999999999972</v>
      </c>
      <c r="R93" s="154">
        <f t="shared" si="15"/>
        <v>9.7999999999999972</v>
      </c>
      <c r="S93" s="154">
        <f t="shared" si="15"/>
        <v>9.7999999999999972</v>
      </c>
      <c r="T93" s="154">
        <f t="shared" si="15"/>
        <v>9.7999999999999972</v>
      </c>
      <c r="U93" s="154">
        <f t="shared" si="15"/>
        <v>9.7999999999999972</v>
      </c>
      <c r="V93" s="154">
        <f t="shared" si="15"/>
        <v>9.7999999999999972</v>
      </c>
      <c r="W93" s="154">
        <f t="shared" si="15"/>
        <v>9.7999999999999972</v>
      </c>
      <c r="X93" s="154">
        <f t="shared" si="15"/>
        <v>9.7999999999999972</v>
      </c>
      <c r="Y93" s="154">
        <f t="shared" si="15"/>
        <v>9.7999999999999972</v>
      </c>
      <c r="Z93" s="154">
        <f t="shared" si="15"/>
        <v>9.7999999999999972</v>
      </c>
      <c r="AA93" s="154">
        <f t="shared" si="15"/>
        <v>9.7999999999999972</v>
      </c>
      <c r="AB93" s="154">
        <f t="shared" si="15"/>
        <v>9.7999999999999972</v>
      </c>
      <c r="AC93" s="154">
        <f t="shared" si="15"/>
        <v>9.7999999999999972</v>
      </c>
      <c r="AD93" s="154">
        <f t="shared" si="15"/>
        <v>9.7999999999999972</v>
      </c>
      <c r="AE93" s="154">
        <f t="shared" si="15"/>
        <v>9.3999999999999986</v>
      </c>
      <c r="AF93" s="154">
        <f t="shared" si="15"/>
        <v>9.3999999999999986</v>
      </c>
      <c r="AG93" s="154">
        <f t="shared" si="15"/>
        <v>9.3999999999999986</v>
      </c>
      <c r="AH93" s="154">
        <f t="shared" si="15"/>
        <v>9.3999999999999986</v>
      </c>
      <c r="AI93" s="154">
        <f t="shared" si="15"/>
        <v>9.3999999999999986</v>
      </c>
    </row>
    <row r="94" spans="2:35" x14ac:dyDescent="0.3">
      <c r="B94"/>
      <c r="C94"/>
      <c r="D94"/>
      <c r="E94"/>
      <c r="F94"/>
      <c r="G94"/>
      <c r="H94"/>
      <c r="I94"/>
      <c r="J94"/>
      <c r="K94"/>
      <c r="L94"/>
      <c r="M94"/>
    </row>
    <row r="95" spans="2:35" x14ac:dyDescent="0.3">
      <c r="B95"/>
      <c r="C95"/>
      <c r="D95"/>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row>
    <row r="96" spans="2:35" x14ac:dyDescent="0.3">
      <c r="B96" s="29" t="s">
        <v>31</v>
      </c>
      <c r="C96" s="124"/>
      <c r="D96" s="151">
        <f t="shared" ref="D96" si="16">SUM(E96:AI96)</f>
        <v>0</v>
      </c>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row>
    <row r="97" spans="2:35" x14ac:dyDescent="0.3">
      <c r="B97"/>
      <c r="C97"/>
      <c r="D97"/>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row>
    <row r="98" spans="2:35" x14ac:dyDescent="0.3">
      <c r="B98" s="6" t="s">
        <v>32</v>
      </c>
      <c r="C98" s="124"/>
      <c r="D98" s="151"/>
      <c r="E98" s="27">
        <f>E35-E64-E93+E96</f>
        <v>222</v>
      </c>
      <c r="F98" s="27">
        <f t="shared" ref="F98:AI98" si="17">F6+F35-F64-F93+F96</f>
        <v>212.2</v>
      </c>
      <c r="G98" s="27">
        <f t="shared" si="17"/>
        <v>202.39999999999998</v>
      </c>
      <c r="H98" s="27">
        <f t="shared" si="17"/>
        <v>192.59999999999997</v>
      </c>
      <c r="I98" s="27">
        <f t="shared" si="17"/>
        <v>182.79999999999995</v>
      </c>
      <c r="J98" s="27">
        <f t="shared" si="17"/>
        <v>172.99999999999994</v>
      </c>
      <c r="K98" s="27">
        <f t="shared" si="17"/>
        <v>163.19999999999993</v>
      </c>
      <c r="L98" s="27">
        <f t="shared" si="17"/>
        <v>153.39999999999992</v>
      </c>
      <c r="M98" s="27">
        <f t="shared" si="17"/>
        <v>143.59999999999991</v>
      </c>
      <c r="N98" s="27">
        <f t="shared" si="17"/>
        <v>133.7999999999999</v>
      </c>
      <c r="O98" s="27">
        <f t="shared" si="17"/>
        <v>123.9999999999999</v>
      </c>
      <c r="P98" s="27">
        <f t="shared" si="17"/>
        <v>114.1999999999999</v>
      </c>
      <c r="Q98" s="27">
        <f t="shared" si="17"/>
        <v>104.39999999999991</v>
      </c>
      <c r="R98" s="27">
        <f t="shared" si="17"/>
        <v>94.599999999999909</v>
      </c>
      <c r="S98" s="27">
        <f t="shared" si="17"/>
        <v>84.799999999999912</v>
      </c>
      <c r="T98" s="27">
        <f t="shared" si="17"/>
        <v>74.999999999999915</v>
      </c>
      <c r="U98" s="27">
        <f t="shared" si="17"/>
        <v>65.199999999999918</v>
      </c>
      <c r="V98" s="27">
        <f t="shared" si="17"/>
        <v>55.39999999999992</v>
      </c>
      <c r="W98" s="27">
        <f t="shared" si="17"/>
        <v>45.599999999999923</v>
      </c>
      <c r="X98" s="27">
        <f t="shared" si="17"/>
        <v>35.799999999999926</v>
      </c>
      <c r="Y98" s="27">
        <f t="shared" si="17"/>
        <v>177.99999999999994</v>
      </c>
      <c r="Z98" s="27">
        <f t="shared" si="17"/>
        <v>168.19999999999993</v>
      </c>
      <c r="AA98" s="27">
        <f t="shared" si="17"/>
        <v>158.39999999999992</v>
      </c>
      <c r="AB98" s="27">
        <f t="shared" si="17"/>
        <v>148.59999999999991</v>
      </c>
      <c r="AC98" s="27">
        <f t="shared" si="17"/>
        <v>138.7999999999999</v>
      </c>
      <c r="AD98" s="27">
        <f t="shared" si="17"/>
        <v>128.99999999999989</v>
      </c>
      <c r="AE98" s="27">
        <f t="shared" si="17"/>
        <v>119.59999999999988</v>
      </c>
      <c r="AF98" s="27">
        <f t="shared" si="17"/>
        <v>110.19999999999987</v>
      </c>
      <c r="AG98" s="27">
        <f t="shared" si="17"/>
        <v>100.79999999999987</v>
      </c>
      <c r="AH98" s="27">
        <f t="shared" si="17"/>
        <v>91.399999999999864</v>
      </c>
      <c r="AI98" s="27">
        <f t="shared" si="17"/>
        <v>81.999999999999858</v>
      </c>
    </row>
    <row r="99" spans="2:35" x14ac:dyDescent="0.3">
      <c r="B99" s="9"/>
      <c r="C99" s="9"/>
      <c r="D99" s="9"/>
      <c r="E99" s="24"/>
      <c r="F99" s="25"/>
      <c r="G99" s="25"/>
      <c r="H99" s="25"/>
      <c r="I99" s="26"/>
      <c r="J99"/>
      <c r="K99"/>
      <c r="L99"/>
      <c r="M99"/>
    </row>
    <row r="100" spans="2:35" x14ac:dyDescent="0.3">
      <c r="B100" s="4"/>
      <c r="C100" s="4"/>
      <c r="D100" s="4"/>
      <c r="E100" s="4"/>
      <c r="F100" s="1"/>
      <c r="G100" s="1"/>
      <c r="H100" s="1"/>
    </row>
    <row r="101" spans="2:35" x14ac:dyDescent="0.3">
      <c r="B101" s="4"/>
      <c r="C101" s="4"/>
      <c r="D101" s="4"/>
      <c r="E101" s="4"/>
      <c r="F101" s="1"/>
      <c r="G101" s="1"/>
      <c r="H101" s="1"/>
    </row>
  </sheetData>
  <mergeCells count="10">
    <mergeCell ref="C68:C81"/>
    <mergeCell ref="B82:AI82"/>
    <mergeCell ref="C83:C93"/>
    <mergeCell ref="B9:AH9"/>
    <mergeCell ref="B38:AH38"/>
    <mergeCell ref="C39:C52"/>
    <mergeCell ref="B24:AH24"/>
    <mergeCell ref="B53:AH53"/>
    <mergeCell ref="B67:AH67"/>
    <mergeCell ref="C54:C64"/>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A4022-6F24-44B3-998C-E92C728B4075}">
  <sheetPr>
    <tabColor rgb="FFA66BD3"/>
  </sheetPr>
  <dimension ref="A1:AI31"/>
  <sheetViews>
    <sheetView showGridLines="0" topLeftCell="A12" zoomScale="85" zoomScaleNormal="85" workbookViewId="0">
      <pane xSplit="2" topLeftCell="C1" activePane="topRight" state="frozen"/>
      <selection pane="topRight" activeCell="B29" sqref="B29"/>
    </sheetView>
  </sheetViews>
  <sheetFormatPr defaultColWidth="14.44140625" defaultRowHeight="15" customHeight="1" x14ac:dyDescent="0.3"/>
  <cols>
    <col min="1" max="1" width="2.88671875" style="90" customWidth="1"/>
    <col min="2" max="2" width="33.6640625" style="90" customWidth="1"/>
    <col min="3" max="3" width="9.44140625" style="90" customWidth="1"/>
    <col min="4" max="4" width="12.6640625" style="90" bestFit="1" customWidth="1"/>
    <col min="5" max="14" width="13.6640625" style="90" customWidth="1"/>
    <col min="15" max="34" width="10.88671875" style="90" bestFit="1" customWidth="1"/>
    <col min="35" max="16384" width="14.44140625" style="90"/>
  </cols>
  <sheetData>
    <row r="1" spans="1:35" ht="14.4" x14ac:dyDescent="0.3">
      <c r="A1" s="87"/>
      <c r="B1" s="88"/>
      <c r="C1" s="88"/>
      <c r="D1" s="88"/>
      <c r="E1" s="89"/>
      <c r="F1" s="89"/>
      <c r="G1" s="89"/>
      <c r="H1" s="89"/>
      <c r="I1" s="89"/>
      <c r="J1" s="89"/>
      <c r="K1" s="89"/>
      <c r="L1" s="89"/>
      <c r="M1" s="87"/>
      <c r="N1" s="87"/>
      <c r="O1" s="87"/>
      <c r="P1" s="87"/>
      <c r="Q1" s="87"/>
      <c r="R1" s="87"/>
      <c r="S1" s="87"/>
      <c r="T1" s="87"/>
      <c r="U1" s="87"/>
      <c r="V1" s="87"/>
      <c r="W1" s="87"/>
      <c r="X1" s="87"/>
      <c r="Y1" s="87"/>
      <c r="Z1" s="87"/>
      <c r="AA1" s="87"/>
      <c r="AB1" s="87"/>
      <c r="AC1" s="87"/>
      <c r="AD1" s="87"/>
      <c r="AE1" s="87"/>
      <c r="AF1" s="87"/>
      <c r="AG1" s="87"/>
      <c r="AH1" s="87"/>
    </row>
    <row r="2" spans="1:35" ht="14.4" x14ac:dyDescent="0.3">
      <c r="A2" s="87"/>
      <c r="B2" s="91" t="s">
        <v>62</v>
      </c>
      <c r="C2" s="92"/>
      <c r="D2" s="92"/>
      <c r="E2" s="93"/>
      <c r="F2" s="94"/>
      <c r="G2" s="95"/>
      <c r="H2" s="95"/>
      <c r="I2" s="95"/>
      <c r="J2" s="95"/>
      <c r="K2" s="95"/>
      <c r="L2" s="95"/>
      <c r="M2" s="96"/>
      <c r="N2" s="96"/>
      <c r="O2" s="96"/>
      <c r="P2" s="96"/>
      <c r="Q2" s="96"/>
      <c r="R2" s="96"/>
      <c r="S2" s="96"/>
      <c r="T2" s="96"/>
      <c r="U2" s="96"/>
      <c r="V2" s="96"/>
      <c r="W2" s="96"/>
      <c r="X2" s="96"/>
      <c r="Y2" s="96"/>
      <c r="Z2" s="96"/>
      <c r="AA2" s="96"/>
      <c r="AB2" s="96"/>
      <c r="AC2" s="96"/>
      <c r="AD2" s="96"/>
      <c r="AE2" s="96"/>
      <c r="AF2" s="96"/>
      <c r="AG2" s="96"/>
      <c r="AH2" s="96"/>
    </row>
    <row r="3" spans="1:35" ht="14.4" x14ac:dyDescent="0.3">
      <c r="A3" s="87"/>
      <c r="B3" s="97"/>
      <c r="C3" s="97"/>
      <c r="D3" s="97"/>
      <c r="E3" s="89"/>
      <c r="F3" s="98"/>
      <c r="G3" s="89"/>
      <c r="H3" s="89"/>
      <c r="I3" s="89"/>
      <c r="J3" s="89"/>
      <c r="K3" s="89"/>
      <c r="L3" s="89"/>
      <c r="M3" s="87"/>
      <c r="N3" s="87"/>
      <c r="O3" s="87"/>
      <c r="P3" s="87"/>
      <c r="Q3" s="87"/>
      <c r="R3" s="87"/>
      <c r="S3" s="87"/>
      <c r="T3" s="87"/>
      <c r="U3" s="87"/>
      <c r="V3" s="87"/>
      <c r="W3" s="87"/>
      <c r="X3" s="87"/>
      <c r="Y3" s="87"/>
      <c r="Z3" s="87"/>
      <c r="AA3" s="87"/>
      <c r="AB3" s="87"/>
      <c r="AC3" s="87"/>
      <c r="AD3" s="87"/>
      <c r="AE3" s="87"/>
      <c r="AF3" s="87"/>
      <c r="AG3" s="87"/>
      <c r="AH3" s="87"/>
    </row>
    <row r="4" spans="1:35" ht="67.5" customHeight="1" x14ac:dyDescent="0.3">
      <c r="A4" s="87"/>
      <c r="B4" s="104"/>
      <c r="C4" s="99" t="s">
        <v>35</v>
      </c>
      <c r="D4" s="100" t="s">
        <v>214</v>
      </c>
      <c r="E4" s="100">
        <v>2024</v>
      </c>
      <c r="F4" s="100">
        <f>E4+1</f>
        <v>2025</v>
      </c>
      <c r="G4" s="100">
        <f t="shared" ref="G4:AI4" si="0">F4+1</f>
        <v>2026</v>
      </c>
      <c r="H4" s="100">
        <f t="shared" si="0"/>
        <v>2027</v>
      </c>
      <c r="I4" s="100">
        <f t="shared" si="0"/>
        <v>2028</v>
      </c>
      <c r="J4" s="100">
        <f t="shared" si="0"/>
        <v>2029</v>
      </c>
      <c r="K4" s="100">
        <f t="shared" si="0"/>
        <v>2030</v>
      </c>
      <c r="L4" s="100">
        <f t="shared" si="0"/>
        <v>2031</v>
      </c>
      <c r="M4" s="100">
        <f t="shared" si="0"/>
        <v>2032</v>
      </c>
      <c r="N4" s="100">
        <f t="shared" si="0"/>
        <v>2033</v>
      </c>
      <c r="O4" s="100">
        <f t="shared" si="0"/>
        <v>2034</v>
      </c>
      <c r="P4" s="100">
        <f t="shared" si="0"/>
        <v>2035</v>
      </c>
      <c r="Q4" s="100">
        <f t="shared" si="0"/>
        <v>2036</v>
      </c>
      <c r="R4" s="100">
        <f t="shared" si="0"/>
        <v>2037</v>
      </c>
      <c r="S4" s="100">
        <f t="shared" si="0"/>
        <v>2038</v>
      </c>
      <c r="T4" s="100">
        <f t="shared" si="0"/>
        <v>2039</v>
      </c>
      <c r="U4" s="100">
        <f t="shared" si="0"/>
        <v>2040</v>
      </c>
      <c r="V4" s="100">
        <f t="shared" si="0"/>
        <v>2041</v>
      </c>
      <c r="W4" s="100">
        <f t="shared" si="0"/>
        <v>2042</v>
      </c>
      <c r="X4" s="100">
        <f t="shared" si="0"/>
        <v>2043</v>
      </c>
      <c r="Y4" s="100">
        <f t="shared" si="0"/>
        <v>2044</v>
      </c>
      <c r="Z4" s="100">
        <f t="shared" si="0"/>
        <v>2045</v>
      </c>
      <c r="AA4" s="100">
        <f t="shared" si="0"/>
        <v>2046</v>
      </c>
      <c r="AB4" s="100">
        <f t="shared" si="0"/>
        <v>2047</v>
      </c>
      <c r="AC4" s="100">
        <f t="shared" si="0"/>
        <v>2048</v>
      </c>
      <c r="AD4" s="100">
        <f t="shared" si="0"/>
        <v>2049</v>
      </c>
      <c r="AE4" s="100">
        <f t="shared" si="0"/>
        <v>2050</v>
      </c>
      <c r="AF4" s="100">
        <f t="shared" si="0"/>
        <v>2051</v>
      </c>
      <c r="AG4" s="100">
        <f t="shared" si="0"/>
        <v>2052</v>
      </c>
      <c r="AH4" s="100">
        <f t="shared" si="0"/>
        <v>2053</v>
      </c>
      <c r="AI4" s="100">
        <f t="shared" si="0"/>
        <v>2054</v>
      </c>
    </row>
    <row r="5" spans="1:35" ht="14.4" x14ac:dyDescent="0.3">
      <c r="A5" s="87"/>
      <c r="B5" s="306" t="s">
        <v>65</v>
      </c>
      <c r="C5" s="305"/>
      <c r="D5" s="305"/>
      <c r="E5" s="305"/>
      <c r="F5" s="305"/>
      <c r="G5" s="305"/>
      <c r="H5" s="305"/>
      <c r="I5" s="305"/>
      <c r="J5" s="305"/>
      <c r="K5" s="305"/>
      <c r="L5" s="305"/>
      <c r="M5" s="305"/>
      <c r="N5" s="305"/>
      <c r="O5" s="305"/>
      <c r="P5" s="305"/>
      <c r="Q5" s="305"/>
      <c r="R5" s="305"/>
      <c r="S5" s="305"/>
      <c r="T5" s="305"/>
      <c r="U5" s="305"/>
      <c r="V5" s="305"/>
      <c r="W5" s="305"/>
      <c r="X5" s="305"/>
      <c r="Y5" s="305"/>
      <c r="Z5" s="305"/>
      <c r="AA5" s="305"/>
      <c r="AB5" s="305"/>
      <c r="AC5" s="305"/>
      <c r="AD5" s="305"/>
      <c r="AE5" s="305"/>
      <c r="AF5" s="305"/>
      <c r="AG5" s="305"/>
      <c r="AH5" s="305"/>
    </row>
    <row r="6" spans="1:35" ht="28.8" x14ac:dyDescent="0.3">
      <c r="A6" s="87"/>
      <c r="B6" s="101" t="s">
        <v>39</v>
      </c>
      <c r="C6" s="102" t="s">
        <v>37</v>
      </c>
      <c r="D6" s="212">
        <f>SUM(E6:AI6)</f>
        <v>310</v>
      </c>
      <c r="E6" s="221">
        <v>10</v>
      </c>
      <c r="F6" s="221">
        <v>10</v>
      </c>
      <c r="G6" s="221">
        <v>10</v>
      </c>
      <c r="H6" s="221">
        <v>10</v>
      </c>
      <c r="I6" s="221">
        <v>10</v>
      </c>
      <c r="J6" s="221">
        <v>10</v>
      </c>
      <c r="K6" s="221">
        <v>10</v>
      </c>
      <c r="L6" s="221">
        <v>10</v>
      </c>
      <c r="M6" s="221">
        <v>10</v>
      </c>
      <c r="N6" s="221">
        <v>10</v>
      </c>
      <c r="O6" s="221">
        <v>10</v>
      </c>
      <c r="P6" s="221">
        <v>10</v>
      </c>
      <c r="Q6" s="221">
        <v>10</v>
      </c>
      <c r="R6" s="221">
        <v>10</v>
      </c>
      <c r="S6" s="221">
        <v>10</v>
      </c>
      <c r="T6" s="221">
        <v>10</v>
      </c>
      <c r="U6" s="221">
        <v>10</v>
      </c>
      <c r="V6" s="221">
        <v>10</v>
      </c>
      <c r="W6" s="221">
        <v>10</v>
      </c>
      <c r="X6" s="221">
        <v>10</v>
      </c>
      <c r="Y6" s="221">
        <v>10</v>
      </c>
      <c r="Z6" s="221">
        <v>10</v>
      </c>
      <c r="AA6" s="221">
        <v>10</v>
      </c>
      <c r="AB6" s="221">
        <v>10</v>
      </c>
      <c r="AC6" s="221">
        <v>10</v>
      </c>
      <c r="AD6" s="221">
        <v>10</v>
      </c>
      <c r="AE6" s="221">
        <v>10</v>
      </c>
      <c r="AF6" s="221">
        <v>10</v>
      </c>
      <c r="AG6" s="221">
        <v>10</v>
      </c>
      <c r="AH6" s="221">
        <v>10</v>
      </c>
      <c r="AI6" s="221">
        <v>10</v>
      </c>
    </row>
    <row r="7" spans="1:35" ht="28.8" x14ac:dyDescent="0.3">
      <c r="A7" s="87"/>
      <c r="B7" s="101" t="s">
        <v>40</v>
      </c>
      <c r="C7" s="102" t="s">
        <v>37</v>
      </c>
      <c r="D7" s="212">
        <f t="shared" ref="D7:D26" si="1">SUM(E7:AI7)</f>
        <v>310</v>
      </c>
      <c r="E7" s="221">
        <v>10</v>
      </c>
      <c r="F7" s="221">
        <v>10</v>
      </c>
      <c r="G7" s="221">
        <v>10</v>
      </c>
      <c r="H7" s="221">
        <v>10</v>
      </c>
      <c r="I7" s="221">
        <v>10</v>
      </c>
      <c r="J7" s="221">
        <v>10</v>
      </c>
      <c r="K7" s="221">
        <v>10</v>
      </c>
      <c r="L7" s="221">
        <v>10</v>
      </c>
      <c r="M7" s="221">
        <v>10</v>
      </c>
      <c r="N7" s="221">
        <v>10</v>
      </c>
      <c r="O7" s="221">
        <v>10</v>
      </c>
      <c r="P7" s="221">
        <v>10</v>
      </c>
      <c r="Q7" s="221">
        <v>10</v>
      </c>
      <c r="R7" s="221">
        <v>10</v>
      </c>
      <c r="S7" s="221">
        <v>10</v>
      </c>
      <c r="T7" s="221">
        <v>10</v>
      </c>
      <c r="U7" s="221">
        <v>10</v>
      </c>
      <c r="V7" s="221">
        <v>10</v>
      </c>
      <c r="W7" s="221">
        <v>10</v>
      </c>
      <c r="X7" s="221">
        <v>10</v>
      </c>
      <c r="Y7" s="221">
        <v>10</v>
      </c>
      <c r="Z7" s="221">
        <v>10</v>
      </c>
      <c r="AA7" s="221">
        <v>10</v>
      </c>
      <c r="AB7" s="221">
        <v>10</v>
      </c>
      <c r="AC7" s="221">
        <v>10</v>
      </c>
      <c r="AD7" s="221">
        <v>10</v>
      </c>
      <c r="AE7" s="221">
        <v>10</v>
      </c>
      <c r="AF7" s="221">
        <v>10</v>
      </c>
      <c r="AG7" s="221">
        <v>10</v>
      </c>
      <c r="AH7" s="221">
        <v>10</v>
      </c>
      <c r="AI7" s="221">
        <v>10</v>
      </c>
    </row>
    <row r="8" spans="1:35" ht="28.8" x14ac:dyDescent="0.3">
      <c r="A8" s="87"/>
      <c r="B8" s="101" t="s">
        <v>41</v>
      </c>
      <c r="C8" s="102" t="s">
        <v>37</v>
      </c>
      <c r="D8" s="212">
        <f t="shared" si="1"/>
        <v>310</v>
      </c>
      <c r="E8" s="221">
        <v>10</v>
      </c>
      <c r="F8" s="221">
        <v>10</v>
      </c>
      <c r="G8" s="221">
        <v>10</v>
      </c>
      <c r="H8" s="221">
        <v>10</v>
      </c>
      <c r="I8" s="221">
        <v>10</v>
      </c>
      <c r="J8" s="221">
        <v>10</v>
      </c>
      <c r="K8" s="221">
        <v>10</v>
      </c>
      <c r="L8" s="221">
        <v>10</v>
      </c>
      <c r="M8" s="221">
        <v>10</v>
      </c>
      <c r="N8" s="221">
        <v>10</v>
      </c>
      <c r="O8" s="221">
        <v>10</v>
      </c>
      <c r="P8" s="221">
        <v>10</v>
      </c>
      <c r="Q8" s="221">
        <v>10</v>
      </c>
      <c r="R8" s="221">
        <v>10</v>
      </c>
      <c r="S8" s="221">
        <v>10</v>
      </c>
      <c r="T8" s="221">
        <v>10</v>
      </c>
      <c r="U8" s="221">
        <v>10</v>
      </c>
      <c r="V8" s="221">
        <v>10</v>
      </c>
      <c r="W8" s="221">
        <v>10</v>
      </c>
      <c r="X8" s="221">
        <v>10</v>
      </c>
      <c r="Y8" s="221">
        <v>10</v>
      </c>
      <c r="Z8" s="221">
        <v>10</v>
      </c>
      <c r="AA8" s="221">
        <v>10</v>
      </c>
      <c r="AB8" s="221">
        <v>10</v>
      </c>
      <c r="AC8" s="221">
        <v>10</v>
      </c>
      <c r="AD8" s="221">
        <v>10</v>
      </c>
      <c r="AE8" s="221">
        <v>10</v>
      </c>
      <c r="AF8" s="221">
        <v>10</v>
      </c>
      <c r="AG8" s="221">
        <v>10</v>
      </c>
      <c r="AH8" s="221">
        <v>10</v>
      </c>
      <c r="AI8" s="221">
        <v>10</v>
      </c>
    </row>
    <row r="9" spans="1:35" ht="28.8" x14ac:dyDescent="0.3">
      <c r="A9" s="87"/>
      <c r="B9" s="101" t="s">
        <v>42</v>
      </c>
      <c r="C9" s="102" t="s">
        <v>37</v>
      </c>
      <c r="D9" s="212">
        <f t="shared" si="1"/>
        <v>310</v>
      </c>
      <c r="E9" s="221">
        <v>10</v>
      </c>
      <c r="F9" s="221">
        <v>10</v>
      </c>
      <c r="G9" s="221">
        <v>10</v>
      </c>
      <c r="H9" s="221">
        <v>10</v>
      </c>
      <c r="I9" s="221">
        <v>10</v>
      </c>
      <c r="J9" s="221">
        <v>10</v>
      </c>
      <c r="K9" s="221">
        <v>10</v>
      </c>
      <c r="L9" s="221">
        <v>10</v>
      </c>
      <c r="M9" s="221">
        <v>10</v>
      </c>
      <c r="N9" s="221">
        <v>10</v>
      </c>
      <c r="O9" s="221">
        <v>10</v>
      </c>
      <c r="P9" s="221">
        <v>10</v>
      </c>
      <c r="Q9" s="221">
        <v>10</v>
      </c>
      <c r="R9" s="221">
        <v>10</v>
      </c>
      <c r="S9" s="221">
        <v>10</v>
      </c>
      <c r="T9" s="221">
        <v>10</v>
      </c>
      <c r="U9" s="221">
        <v>10</v>
      </c>
      <c r="V9" s="221">
        <v>10</v>
      </c>
      <c r="W9" s="221">
        <v>10</v>
      </c>
      <c r="X9" s="221">
        <v>10</v>
      </c>
      <c r="Y9" s="221">
        <v>10</v>
      </c>
      <c r="Z9" s="221">
        <v>10</v>
      </c>
      <c r="AA9" s="221">
        <v>10</v>
      </c>
      <c r="AB9" s="221">
        <v>10</v>
      </c>
      <c r="AC9" s="221">
        <v>10</v>
      </c>
      <c r="AD9" s="221">
        <v>10</v>
      </c>
      <c r="AE9" s="221">
        <v>10</v>
      </c>
      <c r="AF9" s="221">
        <v>10</v>
      </c>
      <c r="AG9" s="221">
        <v>10</v>
      </c>
      <c r="AH9" s="221">
        <v>10</v>
      </c>
      <c r="AI9" s="221">
        <v>10</v>
      </c>
    </row>
    <row r="10" spans="1:35" ht="28.8" x14ac:dyDescent="0.3">
      <c r="A10" s="87"/>
      <c r="B10" s="101" t="s">
        <v>1</v>
      </c>
      <c r="C10" s="102" t="s">
        <v>37</v>
      </c>
      <c r="D10" s="212">
        <f t="shared" si="1"/>
        <v>310</v>
      </c>
      <c r="E10" s="221">
        <v>10</v>
      </c>
      <c r="F10" s="221">
        <v>10</v>
      </c>
      <c r="G10" s="221">
        <v>10</v>
      </c>
      <c r="H10" s="221">
        <v>10</v>
      </c>
      <c r="I10" s="221">
        <v>10</v>
      </c>
      <c r="J10" s="221">
        <v>10</v>
      </c>
      <c r="K10" s="221">
        <v>10</v>
      </c>
      <c r="L10" s="221">
        <v>10</v>
      </c>
      <c r="M10" s="221">
        <v>10</v>
      </c>
      <c r="N10" s="221">
        <v>10</v>
      </c>
      <c r="O10" s="221">
        <v>10</v>
      </c>
      <c r="P10" s="221">
        <v>10</v>
      </c>
      <c r="Q10" s="221">
        <v>10</v>
      </c>
      <c r="R10" s="221">
        <v>10</v>
      </c>
      <c r="S10" s="221">
        <v>10</v>
      </c>
      <c r="T10" s="221">
        <v>10</v>
      </c>
      <c r="U10" s="221">
        <v>10</v>
      </c>
      <c r="V10" s="221">
        <v>10</v>
      </c>
      <c r="W10" s="221">
        <v>10</v>
      </c>
      <c r="X10" s="221">
        <v>10</v>
      </c>
      <c r="Y10" s="221">
        <v>10</v>
      </c>
      <c r="Z10" s="221">
        <v>10</v>
      </c>
      <c r="AA10" s="221">
        <v>10</v>
      </c>
      <c r="AB10" s="221">
        <v>10</v>
      </c>
      <c r="AC10" s="221">
        <v>10</v>
      </c>
      <c r="AD10" s="221">
        <v>10</v>
      </c>
      <c r="AE10" s="221">
        <v>10</v>
      </c>
      <c r="AF10" s="221">
        <v>10</v>
      </c>
      <c r="AG10" s="221">
        <v>10</v>
      </c>
      <c r="AH10" s="221">
        <v>10</v>
      </c>
      <c r="AI10" s="221">
        <v>10</v>
      </c>
    </row>
    <row r="11" spans="1:35" ht="28.8" x14ac:dyDescent="0.3">
      <c r="A11" s="87"/>
      <c r="B11" s="101" t="s">
        <v>44</v>
      </c>
      <c r="C11" s="102" t="s">
        <v>37</v>
      </c>
      <c r="D11" s="212">
        <f t="shared" si="1"/>
        <v>0</v>
      </c>
      <c r="E11" s="178"/>
      <c r="F11" s="178"/>
      <c r="G11" s="178"/>
      <c r="H11" s="178"/>
      <c r="I11" s="178"/>
      <c r="J11" s="178"/>
      <c r="K11" s="178"/>
      <c r="L11" s="178"/>
      <c r="M11" s="178"/>
      <c r="N11" s="178"/>
      <c r="O11" s="178"/>
      <c r="P11" s="178"/>
      <c r="Q11" s="178"/>
      <c r="R11" s="178"/>
      <c r="S11" s="178"/>
      <c r="T11" s="178"/>
      <c r="U11" s="178"/>
      <c r="V11" s="178"/>
      <c r="W11" s="178"/>
      <c r="X11" s="178"/>
      <c r="Y11" s="178"/>
      <c r="Z11" s="178"/>
      <c r="AA11" s="178"/>
      <c r="AB11" s="178"/>
      <c r="AC11" s="178"/>
      <c r="AD11" s="178"/>
      <c r="AE11" s="178"/>
      <c r="AF11" s="178"/>
      <c r="AG11" s="178"/>
      <c r="AH11" s="178"/>
      <c r="AI11" s="178"/>
    </row>
    <row r="12" spans="1:35" s="225" customFormat="1" ht="28.8" x14ac:dyDescent="0.3">
      <c r="A12" s="224"/>
      <c r="B12" s="213" t="s">
        <v>63</v>
      </c>
      <c r="C12" s="214" t="s">
        <v>37</v>
      </c>
      <c r="D12" s="215">
        <f t="shared" si="1"/>
        <v>1550</v>
      </c>
      <c r="E12" s="219">
        <f>SUM(E6:E11)</f>
        <v>50</v>
      </c>
      <c r="F12" s="219">
        <f t="shared" ref="F12:AH12" si="2">SUM(F6:F11)</f>
        <v>50</v>
      </c>
      <c r="G12" s="219">
        <f t="shared" si="2"/>
        <v>50</v>
      </c>
      <c r="H12" s="219">
        <f t="shared" si="2"/>
        <v>50</v>
      </c>
      <c r="I12" s="219">
        <f t="shared" si="2"/>
        <v>50</v>
      </c>
      <c r="J12" s="219">
        <f t="shared" si="2"/>
        <v>50</v>
      </c>
      <c r="K12" s="219">
        <f t="shared" si="2"/>
        <v>50</v>
      </c>
      <c r="L12" s="219">
        <f t="shared" si="2"/>
        <v>50</v>
      </c>
      <c r="M12" s="219">
        <f t="shared" si="2"/>
        <v>50</v>
      </c>
      <c r="N12" s="219">
        <f t="shared" si="2"/>
        <v>50</v>
      </c>
      <c r="O12" s="219">
        <f t="shared" si="2"/>
        <v>50</v>
      </c>
      <c r="P12" s="219">
        <f t="shared" si="2"/>
        <v>50</v>
      </c>
      <c r="Q12" s="219">
        <f t="shared" si="2"/>
        <v>50</v>
      </c>
      <c r="R12" s="219">
        <f t="shared" si="2"/>
        <v>50</v>
      </c>
      <c r="S12" s="219">
        <f t="shared" si="2"/>
        <v>50</v>
      </c>
      <c r="T12" s="219">
        <f t="shared" si="2"/>
        <v>50</v>
      </c>
      <c r="U12" s="219">
        <f t="shared" si="2"/>
        <v>50</v>
      </c>
      <c r="V12" s="219">
        <f t="shared" si="2"/>
        <v>50</v>
      </c>
      <c r="W12" s="219">
        <f t="shared" si="2"/>
        <v>50</v>
      </c>
      <c r="X12" s="219">
        <f t="shared" si="2"/>
        <v>50</v>
      </c>
      <c r="Y12" s="219">
        <f t="shared" si="2"/>
        <v>50</v>
      </c>
      <c r="Z12" s="219">
        <f t="shared" si="2"/>
        <v>50</v>
      </c>
      <c r="AA12" s="219">
        <f t="shared" si="2"/>
        <v>50</v>
      </c>
      <c r="AB12" s="219">
        <f t="shared" si="2"/>
        <v>50</v>
      </c>
      <c r="AC12" s="219">
        <f t="shared" si="2"/>
        <v>50</v>
      </c>
      <c r="AD12" s="219">
        <f t="shared" si="2"/>
        <v>50</v>
      </c>
      <c r="AE12" s="219">
        <f t="shared" si="2"/>
        <v>50</v>
      </c>
      <c r="AF12" s="219">
        <f t="shared" si="2"/>
        <v>50</v>
      </c>
      <c r="AG12" s="219">
        <f t="shared" si="2"/>
        <v>50</v>
      </c>
      <c r="AH12" s="219">
        <f t="shared" si="2"/>
        <v>50</v>
      </c>
      <c r="AI12" s="219">
        <f t="shared" ref="AI12" si="3">SUM(AI6:AI11)</f>
        <v>50</v>
      </c>
    </row>
    <row r="13" spans="1:35" ht="28.8" x14ac:dyDescent="0.3">
      <c r="A13" s="87"/>
      <c r="B13" s="101" t="s">
        <v>45</v>
      </c>
      <c r="C13" s="102" t="s">
        <v>37</v>
      </c>
      <c r="D13" s="212">
        <f t="shared" si="1"/>
        <v>0</v>
      </c>
      <c r="E13" s="181"/>
      <c r="F13" s="181"/>
      <c r="G13" s="181"/>
      <c r="H13" s="181"/>
      <c r="I13" s="181"/>
      <c r="J13" s="181"/>
      <c r="K13" s="181"/>
      <c r="L13" s="181"/>
      <c r="M13" s="181"/>
      <c r="N13" s="181"/>
      <c r="O13" s="181"/>
      <c r="P13" s="181"/>
      <c r="Q13" s="181"/>
      <c r="R13" s="181"/>
      <c r="S13" s="181"/>
      <c r="T13" s="181"/>
      <c r="U13" s="103"/>
      <c r="V13" s="103"/>
      <c r="W13" s="103"/>
      <c r="X13" s="103"/>
      <c r="Y13" s="103"/>
      <c r="Z13" s="103"/>
      <c r="AA13" s="103"/>
      <c r="AB13" s="103"/>
      <c r="AC13" s="103"/>
      <c r="AD13" s="103"/>
      <c r="AE13" s="103"/>
      <c r="AF13" s="103"/>
      <c r="AG13" s="103"/>
      <c r="AH13" s="103"/>
      <c r="AI13" s="103"/>
    </row>
    <row r="14" spans="1:35" ht="29.25" customHeight="1" x14ac:dyDescent="0.3">
      <c r="A14" s="87"/>
      <c r="B14" s="213" t="s">
        <v>55</v>
      </c>
      <c r="C14" s="214" t="s">
        <v>37</v>
      </c>
      <c r="D14" s="215">
        <f t="shared" si="1"/>
        <v>1550</v>
      </c>
      <c r="E14" s="216">
        <f>E12-E13</f>
        <v>50</v>
      </c>
      <c r="F14" s="216">
        <f t="shared" ref="F14:AH14" si="4">F12-F13</f>
        <v>50</v>
      </c>
      <c r="G14" s="216">
        <f t="shared" si="4"/>
        <v>50</v>
      </c>
      <c r="H14" s="216">
        <f t="shared" si="4"/>
        <v>50</v>
      </c>
      <c r="I14" s="216">
        <f t="shared" si="4"/>
        <v>50</v>
      </c>
      <c r="J14" s="216">
        <f t="shared" si="4"/>
        <v>50</v>
      </c>
      <c r="K14" s="216">
        <f t="shared" si="4"/>
        <v>50</v>
      </c>
      <c r="L14" s="216">
        <f t="shared" si="4"/>
        <v>50</v>
      </c>
      <c r="M14" s="216">
        <f t="shared" si="4"/>
        <v>50</v>
      </c>
      <c r="N14" s="216">
        <f t="shared" si="4"/>
        <v>50</v>
      </c>
      <c r="O14" s="216">
        <f t="shared" si="4"/>
        <v>50</v>
      </c>
      <c r="P14" s="216">
        <f t="shared" si="4"/>
        <v>50</v>
      </c>
      <c r="Q14" s="216">
        <f t="shared" si="4"/>
        <v>50</v>
      </c>
      <c r="R14" s="216">
        <f t="shared" si="4"/>
        <v>50</v>
      </c>
      <c r="S14" s="216">
        <f t="shared" si="4"/>
        <v>50</v>
      </c>
      <c r="T14" s="216">
        <f t="shared" si="4"/>
        <v>50</v>
      </c>
      <c r="U14" s="216">
        <f t="shared" si="4"/>
        <v>50</v>
      </c>
      <c r="V14" s="216">
        <f t="shared" si="4"/>
        <v>50</v>
      </c>
      <c r="W14" s="216">
        <f t="shared" si="4"/>
        <v>50</v>
      </c>
      <c r="X14" s="216">
        <f t="shared" si="4"/>
        <v>50</v>
      </c>
      <c r="Y14" s="216">
        <f t="shared" si="4"/>
        <v>50</v>
      </c>
      <c r="Z14" s="216">
        <f t="shared" si="4"/>
        <v>50</v>
      </c>
      <c r="AA14" s="216">
        <f t="shared" si="4"/>
        <v>50</v>
      </c>
      <c r="AB14" s="216">
        <f t="shared" si="4"/>
        <v>50</v>
      </c>
      <c r="AC14" s="216">
        <f t="shared" si="4"/>
        <v>50</v>
      </c>
      <c r="AD14" s="216">
        <f t="shared" si="4"/>
        <v>50</v>
      </c>
      <c r="AE14" s="216">
        <f t="shared" si="4"/>
        <v>50</v>
      </c>
      <c r="AF14" s="216">
        <f t="shared" si="4"/>
        <v>50</v>
      </c>
      <c r="AG14" s="216">
        <f t="shared" si="4"/>
        <v>50</v>
      </c>
      <c r="AH14" s="216">
        <f t="shared" si="4"/>
        <v>50</v>
      </c>
      <c r="AI14" s="216">
        <f t="shared" ref="AI14" si="5">AI12-AI13</f>
        <v>50</v>
      </c>
    </row>
    <row r="15" spans="1:35" s="68" customFormat="1" ht="14.4" x14ac:dyDescent="0.3">
      <c r="A15" s="65"/>
      <c r="B15" s="294" t="s">
        <v>134</v>
      </c>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row>
    <row r="16" spans="1:35" ht="28.8" x14ac:dyDescent="0.3">
      <c r="A16" s="87"/>
      <c r="B16" s="137" t="s">
        <v>134</v>
      </c>
      <c r="C16" s="102" t="s">
        <v>37</v>
      </c>
      <c r="D16" s="212">
        <f t="shared" si="1"/>
        <v>31</v>
      </c>
      <c r="E16" s="181">
        <v>1</v>
      </c>
      <c r="F16" s="181">
        <v>1</v>
      </c>
      <c r="G16" s="181">
        <v>1</v>
      </c>
      <c r="H16" s="181">
        <v>1</v>
      </c>
      <c r="I16" s="181">
        <v>1</v>
      </c>
      <c r="J16" s="181">
        <v>1</v>
      </c>
      <c r="K16" s="181">
        <v>1</v>
      </c>
      <c r="L16" s="181">
        <v>1</v>
      </c>
      <c r="M16" s="181">
        <v>1</v>
      </c>
      <c r="N16" s="181">
        <v>1</v>
      </c>
      <c r="O16" s="181">
        <v>1</v>
      </c>
      <c r="P16" s="181">
        <v>1</v>
      </c>
      <c r="Q16" s="181">
        <v>1</v>
      </c>
      <c r="R16" s="181">
        <v>1</v>
      </c>
      <c r="S16" s="181">
        <v>1</v>
      </c>
      <c r="T16" s="181">
        <v>1</v>
      </c>
      <c r="U16" s="181">
        <v>1</v>
      </c>
      <c r="V16" s="181">
        <v>1</v>
      </c>
      <c r="W16" s="181">
        <v>1</v>
      </c>
      <c r="X16" s="181">
        <v>1</v>
      </c>
      <c r="Y16" s="181">
        <v>1</v>
      </c>
      <c r="Z16" s="181">
        <v>1</v>
      </c>
      <c r="AA16" s="181">
        <v>1</v>
      </c>
      <c r="AB16" s="181">
        <v>1</v>
      </c>
      <c r="AC16" s="181">
        <v>1</v>
      </c>
      <c r="AD16" s="181">
        <v>1</v>
      </c>
      <c r="AE16" s="181">
        <v>1</v>
      </c>
      <c r="AF16" s="181">
        <v>1</v>
      </c>
      <c r="AG16" s="181">
        <v>1</v>
      </c>
      <c r="AH16" s="181">
        <v>1</v>
      </c>
      <c r="AI16" s="181">
        <v>1</v>
      </c>
    </row>
    <row r="17" spans="1:35" s="68" customFormat="1" ht="14.4" x14ac:dyDescent="0.3">
      <c r="A17" s="65"/>
      <c r="B17" s="294" t="s">
        <v>64</v>
      </c>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row>
    <row r="18" spans="1:35" ht="28.8" x14ac:dyDescent="0.3">
      <c r="A18" s="87"/>
      <c r="B18" s="101" t="s">
        <v>53</v>
      </c>
      <c r="C18" s="102" t="s">
        <v>37</v>
      </c>
      <c r="D18" s="212">
        <f t="shared" si="1"/>
        <v>620</v>
      </c>
      <c r="E18" s="181">
        <v>20</v>
      </c>
      <c r="F18" s="181">
        <v>20</v>
      </c>
      <c r="G18" s="181">
        <v>20</v>
      </c>
      <c r="H18" s="181">
        <v>20</v>
      </c>
      <c r="I18" s="181">
        <v>20</v>
      </c>
      <c r="J18" s="181">
        <v>20</v>
      </c>
      <c r="K18" s="181">
        <v>20</v>
      </c>
      <c r="L18" s="181">
        <v>20</v>
      </c>
      <c r="M18" s="181">
        <v>20</v>
      </c>
      <c r="N18" s="181">
        <v>20</v>
      </c>
      <c r="O18" s="181">
        <v>20</v>
      </c>
      <c r="P18" s="181">
        <v>20</v>
      </c>
      <c r="Q18" s="181">
        <v>20</v>
      </c>
      <c r="R18" s="181">
        <v>20</v>
      </c>
      <c r="S18" s="181">
        <v>20</v>
      </c>
      <c r="T18" s="181">
        <v>20</v>
      </c>
      <c r="U18" s="181">
        <v>20</v>
      </c>
      <c r="V18" s="181">
        <v>20</v>
      </c>
      <c r="W18" s="181">
        <v>20</v>
      </c>
      <c r="X18" s="181">
        <v>20</v>
      </c>
      <c r="Y18" s="181">
        <v>20</v>
      </c>
      <c r="Z18" s="181">
        <v>20</v>
      </c>
      <c r="AA18" s="181">
        <v>20</v>
      </c>
      <c r="AB18" s="181">
        <v>20</v>
      </c>
      <c r="AC18" s="181">
        <v>20</v>
      </c>
      <c r="AD18" s="181">
        <v>20</v>
      </c>
      <c r="AE18" s="181">
        <v>20</v>
      </c>
      <c r="AF18" s="181">
        <v>20</v>
      </c>
      <c r="AG18" s="181">
        <v>20</v>
      </c>
      <c r="AH18" s="181">
        <v>20</v>
      </c>
      <c r="AI18" s="181">
        <v>20</v>
      </c>
    </row>
    <row r="19" spans="1:35" ht="28.8" x14ac:dyDescent="0.3">
      <c r="A19" s="87"/>
      <c r="B19" s="101" t="s">
        <v>0</v>
      </c>
      <c r="C19" s="102" t="s">
        <v>37</v>
      </c>
      <c r="D19" s="212">
        <f t="shared" si="1"/>
        <v>31</v>
      </c>
      <c r="E19" s="181">
        <v>1</v>
      </c>
      <c r="F19" s="181">
        <v>1</v>
      </c>
      <c r="G19" s="181">
        <v>1</v>
      </c>
      <c r="H19" s="181">
        <v>1</v>
      </c>
      <c r="I19" s="181">
        <v>1</v>
      </c>
      <c r="J19" s="181">
        <v>1</v>
      </c>
      <c r="K19" s="181">
        <v>1</v>
      </c>
      <c r="L19" s="181">
        <v>1</v>
      </c>
      <c r="M19" s="181">
        <v>1</v>
      </c>
      <c r="N19" s="181">
        <v>1</v>
      </c>
      <c r="O19" s="181">
        <v>1</v>
      </c>
      <c r="P19" s="181">
        <v>1</v>
      </c>
      <c r="Q19" s="181">
        <v>1</v>
      </c>
      <c r="R19" s="181">
        <v>1</v>
      </c>
      <c r="S19" s="181">
        <v>1</v>
      </c>
      <c r="T19" s="181">
        <v>1</v>
      </c>
      <c r="U19" s="181">
        <v>1</v>
      </c>
      <c r="V19" s="181">
        <v>1</v>
      </c>
      <c r="W19" s="181">
        <v>1</v>
      </c>
      <c r="X19" s="181">
        <v>1</v>
      </c>
      <c r="Y19" s="181">
        <v>1</v>
      </c>
      <c r="Z19" s="181">
        <v>1</v>
      </c>
      <c r="AA19" s="181">
        <v>1</v>
      </c>
      <c r="AB19" s="181">
        <v>1</v>
      </c>
      <c r="AC19" s="181">
        <v>1</v>
      </c>
      <c r="AD19" s="181">
        <v>1</v>
      </c>
      <c r="AE19" s="181">
        <v>1</v>
      </c>
      <c r="AF19" s="181">
        <v>1</v>
      </c>
      <c r="AG19" s="181">
        <v>1</v>
      </c>
      <c r="AH19" s="181">
        <v>1</v>
      </c>
      <c r="AI19" s="181">
        <v>1</v>
      </c>
    </row>
    <row r="20" spans="1:35" ht="43.2" x14ac:dyDescent="0.3">
      <c r="A20" s="87"/>
      <c r="B20" s="101" t="s">
        <v>60</v>
      </c>
      <c r="C20" s="102" t="s">
        <v>37</v>
      </c>
      <c r="D20" s="212">
        <f t="shared" si="1"/>
        <v>310</v>
      </c>
      <c r="E20" s="181">
        <v>10</v>
      </c>
      <c r="F20" s="181">
        <v>10</v>
      </c>
      <c r="G20" s="181">
        <v>10</v>
      </c>
      <c r="H20" s="181">
        <v>10</v>
      </c>
      <c r="I20" s="181">
        <v>10</v>
      </c>
      <c r="J20" s="181">
        <v>10</v>
      </c>
      <c r="K20" s="181">
        <v>10</v>
      </c>
      <c r="L20" s="181">
        <v>10</v>
      </c>
      <c r="M20" s="181">
        <v>10</v>
      </c>
      <c r="N20" s="181">
        <v>10</v>
      </c>
      <c r="O20" s="181">
        <v>10</v>
      </c>
      <c r="P20" s="181">
        <v>10</v>
      </c>
      <c r="Q20" s="181">
        <v>10</v>
      </c>
      <c r="R20" s="181">
        <v>10</v>
      </c>
      <c r="S20" s="181">
        <v>10</v>
      </c>
      <c r="T20" s="181">
        <v>10</v>
      </c>
      <c r="U20" s="181">
        <v>10</v>
      </c>
      <c r="V20" s="181">
        <v>10</v>
      </c>
      <c r="W20" s="181">
        <v>10</v>
      </c>
      <c r="X20" s="181">
        <v>10</v>
      </c>
      <c r="Y20" s="181">
        <v>10</v>
      </c>
      <c r="Z20" s="181">
        <v>10</v>
      </c>
      <c r="AA20" s="181">
        <v>10</v>
      </c>
      <c r="AB20" s="181">
        <v>10</v>
      </c>
      <c r="AC20" s="181">
        <v>10</v>
      </c>
      <c r="AD20" s="181">
        <v>10</v>
      </c>
      <c r="AE20" s="181">
        <v>10</v>
      </c>
      <c r="AF20" s="181">
        <v>10</v>
      </c>
      <c r="AG20" s="181">
        <v>10</v>
      </c>
      <c r="AH20" s="181">
        <v>10</v>
      </c>
      <c r="AI20" s="181">
        <v>10</v>
      </c>
    </row>
    <row r="21" spans="1:35" ht="14.4" x14ac:dyDescent="0.3">
      <c r="A21" s="87"/>
      <c r="B21" s="304" t="s">
        <v>307</v>
      </c>
      <c r="C21" s="305"/>
      <c r="D21" s="305"/>
      <c r="E21" s="305"/>
      <c r="F21" s="305"/>
      <c r="G21" s="305"/>
      <c r="H21" s="305"/>
      <c r="I21" s="305"/>
      <c r="J21" s="305"/>
      <c r="K21" s="305"/>
      <c r="L21" s="305"/>
      <c r="M21" s="305"/>
      <c r="N21" s="305"/>
      <c r="O21" s="305"/>
      <c r="P21" s="305"/>
      <c r="Q21" s="305"/>
      <c r="R21" s="305"/>
      <c r="S21" s="305"/>
      <c r="T21" s="305"/>
      <c r="U21" s="305"/>
      <c r="V21" s="305"/>
      <c r="W21" s="305"/>
      <c r="X21" s="305"/>
      <c r="Y21" s="305"/>
      <c r="Z21" s="305"/>
      <c r="AA21" s="305"/>
      <c r="AB21" s="305"/>
      <c r="AC21" s="305"/>
      <c r="AD21" s="305"/>
      <c r="AE21" s="305"/>
      <c r="AF21" s="305"/>
      <c r="AG21" s="305"/>
      <c r="AH21" s="305"/>
    </row>
    <row r="22" spans="1:35" ht="28.8" x14ac:dyDescent="0.3">
      <c r="A22" s="87"/>
      <c r="B22" s="137" t="s">
        <v>307</v>
      </c>
      <c r="C22" s="102" t="s">
        <v>37</v>
      </c>
      <c r="D22" s="212">
        <f t="shared" si="1"/>
        <v>31</v>
      </c>
      <c r="E22" s="181">
        <v>1</v>
      </c>
      <c r="F22" s="181">
        <v>1</v>
      </c>
      <c r="G22" s="181">
        <v>1</v>
      </c>
      <c r="H22" s="181">
        <v>1</v>
      </c>
      <c r="I22" s="181">
        <v>1</v>
      </c>
      <c r="J22" s="181">
        <v>1</v>
      </c>
      <c r="K22" s="181">
        <v>1</v>
      </c>
      <c r="L22" s="181">
        <v>1</v>
      </c>
      <c r="M22" s="181">
        <v>1</v>
      </c>
      <c r="N22" s="181">
        <v>1</v>
      </c>
      <c r="O22" s="181">
        <v>1</v>
      </c>
      <c r="P22" s="181">
        <v>1</v>
      </c>
      <c r="Q22" s="181">
        <v>1</v>
      </c>
      <c r="R22" s="181">
        <v>1</v>
      </c>
      <c r="S22" s="181">
        <v>1</v>
      </c>
      <c r="T22" s="181">
        <v>1</v>
      </c>
      <c r="U22" s="181">
        <v>1</v>
      </c>
      <c r="V22" s="181">
        <v>1</v>
      </c>
      <c r="W22" s="181">
        <v>1</v>
      </c>
      <c r="X22" s="181">
        <v>1</v>
      </c>
      <c r="Y22" s="181">
        <v>1</v>
      </c>
      <c r="Z22" s="181">
        <v>1</v>
      </c>
      <c r="AA22" s="181">
        <v>1</v>
      </c>
      <c r="AB22" s="181">
        <v>1</v>
      </c>
      <c r="AC22" s="181">
        <v>1</v>
      </c>
      <c r="AD22" s="181">
        <v>1</v>
      </c>
      <c r="AE22" s="181">
        <v>1</v>
      </c>
      <c r="AF22" s="181">
        <v>1</v>
      </c>
      <c r="AG22" s="181">
        <v>1</v>
      </c>
      <c r="AH22" s="181">
        <v>1</v>
      </c>
      <c r="AI22" s="181">
        <v>1</v>
      </c>
    </row>
    <row r="23" spans="1:35" ht="14.4" x14ac:dyDescent="0.3">
      <c r="A23" s="87"/>
      <c r="B23" s="306" t="s">
        <v>47</v>
      </c>
      <c r="C23" s="305"/>
      <c r="D23" s="305"/>
      <c r="E23" s="305"/>
      <c r="F23" s="305"/>
      <c r="G23" s="305"/>
      <c r="H23" s="305"/>
      <c r="I23" s="305"/>
      <c r="J23" s="305"/>
      <c r="K23" s="305"/>
      <c r="L23" s="305"/>
      <c r="M23" s="305"/>
      <c r="N23" s="305"/>
      <c r="O23" s="305"/>
      <c r="P23" s="305"/>
      <c r="Q23" s="305"/>
      <c r="R23" s="305"/>
      <c r="S23" s="305"/>
      <c r="T23" s="305"/>
      <c r="U23" s="305"/>
      <c r="V23" s="305"/>
      <c r="W23" s="305"/>
      <c r="X23" s="305"/>
      <c r="Y23" s="305"/>
      <c r="Z23" s="305"/>
      <c r="AA23" s="305"/>
      <c r="AB23" s="305"/>
      <c r="AC23" s="305"/>
      <c r="AD23" s="305"/>
      <c r="AE23" s="305"/>
      <c r="AF23" s="305"/>
      <c r="AG23" s="305"/>
      <c r="AH23" s="305"/>
    </row>
    <row r="24" spans="1:35" ht="28.8" x14ac:dyDescent="0.3">
      <c r="A24" s="87"/>
      <c r="B24" s="101" t="s">
        <v>48</v>
      </c>
      <c r="C24" s="102" t="s">
        <v>37</v>
      </c>
      <c r="D24" s="212">
        <f t="shared" si="1"/>
        <v>31</v>
      </c>
      <c r="E24" s="181">
        <v>1</v>
      </c>
      <c r="F24" s="181">
        <v>1</v>
      </c>
      <c r="G24" s="181">
        <v>1</v>
      </c>
      <c r="H24" s="181">
        <v>1</v>
      </c>
      <c r="I24" s="181">
        <v>1</v>
      </c>
      <c r="J24" s="181">
        <v>1</v>
      </c>
      <c r="K24" s="181">
        <v>1</v>
      </c>
      <c r="L24" s="181">
        <v>1</v>
      </c>
      <c r="M24" s="181">
        <v>1</v>
      </c>
      <c r="N24" s="181">
        <v>1</v>
      </c>
      <c r="O24" s="181">
        <v>1</v>
      </c>
      <c r="P24" s="181">
        <v>1</v>
      </c>
      <c r="Q24" s="181">
        <v>1</v>
      </c>
      <c r="R24" s="181">
        <v>1</v>
      </c>
      <c r="S24" s="181">
        <v>1</v>
      </c>
      <c r="T24" s="181">
        <v>1</v>
      </c>
      <c r="U24" s="181">
        <v>1</v>
      </c>
      <c r="V24" s="181">
        <v>1</v>
      </c>
      <c r="W24" s="181">
        <v>1</v>
      </c>
      <c r="X24" s="181">
        <v>1</v>
      </c>
      <c r="Y24" s="181">
        <v>1</v>
      </c>
      <c r="Z24" s="181">
        <v>1</v>
      </c>
      <c r="AA24" s="181">
        <v>1</v>
      </c>
      <c r="AB24" s="181">
        <v>1</v>
      </c>
      <c r="AC24" s="181">
        <v>1</v>
      </c>
      <c r="AD24" s="181">
        <v>1</v>
      </c>
      <c r="AE24" s="181">
        <v>1</v>
      </c>
      <c r="AF24" s="181">
        <v>1</v>
      </c>
      <c r="AG24" s="181">
        <v>1</v>
      </c>
      <c r="AH24" s="181">
        <v>1</v>
      </c>
      <c r="AI24" s="181">
        <v>1</v>
      </c>
    </row>
    <row r="25" spans="1:35" s="68" customFormat="1" ht="14.4" x14ac:dyDescent="0.3">
      <c r="A25" s="65"/>
      <c r="B25" s="294" t="s">
        <v>137</v>
      </c>
      <c r="C25" s="295"/>
      <c r="D25" s="295"/>
      <c r="E25" s="295"/>
      <c r="F25" s="295"/>
      <c r="G25" s="295"/>
      <c r="H25" s="295"/>
      <c r="I25" s="295"/>
      <c r="J25" s="295"/>
      <c r="K25" s="295"/>
      <c r="L25" s="295"/>
      <c r="M25" s="295"/>
      <c r="N25" s="295"/>
      <c r="O25" s="295"/>
      <c r="P25" s="295"/>
      <c r="Q25" s="295"/>
      <c r="R25" s="295"/>
      <c r="S25" s="295"/>
      <c r="T25" s="295"/>
      <c r="U25" s="295"/>
      <c r="V25" s="295"/>
      <c r="W25" s="295"/>
      <c r="X25" s="295"/>
      <c r="Y25" s="295"/>
      <c r="Z25" s="295"/>
      <c r="AA25" s="295"/>
      <c r="AB25" s="295"/>
      <c r="AC25" s="295"/>
      <c r="AD25" s="295"/>
      <c r="AE25" s="295"/>
      <c r="AF25" s="295"/>
      <c r="AG25" s="295"/>
      <c r="AH25" s="295"/>
    </row>
    <row r="26" spans="1:35" customFormat="1" ht="28.8" x14ac:dyDescent="0.3">
      <c r="A26" s="105"/>
      <c r="B26" s="106" t="s">
        <v>61</v>
      </c>
      <c r="C26" s="102" t="s">
        <v>37</v>
      </c>
      <c r="D26" s="212">
        <f t="shared" si="1"/>
        <v>310</v>
      </c>
      <c r="E26" s="181">
        <v>10</v>
      </c>
      <c r="F26" s="181">
        <v>10</v>
      </c>
      <c r="G26" s="181">
        <v>10</v>
      </c>
      <c r="H26" s="181">
        <v>10</v>
      </c>
      <c r="I26" s="181">
        <v>10</v>
      </c>
      <c r="J26" s="181">
        <v>10</v>
      </c>
      <c r="K26" s="181">
        <v>10</v>
      </c>
      <c r="L26" s="181">
        <v>10</v>
      </c>
      <c r="M26" s="181">
        <v>10</v>
      </c>
      <c r="N26" s="181">
        <v>10</v>
      </c>
      <c r="O26" s="181">
        <v>10</v>
      </c>
      <c r="P26" s="181">
        <v>10</v>
      </c>
      <c r="Q26" s="181">
        <v>10</v>
      </c>
      <c r="R26" s="181">
        <v>10</v>
      </c>
      <c r="S26" s="181">
        <v>10</v>
      </c>
      <c r="T26" s="181">
        <v>10</v>
      </c>
      <c r="U26" s="181">
        <v>10</v>
      </c>
      <c r="V26" s="181">
        <v>10</v>
      </c>
      <c r="W26" s="181">
        <v>10</v>
      </c>
      <c r="X26" s="181">
        <v>10</v>
      </c>
      <c r="Y26" s="181">
        <v>10</v>
      </c>
      <c r="Z26" s="181">
        <v>10</v>
      </c>
      <c r="AA26" s="181">
        <v>10</v>
      </c>
      <c r="AB26" s="181">
        <v>10</v>
      </c>
      <c r="AC26" s="181">
        <v>10</v>
      </c>
      <c r="AD26" s="181">
        <v>10</v>
      </c>
      <c r="AE26" s="181">
        <v>10</v>
      </c>
      <c r="AF26" s="181">
        <v>10</v>
      </c>
      <c r="AG26" s="181">
        <v>10</v>
      </c>
      <c r="AH26" s="181">
        <v>10</v>
      </c>
      <c r="AI26" s="181">
        <v>10</v>
      </c>
    </row>
    <row r="28" spans="1:35" ht="16.5" customHeight="1" x14ac:dyDescent="0.3">
      <c r="E28" s="100">
        <f t="shared" ref="E28:AH28" si="6">E4</f>
        <v>2024</v>
      </c>
      <c r="F28" s="100">
        <f t="shared" si="6"/>
        <v>2025</v>
      </c>
      <c r="G28" s="100">
        <f t="shared" si="6"/>
        <v>2026</v>
      </c>
      <c r="H28" s="100">
        <f t="shared" si="6"/>
        <v>2027</v>
      </c>
      <c r="I28" s="100">
        <f t="shared" si="6"/>
        <v>2028</v>
      </c>
      <c r="J28" s="100">
        <f t="shared" si="6"/>
        <v>2029</v>
      </c>
      <c r="K28" s="100">
        <f t="shared" si="6"/>
        <v>2030</v>
      </c>
      <c r="L28" s="100">
        <f t="shared" si="6"/>
        <v>2031</v>
      </c>
      <c r="M28" s="100">
        <f t="shared" si="6"/>
        <v>2032</v>
      </c>
      <c r="N28" s="100">
        <f t="shared" si="6"/>
        <v>2033</v>
      </c>
      <c r="O28" s="100">
        <f t="shared" si="6"/>
        <v>2034</v>
      </c>
      <c r="P28" s="100">
        <f t="shared" si="6"/>
        <v>2035</v>
      </c>
      <c r="Q28" s="100">
        <f t="shared" si="6"/>
        <v>2036</v>
      </c>
      <c r="R28" s="100">
        <f t="shared" si="6"/>
        <v>2037</v>
      </c>
      <c r="S28" s="100">
        <f t="shared" si="6"/>
        <v>2038</v>
      </c>
      <c r="T28" s="100">
        <f t="shared" si="6"/>
        <v>2039</v>
      </c>
      <c r="U28" s="100">
        <f t="shared" si="6"/>
        <v>2040</v>
      </c>
      <c r="V28" s="100">
        <f t="shared" si="6"/>
        <v>2041</v>
      </c>
      <c r="W28" s="100">
        <f t="shared" si="6"/>
        <v>2042</v>
      </c>
      <c r="X28" s="100">
        <f t="shared" si="6"/>
        <v>2043</v>
      </c>
      <c r="Y28" s="100">
        <f t="shared" si="6"/>
        <v>2044</v>
      </c>
      <c r="Z28" s="100">
        <f t="shared" si="6"/>
        <v>2045</v>
      </c>
      <c r="AA28" s="100">
        <f t="shared" si="6"/>
        <v>2046</v>
      </c>
      <c r="AB28" s="100">
        <f t="shared" si="6"/>
        <v>2047</v>
      </c>
      <c r="AC28" s="100">
        <f t="shared" si="6"/>
        <v>2048</v>
      </c>
      <c r="AD28" s="100">
        <f t="shared" si="6"/>
        <v>2049</v>
      </c>
      <c r="AE28" s="100">
        <f t="shared" si="6"/>
        <v>2050</v>
      </c>
      <c r="AF28" s="100">
        <f t="shared" si="6"/>
        <v>2051</v>
      </c>
      <c r="AG28" s="100">
        <f t="shared" si="6"/>
        <v>2052</v>
      </c>
      <c r="AH28" s="100">
        <f t="shared" si="6"/>
        <v>2053</v>
      </c>
      <c r="AI28" s="100">
        <f t="shared" ref="AI28" si="7">AI4</f>
        <v>2054</v>
      </c>
    </row>
    <row r="29" spans="1:35" s="68" customFormat="1" ht="33" customHeight="1" x14ac:dyDescent="0.3">
      <c r="B29" s="80" t="s">
        <v>50</v>
      </c>
      <c r="C29" s="76" t="s">
        <v>37</v>
      </c>
      <c r="D29" s="212">
        <f t="shared" ref="D29:D31" si="8">SUM(E29:AI29)</f>
        <v>1643</v>
      </c>
      <c r="E29" s="82">
        <f>E14+E22+E24+E16</f>
        <v>53</v>
      </c>
      <c r="F29" s="82">
        <f t="shared" ref="F29:AH29" si="9">F14+F22+F24+F16</f>
        <v>53</v>
      </c>
      <c r="G29" s="82">
        <f t="shared" si="9"/>
        <v>53</v>
      </c>
      <c r="H29" s="82">
        <f t="shared" si="9"/>
        <v>53</v>
      </c>
      <c r="I29" s="82">
        <f t="shared" si="9"/>
        <v>53</v>
      </c>
      <c r="J29" s="82">
        <f t="shared" si="9"/>
        <v>53</v>
      </c>
      <c r="K29" s="82">
        <f t="shared" si="9"/>
        <v>53</v>
      </c>
      <c r="L29" s="82">
        <f t="shared" si="9"/>
        <v>53</v>
      </c>
      <c r="M29" s="82">
        <f t="shared" si="9"/>
        <v>53</v>
      </c>
      <c r="N29" s="82">
        <f t="shared" si="9"/>
        <v>53</v>
      </c>
      <c r="O29" s="82">
        <f t="shared" si="9"/>
        <v>53</v>
      </c>
      <c r="P29" s="82">
        <f t="shared" si="9"/>
        <v>53</v>
      </c>
      <c r="Q29" s="82">
        <f t="shared" si="9"/>
        <v>53</v>
      </c>
      <c r="R29" s="82">
        <f t="shared" si="9"/>
        <v>53</v>
      </c>
      <c r="S29" s="82">
        <f t="shared" si="9"/>
        <v>53</v>
      </c>
      <c r="T29" s="82">
        <f t="shared" si="9"/>
        <v>53</v>
      </c>
      <c r="U29" s="82">
        <f t="shared" si="9"/>
        <v>53</v>
      </c>
      <c r="V29" s="82">
        <f t="shared" si="9"/>
        <v>53</v>
      </c>
      <c r="W29" s="82">
        <f t="shared" si="9"/>
        <v>53</v>
      </c>
      <c r="X29" s="82">
        <f t="shared" si="9"/>
        <v>53</v>
      </c>
      <c r="Y29" s="82">
        <f t="shared" si="9"/>
        <v>53</v>
      </c>
      <c r="Z29" s="82">
        <f t="shared" si="9"/>
        <v>53</v>
      </c>
      <c r="AA29" s="82">
        <f t="shared" si="9"/>
        <v>53</v>
      </c>
      <c r="AB29" s="82">
        <f t="shared" si="9"/>
        <v>53</v>
      </c>
      <c r="AC29" s="82">
        <f t="shared" si="9"/>
        <v>53</v>
      </c>
      <c r="AD29" s="82">
        <f t="shared" si="9"/>
        <v>53</v>
      </c>
      <c r="AE29" s="82">
        <f t="shared" si="9"/>
        <v>53</v>
      </c>
      <c r="AF29" s="82">
        <f t="shared" si="9"/>
        <v>53</v>
      </c>
      <c r="AG29" s="82">
        <f t="shared" si="9"/>
        <v>53</v>
      </c>
      <c r="AH29" s="82">
        <f t="shared" si="9"/>
        <v>53</v>
      </c>
      <c r="AI29" s="82">
        <f t="shared" ref="AI29" si="10">AI14+AI22+AI24+AI16</f>
        <v>53</v>
      </c>
    </row>
    <row r="30" spans="1:35" s="68" customFormat="1" ht="33" customHeight="1" x14ac:dyDescent="0.3">
      <c r="B30" s="222" t="s">
        <v>351</v>
      </c>
      <c r="C30" s="76" t="s">
        <v>37</v>
      </c>
      <c r="D30" s="212">
        <f t="shared" si="8"/>
        <v>310</v>
      </c>
      <c r="E30" s="82">
        <f>E26</f>
        <v>10</v>
      </c>
      <c r="F30" s="82">
        <f t="shared" ref="F30:AH30" si="11">F26</f>
        <v>10</v>
      </c>
      <c r="G30" s="82">
        <f t="shared" si="11"/>
        <v>10</v>
      </c>
      <c r="H30" s="82">
        <f t="shared" si="11"/>
        <v>10</v>
      </c>
      <c r="I30" s="82">
        <f t="shared" si="11"/>
        <v>10</v>
      </c>
      <c r="J30" s="82">
        <f t="shared" si="11"/>
        <v>10</v>
      </c>
      <c r="K30" s="82">
        <f t="shared" si="11"/>
        <v>10</v>
      </c>
      <c r="L30" s="82">
        <f t="shared" si="11"/>
        <v>10</v>
      </c>
      <c r="M30" s="82">
        <f t="shared" si="11"/>
        <v>10</v>
      </c>
      <c r="N30" s="82">
        <f t="shared" si="11"/>
        <v>10</v>
      </c>
      <c r="O30" s="82">
        <f t="shared" si="11"/>
        <v>10</v>
      </c>
      <c r="P30" s="82">
        <f t="shared" si="11"/>
        <v>10</v>
      </c>
      <c r="Q30" s="82">
        <f t="shared" si="11"/>
        <v>10</v>
      </c>
      <c r="R30" s="82">
        <f t="shared" si="11"/>
        <v>10</v>
      </c>
      <c r="S30" s="82">
        <f t="shared" si="11"/>
        <v>10</v>
      </c>
      <c r="T30" s="82">
        <f t="shared" si="11"/>
        <v>10</v>
      </c>
      <c r="U30" s="82">
        <f t="shared" si="11"/>
        <v>10</v>
      </c>
      <c r="V30" s="82">
        <f t="shared" si="11"/>
        <v>10</v>
      </c>
      <c r="W30" s="82">
        <f t="shared" si="11"/>
        <v>10</v>
      </c>
      <c r="X30" s="82">
        <f t="shared" si="11"/>
        <v>10</v>
      </c>
      <c r="Y30" s="82">
        <f t="shared" si="11"/>
        <v>10</v>
      </c>
      <c r="Z30" s="82">
        <f t="shared" si="11"/>
        <v>10</v>
      </c>
      <c r="AA30" s="82">
        <f t="shared" si="11"/>
        <v>10</v>
      </c>
      <c r="AB30" s="82">
        <f t="shared" si="11"/>
        <v>10</v>
      </c>
      <c r="AC30" s="82">
        <f t="shared" si="11"/>
        <v>10</v>
      </c>
      <c r="AD30" s="82">
        <f t="shared" si="11"/>
        <v>10</v>
      </c>
      <c r="AE30" s="82">
        <f t="shared" si="11"/>
        <v>10</v>
      </c>
      <c r="AF30" s="82">
        <f t="shared" si="11"/>
        <v>10</v>
      </c>
      <c r="AG30" s="82">
        <f t="shared" si="11"/>
        <v>10</v>
      </c>
      <c r="AH30" s="82">
        <f t="shared" si="11"/>
        <v>10</v>
      </c>
      <c r="AI30" s="82">
        <f t="shared" ref="AI30" si="12">AI26</f>
        <v>10</v>
      </c>
    </row>
    <row r="31" spans="1:35" s="68" customFormat="1" ht="31.5" customHeight="1" x14ac:dyDescent="0.3">
      <c r="B31" s="74" t="s">
        <v>140</v>
      </c>
      <c r="C31" s="76" t="s">
        <v>37</v>
      </c>
      <c r="D31" s="212">
        <f t="shared" si="8"/>
        <v>961</v>
      </c>
      <c r="E31" s="82">
        <f t="shared" ref="E31:AH31" si="13">SUM(E18:E20)</f>
        <v>31</v>
      </c>
      <c r="F31" s="82">
        <f t="shared" si="13"/>
        <v>31</v>
      </c>
      <c r="G31" s="82">
        <f t="shared" si="13"/>
        <v>31</v>
      </c>
      <c r="H31" s="82">
        <f t="shared" si="13"/>
        <v>31</v>
      </c>
      <c r="I31" s="82">
        <f t="shared" si="13"/>
        <v>31</v>
      </c>
      <c r="J31" s="82">
        <f t="shared" si="13"/>
        <v>31</v>
      </c>
      <c r="K31" s="82">
        <f t="shared" si="13"/>
        <v>31</v>
      </c>
      <c r="L31" s="82">
        <f t="shared" si="13"/>
        <v>31</v>
      </c>
      <c r="M31" s="82">
        <f t="shared" si="13"/>
        <v>31</v>
      </c>
      <c r="N31" s="82">
        <f t="shared" si="13"/>
        <v>31</v>
      </c>
      <c r="O31" s="82">
        <f t="shared" si="13"/>
        <v>31</v>
      </c>
      <c r="P31" s="82">
        <f t="shared" si="13"/>
        <v>31</v>
      </c>
      <c r="Q31" s="82">
        <f t="shared" si="13"/>
        <v>31</v>
      </c>
      <c r="R31" s="82">
        <f t="shared" si="13"/>
        <v>31</v>
      </c>
      <c r="S31" s="82">
        <f t="shared" si="13"/>
        <v>31</v>
      </c>
      <c r="T31" s="82">
        <f t="shared" si="13"/>
        <v>31</v>
      </c>
      <c r="U31" s="82">
        <f t="shared" si="13"/>
        <v>31</v>
      </c>
      <c r="V31" s="82">
        <f t="shared" si="13"/>
        <v>31</v>
      </c>
      <c r="W31" s="82">
        <f t="shared" si="13"/>
        <v>31</v>
      </c>
      <c r="X31" s="82">
        <f t="shared" si="13"/>
        <v>31</v>
      </c>
      <c r="Y31" s="82">
        <f t="shared" si="13"/>
        <v>31</v>
      </c>
      <c r="Z31" s="82">
        <f t="shared" si="13"/>
        <v>31</v>
      </c>
      <c r="AA31" s="82">
        <f t="shared" si="13"/>
        <v>31</v>
      </c>
      <c r="AB31" s="82">
        <f t="shared" si="13"/>
        <v>31</v>
      </c>
      <c r="AC31" s="82">
        <f t="shared" si="13"/>
        <v>31</v>
      </c>
      <c r="AD31" s="82">
        <f t="shared" si="13"/>
        <v>31</v>
      </c>
      <c r="AE31" s="82">
        <f t="shared" si="13"/>
        <v>31</v>
      </c>
      <c r="AF31" s="82">
        <f t="shared" si="13"/>
        <v>31</v>
      </c>
      <c r="AG31" s="82">
        <f t="shared" si="13"/>
        <v>31</v>
      </c>
      <c r="AH31" s="82">
        <f t="shared" si="13"/>
        <v>31</v>
      </c>
      <c r="AI31" s="82">
        <f t="shared" ref="AI31" si="14">SUM(AI18:AI20)</f>
        <v>31</v>
      </c>
    </row>
  </sheetData>
  <mergeCells count="6">
    <mergeCell ref="B5:AH5"/>
    <mergeCell ref="B17:AH17"/>
    <mergeCell ref="B21:AH21"/>
    <mergeCell ref="B23:AH23"/>
    <mergeCell ref="B25:AH25"/>
    <mergeCell ref="B15:AH15"/>
  </mergeCell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454C2-B975-42E4-B7D1-A0D9E105579D}">
  <sheetPr>
    <tabColor rgb="FFA66BD3"/>
  </sheetPr>
  <dimension ref="B2:AI405"/>
  <sheetViews>
    <sheetView showGridLines="0" topLeftCell="A10" zoomScaleNormal="100" workbookViewId="0">
      <selection activeCell="B22" sqref="B22"/>
    </sheetView>
  </sheetViews>
  <sheetFormatPr defaultColWidth="8.88671875" defaultRowHeight="13.2" x14ac:dyDescent="0.25"/>
  <cols>
    <col min="1" max="1" width="2.88671875" style="32" customWidth="1"/>
    <col min="2" max="2" width="29" style="36" customWidth="1"/>
    <col min="3" max="3" width="12.6640625" style="36" customWidth="1"/>
    <col min="4" max="4" width="12.88671875" style="32" bestFit="1" customWidth="1"/>
    <col min="5" max="9" width="15.6640625" style="32" customWidth="1"/>
    <col min="10" max="10" width="13.88671875" style="32" customWidth="1"/>
    <col min="11" max="16384" width="8.88671875" style="32"/>
  </cols>
  <sheetData>
    <row r="2" spans="2:35" ht="15" customHeight="1" x14ac:dyDescent="0.25">
      <c r="B2" s="47" t="s">
        <v>139</v>
      </c>
      <c r="C2" s="47"/>
      <c r="D2" s="47"/>
      <c r="E2" s="47"/>
      <c r="F2" s="47"/>
      <c r="G2" s="47"/>
      <c r="H2" s="47"/>
      <c r="I2" s="34"/>
      <c r="J2" s="34"/>
      <c r="K2" s="34"/>
      <c r="L2" s="34"/>
      <c r="M2" s="34"/>
      <c r="N2" s="34"/>
      <c r="O2" s="34"/>
      <c r="P2" s="34"/>
      <c r="Q2" s="34"/>
      <c r="R2" s="34"/>
      <c r="S2" s="34"/>
      <c r="T2" s="34"/>
    </row>
    <row r="3" spans="2:35" x14ac:dyDescent="0.25">
      <c r="B3" s="35"/>
      <c r="C3" s="35"/>
    </row>
    <row r="4" spans="2:35" ht="15" customHeight="1" x14ac:dyDescent="0.25">
      <c r="B4" s="37"/>
      <c r="C4" s="37"/>
      <c r="D4" s="46" t="s">
        <v>214</v>
      </c>
      <c r="E4" s="46">
        <v>2024</v>
      </c>
      <c r="F4" s="46">
        <f>E4+1</f>
        <v>2025</v>
      </c>
      <c r="G4" s="46">
        <f t="shared" ref="G4:AI4" si="0">F4+1</f>
        <v>2026</v>
      </c>
      <c r="H4" s="46">
        <f t="shared" si="0"/>
        <v>2027</v>
      </c>
      <c r="I4" s="46">
        <f t="shared" si="0"/>
        <v>2028</v>
      </c>
      <c r="J4" s="46">
        <f t="shared" si="0"/>
        <v>2029</v>
      </c>
      <c r="K4" s="46">
        <f t="shared" si="0"/>
        <v>2030</v>
      </c>
      <c r="L4" s="46">
        <f t="shared" si="0"/>
        <v>2031</v>
      </c>
      <c r="M4" s="46">
        <f t="shared" si="0"/>
        <v>2032</v>
      </c>
      <c r="N4" s="46">
        <f t="shared" si="0"/>
        <v>2033</v>
      </c>
      <c r="O4" s="46">
        <f t="shared" si="0"/>
        <v>2034</v>
      </c>
      <c r="P4" s="46">
        <f t="shared" si="0"/>
        <v>2035</v>
      </c>
      <c r="Q4" s="46">
        <f t="shared" si="0"/>
        <v>2036</v>
      </c>
      <c r="R4" s="46">
        <f t="shared" si="0"/>
        <v>2037</v>
      </c>
      <c r="S4" s="46">
        <f t="shared" si="0"/>
        <v>2038</v>
      </c>
      <c r="T4" s="46">
        <f t="shared" si="0"/>
        <v>2039</v>
      </c>
      <c r="U4" s="46">
        <f t="shared" si="0"/>
        <v>2040</v>
      </c>
      <c r="V4" s="46">
        <f t="shared" si="0"/>
        <v>2041</v>
      </c>
      <c r="W4" s="46">
        <f t="shared" si="0"/>
        <v>2042</v>
      </c>
      <c r="X4" s="46">
        <f t="shared" si="0"/>
        <v>2043</v>
      </c>
      <c r="Y4" s="46">
        <f t="shared" si="0"/>
        <v>2044</v>
      </c>
      <c r="Z4" s="46">
        <f t="shared" si="0"/>
        <v>2045</v>
      </c>
      <c r="AA4" s="46">
        <f t="shared" si="0"/>
        <v>2046</v>
      </c>
      <c r="AB4" s="46">
        <f t="shared" si="0"/>
        <v>2047</v>
      </c>
      <c r="AC4" s="46">
        <f>AB4+1</f>
        <v>2048</v>
      </c>
      <c r="AD4" s="46">
        <f t="shared" si="0"/>
        <v>2049</v>
      </c>
      <c r="AE4" s="46">
        <f t="shared" si="0"/>
        <v>2050</v>
      </c>
      <c r="AF4" s="46">
        <f t="shared" si="0"/>
        <v>2051</v>
      </c>
      <c r="AG4" s="46">
        <f t="shared" si="0"/>
        <v>2052</v>
      </c>
      <c r="AH4" s="46">
        <f t="shared" si="0"/>
        <v>2053</v>
      </c>
      <c r="AI4" s="46">
        <f t="shared" si="0"/>
        <v>2054</v>
      </c>
    </row>
    <row r="5" spans="2:35" x14ac:dyDescent="0.25">
      <c r="B5" s="32"/>
      <c r="C5" s="32"/>
    </row>
    <row r="6" spans="2:35" hidden="1" x14ac:dyDescent="0.25">
      <c r="B6" s="33" t="s">
        <v>6</v>
      </c>
      <c r="C6" s="31" t="s">
        <v>10</v>
      </c>
    </row>
    <row r="7" spans="2:35" hidden="1" x14ac:dyDescent="0.25">
      <c r="B7" s="33" t="s">
        <v>8</v>
      </c>
      <c r="C7" s="31" t="s">
        <v>3</v>
      </c>
    </row>
    <row r="8" spans="2:35" hidden="1" x14ac:dyDescent="0.25">
      <c r="B8" s="33" t="s">
        <v>9</v>
      </c>
      <c r="C8" s="31" t="s">
        <v>5</v>
      </c>
      <c r="D8" s="42" t="e">
        <f>E4-#REF!</f>
        <v>#REF!</v>
      </c>
      <c r="E8" s="42" t="e">
        <f>F4-#REF!</f>
        <v>#REF!</v>
      </c>
      <c r="F8" s="42" t="e">
        <f>G4-#REF!</f>
        <v>#REF!</v>
      </c>
      <c r="G8" s="42" t="e">
        <f>H4-#REF!</f>
        <v>#REF!</v>
      </c>
      <c r="H8" s="42" t="e">
        <f>I4-#REF!</f>
        <v>#REF!</v>
      </c>
    </row>
    <row r="9" spans="2:35" hidden="1" x14ac:dyDescent="0.25">
      <c r="B9" s="33" t="s">
        <v>7</v>
      </c>
      <c r="C9" s="31" t="s">
        <v>5</v>
      </c>
      <c r="D9" s="43" t="e">
        <f>IF(D8&lt;0,0,1/(1+#REF!)^D8)</f>
        <v>#REF!</v>
      </c>
      <c r="E9" s="43" t="e">
        <f>IF(E8&lt;0,0,1/(1+#REF!)^E8)</f>
        <v>#REF!</v>
      </c>
      <c r="F9" s="43" t="e">
        <f>IF(F8&lt;0,0,1/(1+#REF!)^F8)</f>
        <v>#REF!</v>
      </c>
      <c r="G9" s="43" t="e">
        <f>IF(G8&lt;0,0,1/(1+#REF!)^G8)</f>
        <v>#REF!</v>
      </c>
      <c r="H9" s="43" t="e">
        <f>IF(H8&lt;0,0,1/(1+#REF!)^H8)</f>
        <v>#REF!</v>
      </c>
    </row>
    <row r="10" spans="2:35" x14ac:dyDescent="0.25">
      <c r="B10" s="32"/>
      <c r="C10" s="32"/>
    </row>
    <row r="11" spans="2:35" ht="15.6" x14ac:dyDescent="0.25">
      <c r="B11" s="33" t="s">
        <v>136</v>
      </c>
      <c r="C11" s="150" t="s">
        <v>3</v>
      </c>
      <c r="D11" s="186">
        <f>'9.Distribution WACC '!D13</f>
        <v>0.14478000000000002</v>
      </c>
    </row>
    <row r="12" spans="2:35" x14ac:dyDescent="0.25">
      <c r="B12" s="32"/>
      <c r="C12" s="32"/>
    </row>
    <row r="13" spans="2:35" ht="26.4" x14ac:dyDescent="0.25">
      <c r="B13" s="33" t="s">
        <v>133</v>
      </c>
      <c r="C13" s="150" t="s">
        <v>37</v>
      </c>
      <c r="D13" s="201"/>
      <c r="E13" s="185">
        <f>'14.Distribution LV RAB'!E98</f>
        <v>222</v>
      </c>
      <c r="F13" s="185">
        <f>'14.Distribution LV RAB'!F98</f>
        <v>212.2</v>
      </c>
      <c r="G13" s="185">
        <f>'14.Distribution LV RAB'!G98</f>
        <v>202.39999999999998</v>
      </c>
      <c r="H13" s="185">
        <f>'14.Distribution LV RAB'!H98</f>
        <v>192.59999999999997</v>
      </c>
      <c r="I13" s="185">
        <f>'14.Distribution LV RAB'!I98</f>
        <v>182.79999999999995</v>
      </c>
      <c r="J13" s="185">
        <f>'14.Distribution LV RAB'!J98</f>
        <v>172.99999999999994</v>
      </c>
      <c r="K13" s="185">
        <f>'14.Distribution LV RAB'!K98</f>
        <v>163.19999999999993</v>
      </c>
      <c r="L13" s="185">
        <f>'14.Distribution LV RAB'!L98</f>
        <v>153.39999999999992</v>
      </c>
      <c r="M13" s="185">
        <f>'14.Distribution LV RAB'!M98</f>
        <v>143.59999999999991</v>
      </c>
      <c r="N13" s="185">
        <f>'14.Distribution LV RAB'!N98</f>
        <v>133.7999999999999</v>
      </c>
      <c r="O13" s="185">
        <f>'14.Distribution LV RAB'!O98</f>
        <v>123.9999999999999</v>
      </c>
      <c r="P13" s="185">
        <f>'14.Distribution LV RAB'!P98</f>
        <v>114.1999999999999</v>
      </c>
      <c r="Q13" s="185">
        <f>'14.Distribution LV RAB'!Q98</f>
        <v>104.39999999999991</v>
      </c>
      <c r="R13" s="185">
        <f>'14.Distribution LV RAB'!R98</f>
        <v>94.599999999999909</v>
      </c>
      <c r="S13" s="185">
        <f>'14.Distribution LV RAB'!S98</f>
        <v>84.799999999999912</v>
      </c>
      <c r="T13" s="185">
        <f>'14.Distribution LV RAB'!T98</f>
        <v>74.999999999999915</v>
      </c>
      <c r="U13" s="185">
        <f>'14.Distribution LV RAB'!U98</f>
        <v>65.199999999999918</v>
      </c>
      <c r="V13" s="185">
        <f>'14.Distribution LV RAB'!V98</f>
        <v>55.39999999999992</v>
      </c>
      <c r="W13" s="185">
        <f>'14.Distribution LV RAB'!W98</f>
        <v>45.599999999999923</v>
      </c>
      <c r="X13" s="185">
        <f>'14.Distribution LV RAB'!X98</f>
        <v>35.799999999999926</v>
      </c>
      <c r="Y13" s="185">
        <f>'14.Distribution LV RAB'!Y98</f>
        <v>177.99999999999994</v>
      </c>
      <c r="Z13" s="185">
        <f>'14.Distribution LV RAB'!Z98</f>
        <v>168.19999999999993</v>
      </c>
      <c r="AA13" s="185">
        <f>'14.Distribution LV RAB'!AA98</f>
        <v>158.39999999999992</v>
      </c>
      <c r="AB13" s="185">
        <f>'14.Distribution LV RAB'!AB98</f>
        <v>148.59999999999991</v>
      </c>
      <c r="AC13" s="185">
        <f>'14.Distribution LV RAB'!AC98</f>
        <v>138.7999999999999</v>
      </c>
      <c r="AD13" s="185">
        <f>'14.Distribution LV RAB'!AD98</f>
        <v>128.99999999999989</v>
      </c>
      <c r="AE13" s="185">
        <f>'14.Distribution LV RAB'!AE98</f>
        <v>119.59999999999988</v>
      </c>
      <c r="AF13" s="185">
        <f>'14.Distribution LV RAB'!AF98</f>
        <v>110.19999999999987</v>
      </c>
      <c r="AG13" s="185">
        <f>'14.Distribution LV RAB'!AG98</f>
        <v>100.79999999999987</v>
      </c>
      <c r="AH13" s="185">
        <f>'14.Distribution LV RAB'!AH98</f>
        <v>91.399999999999864</v>
      </c>
      <c r="AI13" s="185">
        <f>'14.Distribution LV RAB'!AI98</f>
        <v>81.999999999999858</v>
      </c>
    </row>
    <row r="14" spans="2:35" x14ac:dyDescent="0.25">
      <c r="B14" s="35"/>
      <c r="C14" s="35"/>
      <c r="D14" s="40"/>
      <c r="E14" s="40"/>
      <c r="F14" s="40"/>
      <c r="G14" s="40"/>
      <c r="H14" s="40"/>
      <c r="I14" s="40"/>
    </row>
    <row r="15" spans="2:35" ht="26.4" x14ac:dyDescent="0.25">
      <c r="B15" s="6" t="s">
        <v>313</v>
      </c>
      <c r="C15" s="150" t="s">
        <v>37</v>
      </c>
      <c r="D15" s="201"/>
      <c r="E15" s="185">
        <f>E13*$D$11</f>
        <v>32.141160000000006</v>
      </c>
      <c r="F15" s="44">
        <f t="shared" ref="F15:AH15" si="1">F13*$D$11</f>
        <v>30.722316000000003</v>
      </c>
      <c r="G15" s="44">
        <f t="shared" si="1"/>
        <v>29.303471999999999</v>
      </c>
      <c r="H15" s="44">
        <f t="shared" si="1"/>
        <v>27.884627999999999</v>
      </c>
      <c r="I15" s="44">
        <f t="shared" si="1"/>
        <v>26.465783999999996</v>
      </c>
      <c r="J15" s="44">
        <f t="shared" si="1"/>
        <v>25.046939999999996</v>
      </c>
      <c r="K15" s="44">
        <f t="shared" si="1"/>
        <v>23.628095999999992</v>
      </c>
      <c r="L15" s="44">
        <f t="shared" si="1"/>
        <v>22.209251999999992</v>
      </c>
      <c r="M15" s="44">
        <f t="shared" si="1"/>
        <v>20.790407999999989</v>
      </c>
      <c r="N15" s="44">
        <f t="shared" si="1"/>
        <v>19.371563999999989</v>
      </c>
      <c r="O15" s="44">
        <f t="shared" si="1"/>
        <v>17.952719999999989</v>
      </c>
      <c r="P15" s="44">
        <f t="shared" si="1"/>
        <v>16.533875999999989</v>
      </c>
      <c r="Q15" s="44">
        <f t="shared" si="1"/>
        <v>15.115031999999989</v>
      </c>
      <c r="R15" s="44">
        <f t="shared" si="1"/>
        <v>13.696187999999989</v>
      </c>
      <c r="S15" s="44">
        <f t="shared" si="1"/>
        <v>12.277343999999989</v>
      </c>
      <c r="T15" s="44">
        <f t="shared" si="1"/>
        <v>10.858499999999989</v>
      </c>
      <c r="U15" s="44">
        <f t="shared" si="1"/>
        <v>9.4396559999999887</v>
      </c>
      <c r="V15" s="44">
        <f t="shared" si="1"/>
        <v>8.0208119999999887</v>
      </c>
      <c r="W15" s="44">
        <f t="shared" si="1"/>
        <v>6.6019679999999896</v>
      </c>
      <c r="X15" s="44">
        <f t="shared" si="1"/>
        <v>5.1831239999999896</v>
      </c>
      <c r="Y15" s="44">
        <f t="shared" si="1"/>
        <v>25.770839999999996</v>
      </c>
      <c r="Z15" s="44">
        <f t="shared" si="1"/>
        <v>24.351995999999993</v>
      </c>
      <c r="AA15" s="44">
        <f t="shared" si="1"/>
        <v>22.933151999999993</v>
      </c>
      <c r="AB15" s="44">
        <f t="shared" si="1"/>
        <v>21.514307999999989</v>
      </c>
      <c r="AC15" s="44">
        <f t="shared" si="1"/>
        <v>20.095463999999989</v>
      </c>
      <c r="AD15" s="44">
        <f t="shared" si="1"/>
        <v>18.676619999999986</v>
      </c>
      <c r="AE15" s="44">
        <f t="shared" si="1"/>
        <v>17.315687999999984</v>
      </c>
      <c r="AF15" s="44">
        <f t="shared" si="1"/>
        <v>15.954755999999984</v>
      </c>
      <c r="AG15" s="44">
        <f t="shared" si="1"/>
        <v>14.593823999999984</v>
      </c>
      <c r="AH15" s="44">
        <f t="shared" si="1"/>
        <v>13.232891999999982</v>
      </c>
      <c r="AI15" s="44">
        <f t="shared" ref="AI15" si="2">AI13*$D$11</f>
        <v>11.871959999999982</v>
      </c>
    </row>
    <row r="16" spans="2:35" x14ac:dyDescent="0.25">
      <c r="B16" s="35"/>
      <c r="C16" s="35"/>
      <c r="D16" s="40"/>
      <c r="E16" s="40"/>
      <c r="F16" s="40"/>
      <c r="G16" s="40"/>
      <c r="H16" s="40"/>
      <c r="I16" s="40"/>
    </row>
    <row r="17" spans="2:35" ht="26.4" x14ac:dyDescent="0.25">
      <c r="B17" s="33" t="s">
        <v>353</v>
      </c>
      <c r="C17" s="150" t="s">
        <v>37</v>
      </c>
      <c r="D17" s="201"/>
      <c r="E17" s="185">
        <f>SUM(E18:E20)</f>
        <v>126.14116000000001</v>
      </c>
      <c r="F17" s="44">
        <f t="shared" ref="F17:AI17" si="3">SUM(F18:F20)</f>
        <v>124.72231600000001</v>
      </c>
      <c r="G17" s="44">
        <f t="shared" si="3"/>
        <v>123.303472</v>
      </c>
      <c r="H17" s="44">
        <f t="shared" si="3"/>
        <v>121.88462799999999</v>
      </c>
      <c r="I17" s="44">
        <f t="shared" si="3"/>
        <v>120.465784</v>
      </c>
      <c r="J17" s="44">
        <f t="shared" si="3"/>
        <v>119.04693999999999</v>
      </c>
      <c r="K17" s="44">
        <f t="shared" si="3"/>
        <v>117.628096</v>
      </c>
      <c r="L17" s="44">
        <f t="shared" si="3"/>
        <v>116.20925199999999</v>
      </c>
      <c r="M17" s="44">
        <f t="shared" si="3"/>
        <v>114.79040799999999</v>
      </c>
      <c r="N17" s="44">
        <f t="shared" si="3"/>
        <v>113.37156399999999</v>
      </c>
      <c r="O17" s="44">
        <f t="shared" si="3"/>
        <v>111.95271999999999</v>
      </c>
      <c r="P17" s="44">
        <f t="shared" si="3"/>
        <v>110.53387599999999</v>
      </c>
      <c r="Q17" s="44">
        <f t="shared" si="3"/>
        <v>109.11503199999999</v>
      </c>
      <c r="R17" s="44">
        <f t="shared" si="3"/>
        <v>107.69618799999999</v>
      </c>
      <c r="S17" s="44">
        <f t="shared" si="3"/>
        <v>106.27734399999999</v>
      </c>
      <c r="T17" s="44">
        <f t="shared" si="3"/>
        <v>104.85849999999999</v>
      </c>
      <c r="U17" s="44">
        <f t="shared" si="3"/>
        <v>103.43965599999999</v>
      </c>
      <c r="V17" s="44">
        <f t="shared" si="3"/>
        <v>102.02081199999999</v>
      </c>
      <c r="W17" s="44">
        <f t="shared" si="3"/>
        <v>100.601968</v>
      </c>
      <c r="X17" s="44">
        <f t="shared" si="3"/>
        <v>99.183123999999992</v>
      </c>
      <c r="Y17" s="44">
        <f t="shared" si="3"/>
        <v>119.77083999999999</v>
      </c>
      <c r="Z17" s="44">
        <f t="shared" si="3"/>
        <v>118.35199599999999</v>
      </c>
      <c r="AA17" s="44">
        <f t="shared" si="3"/>
        <v>116.93315199999999</v>
      </c>
      <c r="AB17" s="44">
        <f t="shared" si="3"/>
        <v>115.51430799999999</v>
      </c>
      <c r="AC17" s="44">
        <f t="shared" si="3"/>
        <v>114.09546399999999</v>
      </c>
      <c r="AD17" s="44">
        <f t="shared" si="3"/>
        <v>112.67661999999999</v>
      </c>
      <c r="AE17" s="44">
        <f t="shared" si="3"/>
        <v>111.31568799999998</v>
      </c>
      <c r="AF17" s="44">
        <f t="shared" si="3"/>
        <v>109.95475599999999</v>
      </c>
      <c r="AG17" s="44">
        <f t="shared" si="3"/>
        <v>108.59382399999998</v>
      </c>
      <c r="AH17" s="44">
        <f t="shared" si="3"/>
        <v>107.23289199999998</v>
      </c>
      <c r="AI17" s="44">
        <f t="shared" si="3"/>
        <v>105.87195999999999</v>
      </c>
    </row>
    <row r="18" spans="2:35" ht="26.4" x14ac:dyDescent="0.25">
      <c r="B18" s="39" t="s">
        <v>204</v>
      </c>
      <c r="C18" s="150" t="s">
        <v>37</v>
      </c>
      <c r="D18" s="201"/>
      <c r="E18" s="185">
        <f>'15.Distribution LV OPEX'!E30</f>
        <v>10</v>
      </c>
      <c r="F18" s="44">
        <f>'15.Distribution LV OPEX'!F30</f>
        <v>10</v>
      </c>
      <c r="G18" s="44">
        <f>'15.Distribution LV OPEX'!G30</f>
        <v>10</v>
      </c>
      <c r="H18" s="44">
        <f>'15.Distribution LV OPEX'!H30</f>
        <v>10</v>
      </c>
      <c r="I18" s="44">
        <f>'15.Distribution LV OPEX'!I30</f>
        <v>10</v>
      </c>
      <c r="J18" s="44">
        <f>'15.Distribution LV OPEX'!J30</f>
        <v>10</v>
      </c>
      <c r="K18" s="44">
        <f>'15.Distribution LV OPEX'!K30</f>
        <v>10</v>
      </c>
      <c r="L18" s="44">
        <f>'15.Distribution LV OPEX'!L30</f>
        <v>10</v>
      </c>
      <c r="M18" s="44">
        <f>'15.Distribution LV OPEX'!M30</f>
        <v>10</v>
      </c>
      <c r="N18" s="44">
        <f>'15.Distribution LV OPEX'!N30</f>
        <v>10</v>
      </c>
      <c r="O18" s="44">
        <f>'15.Distribution LV OPEX'!O30</f>
        <v>10</v>
      </c>
      <c r="P18" s="44">
        <f>'15.Distribution LV OPEX'!P30</f>
        <v>10</v>
      </c>
      <c r="Q18" s="44">
        <f>'15.Distribution LV OPEX'!Q30</f>
        <v>10</v>
      </c>
      <c r="R18" s="44">
        <f>'15.Distribution LV OPEX'!R30</f>
        <v>10</v>
      </c>
      <c r="S18" s="44">
        <f>'15.Distribution LV OPEX'!S30</f>
        <v>10</v>
      </c>
      <c r="T18" s="44">
        <f>'15.Distribution LV OPEX'!T30</f>
        <v>10</v>
      </c>
      <c r="U18" s="44">
        <f>'15.Distribution LV OPEX'!U30</f>
        <v>10</v>
      </c>
      <c r="V18" s="44">
        <f>'15.Distribution LV OPEX'!V30</f>
        <v>10</v>
      </c>
      <c r="W18" s="44">
        <f>'15.Distribution LV OPEX'!W30</f>
        <v>10</v>
      </c>
      <c r="X18" s="44">
        <f>'15.Distribution LV OPEX'!X30</f>
        <v>10</v>
      </c>
      <c r="Y18" s="44">
        <f>'15.Distribution LV OPEX'!Y30</f>
        <v>10</v>
      </c>
      <c r="Z18" s="44">
        <f>'15.Distribution LV OPEX'!Z30</f>
        <v>10</v>
      </c>
      <c r="AA18" s="44">
        <f>'15.Distribution LV OPEX'!AA30</f>
        <v>10</v>
      </c>
      <c r="AB18" s="44">
        <f>'15.Distribution LV OPEX'!AB30</f>
        <v>10</v>
      </c>
      <c r="AC18" s="44">
        <f>'15.Distribution LV OPEX'!AC30</f>
        <v>10</v>
      </c>
      <c r="AD18" s="44">
        <f>'15.Distribution LV OPEX'!AD30</f>
        <v>10</v>
      </c>
      <c r="AE18" s="44">
        <f>'15.Distribution LV OPEX'!AE30</f>
        <v>10</v>
      </c>
      <c r="AF18" s="44">
        <f>'15.Distribution LV OPEX'!AF30</f>
        <v>10</v>
      </c>
      <c r="AG18" s="44">
        <f>'15.Distribution LV OPEX'!AG30</f>
        <v>10</v>
      </c>
      <c r="AH18" s="44">
        <f>'15.Distribution LV OPEX'!AH30</f>
        <v>10</v>
      </c>
      <c r="AI18" s="44">
        <f>'15.Distribution LV OPEX'!AI30</f>
        <v>10</v>
      </c>
    </row>
    <row r="19" spans="2:35" ht="26.4" x14ac:dyDescent="0.25">
      <c r="B19" s="39" t="s">
        <v>138</v>
      </c>
      <c r="C19" s="150" t="s">
        <v>37</v>
      </c>
      <c r="D19" s="201"/>
      <c r="E19" s="185">
        <f>'15.Distribution LV OPEX'!E31</f>
        <v>31</v>
      </c>
      <c r="F19" s="44">
        <f>'15.Distribution LV OPEX'!F31</f>
        <v>31</v>
      </c>
      <c r="G19" s="44">
        <f>'15.Distribution LV OPEX'!G31</f>
        <v>31</v>
      </c>
      <c r="H19" s="44">
        <f>'15.Distribution LV OPEX'!H31</f>
        <v>31</v>
      </c>
      <c r="I19" s="44">
        <f>'15.Distribution LV OPEX'!I31</f>
        <v>31</v>
      </c>
      <c r="J19" s="44">
        <f>'15.Distribution LV OPEX'!J31</f>
        <v>31</v>
      </c>
      <c r="K19" s="44">
        <f>'15.Distribution LV OPEX'!K31</f>
        <v>31</v>
      </c>
      <c r="L19" s="44">
        <f>'15.Distribution LV OPEX'!L31</f>
        <v>31</v>
      </c>
      <c r="M19" s="44">
        <f>'15.Distribution LV OPEX'!M31</f>
        <v>31</v>
      </c>
      <c r="N19" s="44">
        <f>'15.Distribution LV OPEX'!N31</f>
        <v>31</v>
      </c>
      <c r="O19" s="44">
        <f>'15.Distribution LV OPEX'!O31</f>
        <v>31</v>
      </c>
      <c r="P19" s="44">
        <f>'15.Distribution LV OPEX'!P31</f>
        <v>31</v>
      </c>
      <c r="Q19" s="44">
        <f>'15.Distribution LV OPEX'!Q31</f>
        <v>31</v>
      </c>
      <c r="R19" s="44">
        <f>'15.Distribution LV OPEX'!R31</f>
        <v>31</v>
      </c>
      <c r="S19" s="44">
        <f>'15.Distribution LV OPEX'!S31</f>
        <v>31</v>
      </c>
      <c r="T19" s="44">
        <f>'15.Distribution LV OPEX'!T31</f>
        <v>31</v>
      </c>
      <c r="U19" s="44">
        <f>'15.Distribution LV OPEX'!U31</f>
        <v>31</v>
      </c>
      <c r="V19" s="44">
        <f>'15.Distribution LV OPEX'!V31</f>
        <v>31</v>
      </c>
      <c r="W19" s="44">
        <f>'15.Distribution LV OPEX'!W31</f>
        <v>31</v>
      </c>
      <c r="X19" s="44">
        <f>'15.Distribution LV OPEX'!X31</f>
        <v>31</v>
      </c>
      <c r="Y19" s="44">
        <f>'15.Distribution LV OPEX'!Y31</f>
        <v>31</v>
      </c>
      <c r="Z19" s="44">
        <f>'15.Distribution LV OPEX'!Z31</f>
        <v>31</v>
      </c>
      <c r="AA19" s="44">
        <f>'15.Distribution LV OPEX'!AA31</f>
        <v>31</v>
      </c>
      <c r="AB19" s="44">
        <f>'15.Distribution LV OPEX'!AB31</f>
        <v>31</v>
      </c>
      <c r="AC19" s="44">
        <f>'15.Distribution LV OPEX'!AC31</f>
        <v>31</v>
      </c>
      <c r="AD19" s="44">
        <f>'15.Distribution LV OPEX'!AD31</f>
        <v>31</v>
      </c>
      <c r="AE19" s="44">
        <f>'15.Distribution LV OPEX'!AE31</f>
        <v>31</v>
      </c>
      <c r="AF19" s="44">
        <f>'15.Distribution LV OPEX'!AF31</f>
        <v>31</v>
      </c>
      <c r="AG19" s="44">
        <f>'15.Distribution LV OPEX'!AG31</f>
        <v>31</v>
      </c>
      <c r="AH19" s="44">
        <f>'15.Distribution LV OPEX'!AH31</f>
        <v>31</v>
      </c>
      <c r="AI19" s="44">
        <f>'15.Distribution LV OPEX'!AI31</f>
        <v>31</v>
      </c>
    </row>
    <row r="20" spans="2:35" ht="39.6" x14ac:dyDescent="0.25">
      <c r="B20" s="39" t="s">
        <v>310</v>
      </c>
      <c r="C20" s="150" t="s">
        <v>37</v>
      </c>
      <c r="D20" s="201"/>
      <c r="E20" s="185">
        <f>'15.Distribution LV OPEX'!E29+E15</f>
        <v>85.141160000000013</v>
      </c>
      <c r="F20" s="44">
        <f>'15.Distribution LV OPEX'!F29+F15</f>
        <v>83.722316000000006</v>
      </c>
      <c r="G20" s="44">
        <f>'15.Distribution LV OPEX'!G29+G15</f>
        <v>82.303471999999999</v>
      </c>
      <c r="H20" s="44">
        <f>'15.Distribution LV OPEX'!H29+H15</f>
        <v>80.884627999999992</v>
      </c>
      <c r="I20" s="44">
        <f>'15.Distribution LV OPEX'!I29+I15</f>
        <v>79.465783999999999</v>
      </c>
      <c r="J20" s="44">
        <f>'15.Distribution LV OPEX'!J29+J15</f>
        <v>78.046939999999992</v>
      </c>
      <c r="K20" s="44">
        <f>'15.Distribution LV OPEX'!K29+K15</f>
        <v>76.628095999999999</v>
      </c>
      <c r="L20" s="44">
        <f>'15.Distribution LV OPEX'!L29+L15</f>
        <v>75.209251999999992</v>
      </c>
      <c r="M20" s="44">
        <f>'15.Distribution LV OPEX'!M29+M15</f>
        <v>73.790407999999985</v>
      </c>
      <c r="N20" s="44">
        <f>'15.Distribution LV OPEX'!N29+N15</f>
        <v>72.371563999999992</v>
      </c>
      <c r="O20" s="44">
        <f>'15.Distribution LV OPEX'!O29+O15</f>
        <v>70.952719999999985</v>
      </c>
      <c r="P20" s="44">
        <f>'15.Distribution LV OPEX'!P29+P15</f>
        <v>69.533875999999992</v>
      </c>
      <c r="Q20" s="44">
        <f>'15.Distribution LV OPEX'!Q29+Q15</f>
        <v>68.115031999999985</v>
      </c>
      <c r="R20" s="44">
        <f>'15.Distribution LV OPEX'!R29+R15</f>
        <v>66.696187999999992</v>
      </c>
      <c r="S20" s="44">
        <f>'15.Distribution LV OPEX'!S29+S15</f>
        <v>65.277343999999985</v>
      </c>
      <c r="T20" s="44">
        <f>'15.Distribution LV OPEX'!T29+T15</f>
        <v>63.858499999999992</v>
      </c>
      <c r="U20" s="44">
        <f>'15.Distribution LV OPEX'!U29+U15</f>
        <v>62.439655999999985</v>
      </c>
      <c r="V20" s="44">
        <f>'15.Distribution LV OPEX'!V29+V15</f>
        <v>61.020811999999992</v>
      </c>
      <c r="W20" s="44">
        <f>'15.Distribution LV OPEX'!W29+W15</f>
        <v>59.601967999999992</v>
      </c>
      <c r="X20" s="44">
        <f>'15.Distribution LV OPEX'!X29+X15</f>
        <v>58.183123999999992</v>
      </c>
      <c r="Y20" s="44">
        <f>'15.Distribution LV OPEX'!Y29+Y15</f>
        <v>78.770839999999993</v>
      </c>
      <c r="Z20" s="44">
        <f>'15.Distribution LV OPEX'!Z29+Z15</f>
        <v>77.351995999999986</v>
      </c>
      <c r="AA20" s="44">
        <f>'15.Distribution LV OPEX'!AA29+AA15</f>
        <v>75.933151999999993</v>
      </c>
      <c r="AB20" s="44">
        <f>'15.Distribution LV OPEX'!AB29+AB15</f>
        <v>74.514307999999986</v>
      </c>
      <c r="AC20" s="44">
        <f>'15.Distribution LV OPEX'!AC29+AC15</f>
        <v>73.095463999999993</v>
      </c>
      <c r="AD20" s="44">
        <f>'15.Distribution LV OPEX'!AD29+AD15</f>
        <v>71.676619999999986</v>
      </c>
      <c r="AE20" s="44">
        <f>'15.Distribution LV OPEX'!AE29+AE15</f>
        <v>70.31568799999998</v>
      </c>
      <c r="AF20" s="44">
        <f>'15.Distribution LV OPEX'!AF29+AF15</f>
        <v>68.954755999999989</v>
      </c>
      <c r="AG20" s="44">
        <f>'15.Distribution LV OPEX'!AG29+AG15</f>
        <v>67.593823999999984</v>
      </c>
      <c r="AH20" s="44">
        <f>'15.Distribution LV OPEX'!AH29+AH15</f>
        <v>66.232891999999978</v>
      </c>
      <c r="AI20" s="44">
        <f>'15.Distribution LV OPEX'!AI29+AI15</f>
        <v>64.871959999999987</v>
      </c>
    </row>
    <row r="21" spans="2:35" ht="39.6" x14ac:dyDescent="0.25">
      <c r="B21" s="39" t="s">
        <v>311</v>
      </c>
      <c r="C21" s="150" t="s">
        <v>37</v>
      </c>
      <c r="D21" s="201"/>
      <c r="E21" s="185">
        <f>E$20*'2.Energy, Power and Consumers'!D49</f>
        <v>51.692847142857154</v>
      </c>
      <c r="F21" s="44">
        <f>F$20*'2.Energy, Power and Consumers'!E49</f>
        <v>50.831406142857155</v>
      </c>
      <c r="G21" s="44">
        <f>G$20*'2.Energy, Power and Consumers'!F49</f>
        <v>49.969965142857149</v>
      </c>
      <c r="H21" s="44">
        <f>H$20*'2.Energy, Power and Consumers'!G49</f>
        <v>49.108524142857142</v>
      </c>
      <c r="I21" s="44">
        <f>I$20*'2.Energy, Power and Consumers'!H49</f>
        <v>48.24708314285715</v>
      </c>
      <c r="J21" s="44">
        <f>J$20*'2.Energy, Power and Consumers'!I49</f>
        <v>47.385642142857144</v>
      </c>
      <c r="K21" s="44">
        <f>K$20*'2.Energy, Power and Consumers'!J49</f>
        <v>46.524201142857144</v>
      </c>
      <c r="L21" s="44">
        <f>L$20*'2.Energy, Power and Consumers'!K49</f>
        <v>45.662760142857145</v>
      </c>
      <c r="M21" s="44">
        <f>M$20*'2.Energy, Power and Consumers'!L49</f>
        <v>44.801319142857139</v>
      </c>
      <c r="N21" s="44">
        <f>N$20*'2.Energy, Power and Consumers'!M49</f>
        <v>43.93987814285714</v>
      </c>
      <c r="O21" s="44">
        <f>O$20*'2.Energy, Power and Consumers'!N49</f>
        <v>43.07843714285714</v>
      </c>
      <c r="P21" s="44">
        <f>P$20*'2.Energy, Power and Consumers'!O49</f>
        <v>42.216996142857141</v>
      </c>
      <c r="Q21" s="44">
        <f>Q$20*'2.Energy, Power and Consumers'!P49</f>
        <v>41.355555142857135</v>
      </c>
      <c r="R21" s="44">
        <f>R$20*'2.Energy, Power and Consumers'!Q49</f>
        <v>40.494114142857143</v>
      </c>
      <c r="S21" s="44">
        <f>S$20*'2.Energy, Power and Consumers'!R49</f>
        <v>39.632673142857136</v>
      </c>
      <c r="T21" s="44">
        <f>T$20*'2.Energy, Power and Consumers'!S49</f>
        <v>38.771232142857144</v>
      </c>
      <c r="U21" s="44">
        <f>U$20*'2.Energy, Power and Consumers'!T49</f>
        <v>37.909791142857138</v>
      </c>
      <c r="V21" s="44">
        <f>V$20*'2.Energy, Power and Consumers'!U49</f>
        <v>37.048350142857139</v>
      </c>
      <c r="W21" s="44">
        <f>W$20*'2.Energy, Power and Consumers'!V49</f>
        <v>36.186909142857139</v>
      </c>
      <c r="X21" s="44">
        <f>X$20*'2.Energy, Power and Consumers'!W49</f>
        <v>35.32546814285714</v>
      </c>
      <c r="Y21" s="44">
        <f>Y$20*'2.Energy, Power and Consumers'!X49</f>
        <v>47.825152857142861</v>
      </c>
      <c r="Z21" s="44">
        <f>Z$20*'2.Energy, Power and Consumers'!Y49</f>
        <v>46.963711857142854</v>
      </c>
      <c r="AA21" s="44">
        <f>AA$20*'2.Energy, Power and Consumers'!Z49</f>
        <v>46.102270857142855</v>
      </c>
      <c r="AB21" s="44">
        <f>AB$20*'2.Energy, Power and Consumers'!AA49</f>
        <v>45.240829857142856</v>
      </c>
      <c r="AC21" s="44">
        <f>AC$20*'2.Energy, Power and Consumers'!AB49</f>
        <v>44.379388857142857</v>
      </c>
      <c r="AD21" s="44">
        <f>AD$20*'2.Energy, Power and Consumers'!AC49</f>
        <v>43.51794785714285</v>
      </c>
      <c r="AE21" s="44">
        <f>AE$20*'2.Energy, Power and Consumers'!AD49</f>
        <v>42.691667714285707</v>
      </c>
      <c r="AF21" s="44">
        <f>AF$20*'2.Energy, Power and Consumers'!AE49</f>
        <v>41.86538757142857</v>
      </c>
      <c r="AG21" s="44">
        <f>AG$20*'2.Energy, Power and Consumers'!AF49</f>
        <v>41.03910742857142</v>
      </c>
      <c r="AH21" s="44">
        <f>AH$20*'2.Energy, Power and Consumers'!AG49</f>
        <v>40.212827285714276</v>
      </c>
      <c r="AI21" s="44">
        <f>AI$20*'2.Energy, Power and Consumers'!AH49</f>
        <v>39.38654714285714</v>
      </c>
    </row>
    <row r="22" spans="2:35" ht="39.6" x14ac:dyDescent="0.25">
      <c r="B22" s="39" t="s">
        <v>312</v>
      </c>
      <c r="C22" s="150" t="s">
        <v>37</v>
      </c>
      <c r="D22" s="201"/>
      <c r="E22" s="185">
        <f>E$20*'2.Energy, Power and Consumers'!D50</f>
        <v>33.448312857142867</v>
      </c>
      <c r="F22" s="44">
        <f>F$20*'2.Energy, Power and Consumers'!E50</f>
        <v>32.890909857142866</v>
      </c>
      <c r="G22" s="44">
        <f>G$20*'2.Energy, Power and Consumers'!F50</f>
        <v>32.333506857142858</v>
      </c>
      <c r="H22" s="44">
        <f>H$20*'2.Energy, Power and Consumers'!G50</f>
        <v>31.776103857142857</v>
      </c>
      <c r="I22" s="44">
        <f>I$20*'2.Energy, Power and Consumers'!H50</f>
        <v>31.21870085714286</v>
      </c>
      <c r="J22" s="44">
        <f>J$20*'2.Energy, Power and Consumers'!I50</f>
        <v>30.661297857142859</v>
      </c>
      <c r="K22" s="44">
        <f>K$20*'2.Energy, Power and Consumers'!J50</f>
        <v>30.103894857142862</v>
      </c>
      <c r="L22" s="44">
        <f>L$20*'2.Energy, Power and Consumers'!K50</f>
        <v>29.546491857142858</v>
      </c>
      <c r="M22" s="44">
        <f>M$20*'2.Energy, Power and Consumers'!L50</f>
        <v>28.989088857142853</v>
      </c>
      <c r="N22" s="44">
        <f>N$20*'2.Energy, Power and Consumers'!M50</f>
        <v>28.431685857142856</v>
      </c>
      <c r="O22" s="44">
        <f>O$20*'2.Energy, Power and Consumers'!N50</f>
        <v>27.874282857142855</v>
      </c>
      <c r="P22" s="44">
        <f>P$20*'2.Energy, Power and Consumers'!O50</f>
        <v>27.316879857142858</v>
      </c>
      <c r="Q22" s="44">
        <f>Q$20*'2.Energy, Power and Consumers'!P50</f>
        <v>26.759476857142854</v>
      </c>
      <c r="R22" s="44">
        <f>R$20*'2.Energy, Power and Consumers'!Q50</f>
        <v>26.202073857142857</v>
      </c>
      <c r="S22" s="44">
        <f>S$20*'2.Energy, Power and Consumers'!R50</f>
        <v>25.644670857142856</v>
      </c>
      <c r="T22" s="44">
        <f>T$20*'2.Energy, Power and Consumers'!S50</f>
        <v>25.087267857142859</v>
      </c>
      <c r="U22" s="44">
        <f>U$20*'2.Energy, Power and Consumers'!T50</f>
        <v>24.529864857142854</v>
      </c>
      <c r="V22" s="44">
        <f>V$20*'2.Energy, Power and Consumers'!U50</f>
        <v>23.972461857142857</v>
      </c>
      <c r="W22" s="44">
        <f>W$20*'2.Energy, Power and Consumers'!V50</f>
        <v>23.415058857142856</v>
      </c>
      <c r="X22" s="44">
        <f>X$20*'2.Energy, Power and Consumers'!W50</f>
        <v>22.857655857142856</v>
      </c>
      <c r="Y22" s="44">
        <f>Y$20*'2.Energy, Power and Consumers'!X50</f>
        <v>30.945687142857143</v>
      </c>
      <c r="Z22" s="44">
        <f>Z$20*'2.Energy, Power and Consumers'!Y50</f>
        <v>30.388284142857142</v>
      </c>
      <c r="AA22" s="44">
        <f>AA$20*'2.Energy, Power and Consumers'!Z50</f>
        <v>29.830881142857145</v>
      </c>
      <c r="AB22" s="44">
        <f>AB$20*'2.Energy, Power and Consumers'!AA50</f>
        <v>29.27347814285714</v>
      </c>
      <c r="AC22" s="44">
        <f>AC$20*'2.Energy, Power and Consumers'!AB50</f>
        <v>28.716075142857143</v>
      </c>
      <c r="AD22" s="44">
        <f>AD$20*'2.Energy, Power and Consumers'!AC50</f>
        <v>28.158672142857142</v>
      </c>
      <c r="AE22" s="44">
        <f>AE$20*'2.Energy, Power and Consumers'!AD50</f>
        <v>27.62402028571428</v>
      </c>
      <c r="AF22" s="44">
        <f>AF$20*'2.Energy, Power and Consumers'!AE50</f>
        <v>27.089368428571426</v>
      </c>
      <c r="AG22" s="44">
        <f>AG$20*'2.Energy, Power and Consumers'!AF50</f>
        <v>26.554716571428568</v>
      </c>
      <c r="AH22" s="44">
        <f>AH$20*'2.Energy, Power and Consumers'!AG50</f>
        <v>26.020064714285709</v>
      </c>
      <c r="AI22" s="44">
        <f>AI$20*'2.Energy, Power and Consumers'!AH50</f>
        <v>25.485412857142855</v>
      </c>
    </row>
    <row r="23" spans="2:35" hidden="1" x14ac:dyDescent="0.25">
      <c r="B23" s="38" t="s">
        <v>14</v>
      </c>
      <c r="C23" s="32"/>
      <c r="D23" s="40"/>
      <c r="E23" s="40"/>
      <c r="F23" s="40"/>
      <c r="G23" s="40"/>
      <c r="H23" s="40"/>
    </row>
    <row r="24" spans="2:35" ht="26.4" hidden="1" x14ac:dyDescent="0.25">
      <c r="B24" s="33" t="s">
        <v>11</v>
      </c>
      <c r="C24" s="31" t="s">
        <v>4</v>
      </c>
      <c r="D24" s="44" t="e">
        <f>IF(D$8&lt;0,0,#REF!*D$9)</f>
        <v>#REF!</v>
      </c>
      <c r="E24" s="44" t="e">
        <f>IF(E$8&lt;0,0,#REF!*E$9)</f>
        <v>#REF!</v>
      </c>
      <c r="F24" s="44" t="e">
        <f>IF(F$8&lt;0,0,#REF!*F$9)</f>
        <v>#REF!</v>
      </c>
      <c r="G24" s="44" t="e">
        <f>IF(G$8&lt;0,0,#REF!*G$9)</f>
        <v>#REF!</v>
      </c>
      <c r="H24" s="44" t="e">
        <f>IF(H$8&lt;0,0,#REF!*H$9)</f>
        <v>#REF!</v>
      </c>
    </row>
    <row r="25" spans="2:35" ht="39.6" hidden="1" x14ac:dyDescent="0.25">
      <c r="B25" s="39" t="s">
        <v>19</v>
      </c>
      <c r="C25" s="31" t="s">
        <v>4</v>
      </c>
      <c r="D25" s="44" t="e">
        <f>IF(D$8&lt;0,0,#REF!*D$9)</f>
        <v>#REF!</v>
      </c>
      <c r="E25" s="44" t="e">
        <f>IF(E$8&lt;0,0,#REF!*E$9)</f>
        <v>#REF!</v>
      </c>
      <c r="F25" s="44" t="e">
        <f>IF(F$8&lt;0,0,#REF!*F$9)</f>
        <v>#REF!</v>
      </c>
      <c r="G25" s="44" t="e">
        <f>IF(G$8&lt;0,0,#REF!*G$9)</f>
        <v>#REF!</v>
      </c>
      <c r="H25" s="44" t="e">
        <f>IF(H$8&lt;0,0,#REF!*H$9)</f>
        <v>#REF!</v>
      </c>
    </row>
    <row r="26" spans="2:35" ht="26.4" hidden="1" x14ac:dyDescent="0.25">
      <c r="B26" s="39" t="s">
        <v>13</v>
      </c>
      <c r="C26" s="31" t="s">
        <v>4</v>
      </c>
      <c r="D26" s="44" t="e">
        <f>IF(D$8&lt;0,0,#REF!*D$9)</f>
        <v>#REF!</v>
      </c>
      <c r="E26" s="44" t="e">
        <f>IF(E$8&lt;0,0,#REF!*E$9)</f>
        <v>#REF!</v>
      </c>
      <c r="F26" s="44" t="e">
        <f>IF(F$8&lt;0,0,#REF!*F$9)</f>
        <v>#REF!</v>
      </c>
      <c r="G26" s="44" t="e">
        <f>IF(G$8&lt;0,0,#REF!*G$9)</f>
        <v>#REF!</v>
      </c>
      <c r="H26" s="44" t="e">
        <f>IF(H$8&lt;0,0,#REF!*H$9)</f>
        <v>#REF!</v>
      </c>
    </row>
    <row r="27" spans="2:35" ht="26.4" hidden="1" x14ac:dyDescent="0.25">
      <c r="B27" s="39" t="s">
        <v>18</v>
      </c>
      <c r="C27" s="31" t="s">
        <v>4</v>
      </c>
      <c r="D27" s="44" t="e">
        <f>IF(D$8&lt;0,0,#REF!*D$9)</f>
        <v>#REF!</v>
      </c>
      <c r="E27" s="44" t="e">
        <f>IF(E$8&lt;0,0,#REF!*E$9)</f>
        <v>#REF!</v>
      </c>
      <c r="F27" s="44" t="e">
        <f>IF(F$8&lt;0,0,#REF!*F$9)</f>
        <v>#REF!</v>
      </c>
      <c r="G27" s="44" t="e">
        <f>IF(G$8&lt;0,0,#REF!*G$9)</f>
        <v>#REF!</v>
      </c>
      <c r="H27" s="44" t="e">
        <f>IF(H$8&lt;0,0,#REF!*H$9)</f>
        <v>#REF!</v>
      </c>
    </row>
    <row r="28" spans="2:35" x14ac:dyDescent="0.25">
      <c r="B28" s="32"/>
      <c r="C28" s="32"/>
    </row>
    <row r="29" spans="2:35" x14ac:dyDescent="0.25">
      <c r="B29" s="32"/>
      <c r="C29" s="32"/>
    </row>
    <row r="30" spans="2:35" x14ac:dyDescent="0.25">
      <c r="B30" s="32"/>
      <c r="C30" s="32"/>
      <c r="E30" s="60"/>
    </row>
    <row r="31" spans="2:35" x14ac:dyDescent="0.25">
      <c r="B31" s="32"/>
      <c r="C31" s="32"/>
    </row>
    <row r="32" spans="2:35" ht="14.4" x14ac:dyDescent="0.25">
      <c r="B32" s="30"/>
      <c r="C32" s="30"/>
      <c r="E32" s="60"/>
      <c r="F32" s="60"/>
      <c r="G32" s="60"/>
      <c r="H32" s="60"/>
    </row>
    <row r="33" spans="2:8" ht="14.4" x14ac:dyDescent="0.25">
      <c r="B33" s="30"/>
      <c r="C33" s="30"/>
      <c r="E33" s="59"/>
      <c r="F33" s="59"/>
      <c r="G33" s="59"/>
      <c r="H33" s="59"/>
    </row>
    <row r="34" spans="2:8" ht="14.4" x14ac:dyDescent="0.25">
      <c r="B34" s="30"/>
      <c r="C34" s="30"/>
      <c r="E34" s="60"/>
      <c r="F34" s="60"/>
      <c r="G34" s="60"/>
      <c r="H34" s="60"/>
    </row>
    <row r="35" spans="2:8" x14ac:dyDescent="0.25">
      <c r="B35" s="32"/>
      <c r="C35" s="32"/>
    </row>
    <row r="36" spans="2:8" x14ac:dyDescent="0.25">
      <c r="B36" s="32"/>
      <c r="C36" s="32"/>
      <c r="E36" s="61"/>
      <c r="F36" s="61"/>
      <c r="G36" s="61"/>
      <c r="H36" s="61"/>
    </row>
    <row r="37" spans="2:8" ht="14.4" x14ac:dyDescent="0.3">
      <c r="B37" s="32"/>
      <c r="C37" s="32"/>
      <c r="E37" s="62"/>
      <c r="F37" s="62"/>
      <c r="G37" s="62"/>
      <c r="H37" s="62"/>
    </row>
    <row r="38" spans="2:8" x14ac:dyDescent="0.25">
      <c r="B38" s="32"/>
      <c r="C38" s="32"/>
    </row>
    <row r="39" spans="2:8" x14ac:dyDescent="0.25">
      <c r="B39" s="32"/>
      <c r="C39" s="32"/>
    </row>
    <row r="40" spans="2:8" x14ac:dyDescent="0.25">
      <c r="B40" s="32"/>
      <c r="C40" s="32"/>
    </row>
    <row r="41" spans="2:8" x14ac:dyDescent="0.25">
      <c r="B41" s="32"/>
      <c r="C41" s="32"/>
    </row>
    <row r="42" spans="2:8" x14ac:dyDescent="0.25">
      <c r="B42" s="32"/>
      <c r="C42" s="32"/>
    </row>
    <row r="43" spans="2:8" x14ac:dyDescent="0.25">
      <c r="B43" s="32"/>
      <c r="C43" s="32"/>
    </row>
    <row r="44" spans="2:8" x14ac:dyDescent="0.25">
      <c r="B44" s="32"/>
      <c r="C44" s="32"/>
    </row>
    <row r="45" spans="2:8" x14ac:dyDescent="0.25">
      <c r="B45" s="32"/>
      <c r="C45" s="32"/>
    </row>
    <row r="46" spans="2:8" x14ac:dyDescent="0.25">
      <c r="B46" s="32"/>
      <c r="C46" s="32"/>
    </row>
    <row r="47" spans="2:8" x14ac:dyDescent="0.25">
      <c r="B47" s="32"/>
      <c r="C47" s="32"/>
    </row>
    <row r="48" spans="2:8" x14ac:dyDescent="0.25">
      <c r="B48" s="32"/>
      <c r="C48" s="32"/>
    </row>
    <row r="49" s="32" customFormat="1" x14ac:dyDescent="0.25"/>
    <row r="50" s="32" customFormat="1" x14ac:dyDescent="0.25"/>
    <row r="51" s="32" customFormat="1" x14ac:dyDescent="0.25"/>
    <row r="52" s="32" customFormat="1" x14ac:dyDescent="0.25"/>
    <row r="53" s="32" customFormat="1" x14ac:dyDescent="0.25"/>
    <row r="54" s="32" customFormat="1" x14ac:dyDescent="0.25"/>
    <row r="55" s="32" customFormat="1" x14ac:dyDescent="0.25"/>
    <row r="56" s="32" customFormat="1" x14ac:dyDescent="0.25"/>
    <row r="57" s="32" customFormat="1" x14ac:dyDescent="0.25"/>
    <row r="58" s="32" customFormat="1" x14ac:dyDescent="0.25"/>
    <row r="59" s="32" customFormat="1" x14ac:dyDescent="0.25"/>
    <row r="60" s="32" customFormat="1" x14ac:dyDescent="0.25"/>
    <row r="61" s="32" customFormat="1" x14ac:dyDescent="0.25"/>
    <row r="62" s="32" customFormat="1" x14ac:dyDescent="0.25"/>
    <row r="63" s="32" customFormat="1" x14ac:dyDescent="0.25"/>
    <row r="64" s="32" customFormat="1" x14ac:dyDescent="0.25"/>
    <row r="65" s="32" customFormat="1" x14ac:dyDescent="0.25"/>
    <row r="66" s="32" customFormat="1" x14ac:dyDescent="0.25"/>
    <row r="67" s="32" customFormat="1" x14ac:dyDescent="0.25"/>
    <row r="68" s="32" customFormat="1" x14ac:dyDescent="0.25"/>
    <row r="69" s="32" customFormat="1" x14ac:dyDescent="0.25"/>
    <row r="70" s="32" customFormat="1" x14ac:dyDescent="0.25"/>
    <row r="71" s="32" customFormat="1" x14ac:dyDescent="0.25"/>
    <row r="72" s="32" customFormat="1" x14ac:dyDescent="0.25"/>
    <row r="73" s="32" customFormat="1" x14ac:dyDescent="0.25"/>
    <row r="74" s="32" customFormat="1" x14ac:dyDescent="0.25"/>
    <row r="75" s="32" customFormat="1" x14ac:dyDescent="0.25"/>
    <row r="76" s="32" customFormat="1" x14ac:dyDescent="0.25"/>
    <row r="77" s="32" customFormat="1" x14ac:dyDescent="0.25"/>
    <row r="78" s="32" customFormat="1" x14ac:dyDescent="0.25"/>
    <row r="79" s="32" customFormat="1" x14ac:dyDescent="0.25"/>
    <row r="80" s="32" customFormat="1" x14ac:dyDescent="0.25"/>
    <row r="81" s="32" customFormat="1" x14ac:dyDescent="0.25"/>
    <row r="82" s="32" customFormat="1" x14ac:dyDescent="0.25"/>
    <row r="83" s="32" customFormat="1" x14ac:dyDescent="0.25"/>
    <row r="84" s="32" customFormat="1" x14ac:dyDescent="0.25"/>
    <row r="85" s="32" customFormat="1" x14ac:dyDescent="0.25"/>
    <row r="86" s="32" customFormat="1" x14ac:dyDescent="0.25"/>
    <row r="87" s="32" customFormat="1" x14ac:dyDescent="0.25"/>
    <row r="88" s="32" customFormat="1" x14ac:dyDescent="0.25"/>
    <row r="89" s="32" customFormat="1" x14ac:dyDescent="0.25"/>
    <row r="90" s="32" customFormat="1" x14ac:dyDescent="0.25"/>
    <row r="91" s="32" customFormat="1" x14ac:dyDescent="0.25"/>
    <row r="92" s="32" customFormat="1" x14ac:dyDescent="0.25"/>
    <row r="93" s="32" customFormat="1" x14ac:dyDescent="0.25"/>
    <row r="94" s="32" customFormat="1" x14ac:dyDescent="0.25"/>
    <row r="95" s="32" customFormat="1" x14ac:dyDescent="0.25"/>
    <row r="96" s="32" customFormat="1" x14ac:dyDescent="0.25"/>
    <row r="97" s="32" customFormat="1" x14ac:dyDescent="0.25"/>
    <row r="98" s="32" customFormat="1" x14ac:dyDescent="0.25"/>
    <row r="99" s="32" customFormat="1" x14ac:dyDescent="0.25"/>
    <row r="100" s="32" customFormat="1" x14ac:dyDescent="0.25"/>
    <row r="101" s="32" customFormat="1" x14ac:dyDescent="0.25"/>
    <row r="102" s="32" customFormat="1" x14ac:dyDescent="0.25"/>
    <row r="103" s="32" customFormat="1" x14ac:dyDescent="0.25"/>
    <row r="104" s="32" customFormat="1" x14ac:dyDescent="0.25"/>
    <row r="105" s="32" customFormat="1" x14ac:dyDescent="0.25"/>
    <row r="106" s="32" customFormat="1" x14ac:dyDescent="0.25"/>
    <row r="107" s="32" customFormat="1" x14ac:dyDescent="0.25"/>
    <row r="108" s="32" customFormat="1" x14ac:dyDescent="0.25"/>
    <row r="109" s="32" customFormat="1" x14ac:dyDescent="0.25"/>
    <row r="110" s="32" customFormat="1" x14ac:dyDescent="0.25"/>
    <row r="111" s="32" customFormat="1" x14ac:dyDescent="0.25"/>
    <row r="112" s="32" customFormat="1" x14ac:dyDescent="0.25"/>
    <row r="113" s="32" customFormat="1" x14ac:dyDescent="0.25"/>
    <row r="114" s="32" customFormat="1" x14ac:dyDescent="0.25"/>
    <row r="115" s="32" customFormat="1" x14ac:dyDescent="0.25"/>
    <row r="116" s="32" customFormat="1" x14ac:dyDescent="0.25"/>
    <row r="117" s="32" customFormat="1" x14ac:dyDescent="0.25"/>
    <row r="118" s="32" customFormat="1" x14ac:dyDescent="0.25"/>
    <row r="119" s="32" customFormat="1" x14ac:dyDescent="0.25"/>
    <row r="120" s="32" customFormat="1" x14ac:dyDescent="0.25"/>
    <row r="121" s="32" customFormat="1" x14ac:dyDescent="0.25"/>
    <row r="122" s="32" customFormat="1" x14ac:dyDescent="0.25"/>
    <row r="123" s="32" customFormat="1" x14ac:dyDescent="0.25"/>
    <row r="124" s="32" customFormat="1" x14ac:dyDescent="0.25"/>
    <row r="125" s="32" customFormat="1" x14ac:dyDescent="0.25"/>
    <row r="126" s="32" customFormat="1" x14ac:dyDescent="0.25"/>
    <row r="127" s="32" customFormat="1" x14ac:dyDescent="0.25"/>
    <row r="128" s="32" customFormat="1" x14ac:dyDescent="0.25"/>
    <row r="129" s="32" customFormat="1" x14ac:dyDescent="0.25"/>
    <row r="130" s="32" customFormat="1" x14ac:dyDescent="0.25"/>
    <row r="131" s="32" customFormat="1" x14ac:dyDescent="0.25"/>
    <row r="132" s="32" customFormat="1" x14ac:dyDescent="0.25"/>
    <row r="133" s="32" customFormat="1" x14ac:dyDescent="0.25"/>
    <row r="134" s="32" customFormat="1" x14ac:dyDescent="0.25"/>
    <row r="135" s="32" customFormat="1" x14ac:dyDescent="0.25"/>
    <row r="136" s="32" customFormat="1" x14ac:dyDescent="0.25"/>
    <row r="137" s="32" customFormat="1" x14ac:dyDescent="0.25"/>
    <row r="138" s="32" customFormat="1" x14ac:dyDescent="0.25"/>
    <row r="139" s="32" customFormat="1" x14ac:dyDescent="0.25"/>
    <row r="140" s="32" customFormat="1" x14ac:dyDescent="0.25"/>
    <row r="141" s="32" customFormat="1" x14ac:dyDescent="0.25"/>
    <row r="142" s="32" customFormat="1" x14ac:dyDescent="0.25"/>
    <row r="143" s="32" customFormat="1" x14ac:dyDescent="0.25"/>
    <row r="144" s="32" customFormat="1" x14ac:dyDescent="0.25"/>
    <row r="145" s="32" customFormat="1" x14ac:dyDescent="0.25"/>
    <row r="146" s="32" customFormat="1" x14ac:dyDescent="0.25"/>
    <row r="147" s="32" customFormat="1" x14ac:dyDescent="0.25"/>
    <row r="148" s="32" customFormat="1" x14ac:dyDescent="0.25"/>
    <row r="149" s="32" customFormat="1" x14ac:dyDescent="0.25"/>
    <row r="150" s="32" customFormat="1" x14ac:dyDescent="0.25"/>
    <row r="151" s="32" customFormat="1" x14ac:dyDescent="0.25"/>
    <row r="152" s="32" customFormat="1" x14ac:dyDescent="0.25"/>
    <row r="153" s="32" customFormat="1" x14ac:dyDescent="0.25"/>
    <row r="154" s="32" customFormat="1" x14ac:dyDescent="0.25"/>
    <row r="155" s="32" customFormat="1" x14ac:dyDescent="0.25"/>
    <row r="156" s="32" customFormat="1" x14ac:dyDescent="0.25"/>
    <row r="157" s="32" customFormat="1" x14ac:dyDescent="0.25"/>
    <row r="158" s="32" customFormat="1" x14ac:dyDescent="0.25"/>
    <row r="159" s="32" customFormat="1" x14ac:dyDescent="0.25"/>
    <row r="160" s="32" customFormat="1" x14ac:dyDescent="0.25"/>
    <row r="161" s="32" customFormat="1" x14ac:dyDescent="0.25"/>
    <row r="162" s="32" customFormat="1" x14ac:dyDescent="0.25"/>
    <row r="163" s="32" customFormat="1" x14ac:dyDescent="0.25"/>
    <row r="164" s="32" customFormat="1" x14ac:dyDescent="0.25"/>
    <row r="165" s="32" customFormat="1" x14ac:dyDescent="0.25"/>
    <row r="166" s="32" customFormat="1" x14ac:dyDescent="0.25"/>
    <row r="167" s="32" customFormat="1" x14ac:dyDescent="0.25"/>
    <row r="168" s="32" customFormat="1" x14ac:dyDescent="0.25"/>
    <row r="169" s="32" customFormat="1" x14ac:dyDescent="0.25"/>
    <row r="170" s="32" customFormat="1" x14ac:dyDescent="0.25"/>
    <row r="171" s="32" customFormat="1" x14ac:dyDescent="0.25"/>
    <row r="172" s="32" customFormat="1" x14ac:dyDescent="0.25"/>
    <row r="173" s="32" customFormat="1" x14ac:dyDescent="0.25"/>
    <row r="174" s="32" customFormat="1" x14ac:dyDescent="0.25"/>
    <row r="175" s="32" customFormat="1" x14ac:dyDescent="0.25"/>
    <row r="176" s="32" customFormat="1" x14ac:dyDescent="0.25"/>
    <row r="177" s="32" customFormat="1" x14ac:dyDescent="0.25"/>
    <row r="178" s="32" customFormat="1" x14ac:dyDescent="0.25"/>
    <row r="179" s="32" customFormat="1" x14ac:dyDescent="0.25"/>
    <row r="180" s="32" customFormat="1" x14ac:dyDescent="0.25"/>
    <row r="181" s="32" customFormat="1" x14ac:dyDescent="0.25"/>
    <row r="182" s="32" customFormat="1" x14ac:dyDescent="0.25"/>
    <row r="183" s="32" customFormat="1" x14ac:dyDescent="0.25"/>
    <row r="184" s="32" customFormat="1" x14ac:dyDescent="0.25"/>
    <row r="185" s="32" customFormat="1" x14ac:dyDescent="0.25"/>
    <row r="186" s="32" customFormat="1" x14ac:dyDescent="0.25"/>
    <row r="187" s="32" customFormat="1" x14ac:dyDescent="0.25"/>
    <row r="188" s="32" customFormat="1" x14ac:dyDescent="0.25"/>
    <row r="189" s="32" customFormat="1" x14ac:dyDescent="0.25"/>
    <row r="190" s="32" customFormat="1" x14ac:dyDescent="0.25"/>
    <row r="191" s="32" customFormat="1" x14ac:dyDescent="0.25"/>
    <row r="192" s="32" customFormat="1" x14ac:dyDescent="0.25"/>
    <row r="193" s="32" customFormat="1" x14ac:dyDescent="0.25"/>
    <row r="194" s="32" customFormat="1" x14ac:dyDescent="0.25"/>
    <row r="195" s="32" customFormat="1" x14ac:dyDescent="0.25"/>
    <row r="196" s="32" customFormat="1" x14ac:dyDescent="0.25"/>
    <row r="197" s="32" customFormat="1" x14ac:dyDescent="0.25"/>
    <row r="198" s="32" customFormat="1" x14ac:dyDescent="0.25"/>
    <row r="199" s="32" customFormat="1" x14ac:dyDescent="0.25"/>
    <row r="200" s="32" customFormat="1" x14ac:dyDescent="0.25"/>
    <row r="201" s="32" customFormat="1" x14ac:dyDescent="0.25"/>
    <row r="202" s="32" customFormat="1" x14ac:dyDescent="0.25"/>
    <row r="203" s="32" customFormat="1" x14ac:dyDescent="0.25"/>
    <row r="204" s="32" customFormat="1" x14ac:dyDescent="0.25"/>
    <row r="205" s="32" customFormat="1" x14ac:dyDescent="0.25"/>
    <row r="206" s="32" customFormat="1" x14ac:dyDescent="0.25"/>
    <row r="207" s="32" customFormat="1" x14ac:dyDescent="0.25"/>
    <row r="208" s="32" customFormat="1" x14ac:dyDescent="0.25"/>
    <row r="209" s="32" customFormat="1" x14ac:dyDescent="0.25"/>
    <row r="210" s="32" customFormat="1" x14ac:dyDescent="0.25"/>
    <row r="211" s="32" customFormat="1" x14ac:dyDescent="0.25"/>
    <row r="212" s="32" customFormat="1" x14ac:dyDescent="0.25"/>
    <row r="213" s="32" customFormat="1" x14ac:dyDescent="0.25"/>
    <row r="214" s="32" customFormat="1" x14ac:dyDescent="0.25"/>
    <row r="215" s="32" customFormat="1" x14ac:dyDescent="0.25"/>
    <row r="216" s="32" customFormat="1" x14ac:dyDescent="0.25"/>
    <row r="217" s="32" customFormat="1" x14ac:dyDescent="0.25"/>
    <row r="218" s="32" customFormat="1" x14ac:dyDescent="0.25"/>
    <row r="219" s="32" customFormat="1" x14ac:dyDescent="0.25"/>
    <row r="220" s="32" customFormat="1" x14ac:dyDescent="0.25"/>
    <row r="221" s="32" customFormat="1" x14ac:dyDescent="0.25"/>
    <row r="222" s="32" customFormat="1" x14ac:dyDescent="0.25"/>
    <row r="223" s="32" customFormat="1" x14ac:dyDescent="0.25"/>
    <row r="224" s="32" customFormat="1" x14ac:dyDescent="0.25"/>
    <row r="225" s="32" customFormat="1" x14ac:dyDescent="0.25"/>
    <row r="226" s="32" customFormat="1" x14ac:dyDescent="0.25"/>
    <row r="227" s="32" customFormat="1" x14ac:dyDescent="0.25"/>
    <row r="228" s="32" customFormat="1" x14ac:dyDescent="0.25"/>
    <row r="229" s="32" customFormat="1" x14ac:dyDescent="0.25"/>
    <row r="230" s="32" customFormat="1" x14ac:dyDescent="0.25"/>
    <row r="231" s="32" customFormat="1" x14ac:dyDescent="0.25"/>
    <row r="232" s="32" customFormat="1" x14ac:dyDescent="0.25"/>
    <row r="233" s="32" customFormat="1" x14ac:dyDescent="0.25"/>
    <row r="234" s="32" customFormat="1" x14ac:dyDescent="0.25"/>
    <row r="235" s="32" customFormat="1" x14ac:dyDescent="0.25"/>
    <row r="236" s="32" customFormat="1" x14ac:dyDescent="0.25"/>
    <row r="237" s="32" customFormat="1" x14ac:dyDescent="0.25"/>
    <row r="238" s="32" customFormat="1" x14ac:dyDescent="0.25"/>
    <row r="239" s="32" customFormat="1" x14ac:dyDescent="0.25"/>
    <row r="240" s="32" customFormat="1" x14ac:dyDescent="0.25"/>
    <row r="241" s="32" customFormat="1" x14ac:dyDescent="0.25"/>
    <row r="242" s="32" customFormat="1" x14ac:dyDescent="0.25"/>
    <row r="243" s="32" customFormat="1" x14ac:dyDescent="0.25"/>
    <row r="244" s="32" customFormat="1" x14ac:dyDescent="0.25"/>
    <row r="245" s="32" customFormat="1" x14ac:dyDescent="0.25"/>
    <row r="246" s="32" customFormat="1" x14ac:dyDescent="0.25"/>
    <row r="247" s="32" customFormat="1" x14ac:dyDescent="0.25"/>
    <row r="248" s="32" customFormat="1" x14ac:dyDescent="0.25"/>
    <row r="249" s="32" customFormat="1" x14ac:dyDescent="0.25"/>
    <row r="250" s="32" customFormat="1" x14ac:dyDescent="0.25"/>
    <row r="251" s="32" customFormat="1" x14ac:dyDescent="0.25"/>
    <row r="252" s="32" customFormat="1" x14ac:dyDescent="0.25"/>
    <row r="253" s="32" customFormat="1" x14ac:dyDescent="0.25"/>
    <row r="254" s="32" customFormat="1" x14ac:dyDescent="0.25"/>
    <row r="255" s="32" customFormat="1" x14ac:dyDescent="0.25"/>
    <row r="256" s="32" customFormat="1" x14ac:dyDescent="0.25"/>
    <row r="257" s="32" customFormat="1" x14ac:dyDescent="0.25"/>
    <row r="258" s="32" customFormat="1" x14ac:dyDescent="0.25"/>
    <row r="259" s="32" customFormat="1" x14ac:dyDescent="0.25"/>
    <row r="260" s="32" customFormat="1" x14ac:dyDescent="0.25"/>
    <row r="261" s="32" customFormat="1" x14ac:dyDescent="0.25"/>
    <row r="262" s="32" customFormat="1" x14ac:dyDescent="0.25"/>
    <row r="263" s="32" customFormat="1" x14ac:dyDescent="0.25"/>
    <row r="264" s="32" customFormat="1" x14ac:dyDescent="0.25"/>
    <row r="265" s="32" customFormat="1" x14ac:dyDescent="0.25"/>
    <row r="266" s="32" customFormat="1" x14ac:dyDescent="0.25"/>
    <row r="267" s="32" customFormat="1" x14ac:dyDescent="0.25"/>
    <row r="268" s="32" customFormat="1" x14ac:dyDescent="0.25"/>
    <row r="269" s="32" customFormat="1" x14ac:dyDescent="0.25"/>
    <row r="270" s="32" customFormat="1" x14ac:dyDescent="0.25"/>
    <row r="271" s="32" customFormat="1" x14ac:dyDescent="0.25"/>
    <row r="272" s="32" customFormat="1" x14ac:dyDescent="0.25"/>
    <row r="273" s="32" customFormat="1" x14ac:dyDescent="0.25"/>
    <row r="274" s="32" customFormat="1" x14ac:dyDescent="0.25"/>
    <row r="275" s="32" customFormat="1" x14ac:dyDescent="0.25"/>
    <row r="276" s="32" customFormat="1" x14ac:dyDescent="0.25"/>
    <row r="277" s="32" customFormat="1" x14ac:dyDescent="0.25"/>
    <row r="278" s="32" customFormat="1" x14ac:dyDescent="0.25"/>
    <row r="279" s="32" customFormat="1" x14ac:dyDescent="0.25"/>
    <row r="280" s="32" customFormat="1" x14ac:dyDescent="0.25"/>
    <row r="281" s="32" customFormat="1" x14ac:dyDescent="0.25"/>
    <row r="282" s="32" customFormat="1" x14ac:dyDescent="0.25"/>
    <row r="283" s="32" customFormat="1" x14ac:dyDescent="0.25"/>
    <row r="284" s="32" customFormat="1" x14ac:dyDescent="0.25"/>
    <row r="285" s="32" customFormat="1" x14ac:dyDescent="0.25"/>
    <row r="286" s="32" customFormat="1" x14ac:dyDescent="0.25"/>
    <row r="287" s="32" customFormat="1" x14ac:dyDescent="0.25"/>
    <row r="288" s="32" customFormat="1" x14ac:dyDescent="0.25"/>
    <row r="289" s="32" customFormat="1" x14ac:dyDescent="0.25"/>
    <row r="290" s="32" customFormat="1" x14ac:dyDescent="0.25"/>
    <row r="291" s="32" customFormat="1" x14ac:dyDescent="0.25"/>
    <row r="292" s="32" customFormat="1" x14ac:dyDescent="0.25"/>
    <row r="293" s="32" customFormat="1" x14ac:dyDescent="0.25"/>
    <row r="294" s="32" customFormat="1" x14ac:dyDescent="0.25"/>
    <row r="295" s="32" customFormat="1" x14ac:dyDescent="0.25"/>
    <row r="296" s="32" customFormat="1" x14ac:dyDescent="0.25"/>
    <row r="297" s="32" customFormat="1" x14ac:dyDescent="0.25"/>
    <row r="298" s="32" customFormat="1" x14ac:dyDescent="0.25"/>
    <row r="299" s="32" customFormat="1" x14ac:dyDescent="0.25"/>
    <row r="300" s="32" customFormat="1" x14ac:dyDescent="0.25"/>
    <row r="301" s="32" customFormat="1" x14ac:dyDescent="0.25"/>
    <row r="302" s="32" customFormat="1" x14ac:dyDescent="0.25"/>
    <row r="303" s="32" customFormat="1" x14ac:dyDescent="0.25"/>
    <row r="304" s="32" customFormat="1" x14ac:dyDescent="0.25"/>
    <row r="305" s="32" customFormat="1" x14ac:dyDescent="0.25"/>
    <row r="306" s="32" customFormat="1" x14ac:dyDescent="0.25"/>
    <row r="307" s="32" customFormat="1" x14ac:dyDescent="0.25"/>
    <row r="308" s="32" customFormat="1" x14ac:dyDescent="0.25"/>
    <row r="309" s="32" customFormat="1" x14ac:dyDescent="0.25"/>
    <row r="310" s="32" customFormat="1" x14ac:dyDescent="0.25"/>
    <row r="311" s="32" customFormat="1" x14ac:dyDescent="0.25"/>
    <row r="312" s="32" customFormat="1" x14ac:dyDescent="0.25"/>
    <row r="313" s="32" customFormat="1" x14ac:dyDescent="0.25"/>
    <row r="314" s="32" customFormat="1" x14ac:dyDescent="0.25"/>
    <row r="315" s="32" customFormat="1" x14ac:dyDescent="0.25"/>
    <row r="316" s="32" customFormat="1" x14ac:dyDescent="0.25"/>
    <row r="317" s="32" customFormat="1" x14ac:dyDescent="0.25"/>
    <row r="318" s="32" customFormat="1" x14ac:dyDescent="0.25"/>
    <row r="319" s="32" customFormat="1" x14ac:dyDescent="0.25"/>
    <row r="320" s="32" customFormat="1" x14ac:dyDescent="0.25"/>
    <row r="321" s="32" customFormat="1" x14ac:dyDescent="0.25"/>
    <row r="322" s="32" customFormat="1" x14ac:dyDescent="0.25"/>
    <row r="323" s="32" customFormat="1" x14ac:dyDescent="0.25"/>
    <row r="324" s="32" customFormat="1" x14ac:dyDescent="0.25"/>
    <row r="325" s="32" customFormat="1" x14ac:dyDescent="0.25"/>
    <row r="326" s="32" customFormat="1" x14ac:dyDescent="0.25"/>
    <row r="327" s="32" customFormat="1" x14ac:dyDescent="0.25"/>
    <row r="328" s="32" customFormat="1" x14ac:dyDescent="0.25"/>
    <row r="329" s="32" customFormat="1" x14ac:dyDescent="0.25"/>
    <row r="330" s="32" customFormat="1" x14ac:dyDescent="0.25"/>
    <row r="331" s="32" customFormat="1" x14ac:dyDescent="0.25"/>
    <row r="332" s="32" customFormat="1" x14ac:dyDescent="0.25"/>
    <row r="333" s="32" customFormat="1" x14ac:dyDescent="0.25"/>
    <row r="334" s="32" customFormat="1" x14ac:dyDescent="0.25"/>
    <row r="335" s="32" customFormat="1" x14ac:dyDescent="0.25"/>
    <row r="336" s="32" customFormat="1" x14ac:dyDescent="0.25"/>
    <row r="337" s="32" customFormat="1" x14ac:dyDescent="0.25"/>
    <row r="338" s="32" customFormat="1" x14ac:dyDescent="0.25"/>
    <row r="339" s="32" customFormat="1" x14ac:dyDescent="0.25"/>
    <row r="340" s="32" customFormat="1" x14ac:dyDescent="0.25"/>
    <row r="341" s="32" customFormat="1" x14ac:dyDescent="0.25"/>
    <row r="342" s="32" customFormat="1" x14ac:dyDescent="0.25"/>
    <row r="343" s="32" customFormat="1" x14ac:dyDescent="0.25"/>
    <row r="344" s="32" customFormat="1" x14ac:dyDescent="0.25"/>
    <row r="345" s="32" customFormat="1" x14ac:dyDescent="0.25"/>
    <row r="346" s="32" customFormat="1" x14ac:dyDescent="0.25"/>
    <row r="347" s="32" customFormat="1" x14ac:dyDescent="0.25"/>
    <row r="348" s="32" customFormat="1" x14ac:dyDescent="0.25"/>
    <row r="349" s="32" customFormat="1" x14ac:dyDescent="0.25"/>
    <row r="350" s="32" customFormat="1" x14ac:dyDescent="0.25"/>
    <row r="351" s="32" customFormat="1" x14ac:dyDescent="0.25"/>
    <row r="352" s="32" customFormat="1" x14ac:dyDescent="0.25"/>
    <row r="353" s="32" customFormat="1" x14ac:dyDescent="0.25"/>
    <row r="354" s="32" customFormat="1" x14ac:dyDescent="0.25"/>
    <row r="355" s="32" customFormat="1" x14ac:dyDescent="0.25"/>
    <row r="356" s="32" customFormat="1" x14ac:dyDescent="0.25"/>
    <row r="357" s="32" customFormat="1" x14ac:dyDescent="0.25"/>
    <row r="358" s="32" customFormat="1" x14ac:dyDescent="0.25"/>
    <row r="359" s="32" customFormat="1" x14ac:dyDescent="0.25"/>
    <row r="360" s="32" customFormat="1" x14ac:dyDescent="0.25"/>
    <row r="361" s="32" customFormat="1" x14ac:dyDescent="0.25"/>
    <row r="362" s="32" customFormat="1" x14ac:dyDescent="0.25"/>
    <row r="363" s="32" customFormat="1" x14ac:dyDescent="0.25"/>
    <row r="364" s="32" customFormat="1" x14ac:dyDescent="0.25"/>
    <row r="365" s="32" customFormat="1" x14ac:dyDescent="0.25"/>
    <row r="366" s="32" customFormat="1" x14ac:dyDescent="0.25"/>
    <row r="367" s="32" customFormat="1" x14ac:dyDescent="0.25"/>
    <row r="368" s="32" customFormat="1" x14ac:dyDescent="0.25"/>
    <row r="369" s="32" customFormat="1" x14ac:dyDescent="0.25"/>
    <row r="370" s="32" customFormat="1" x14ac:dyDescent="0.25"/>
    <row r="371" s="32" customFormat="1" x14ac:dyDescent="0.25"/>
    <row r="372" s="32" customFormat="1" x14ac:dyDescent="0.25"/>
    <row r="373" s="32" customFormat="1" x14ac:dyDescent="0.25"/>
    <row r="374" s="32" customFormat="1" x14ac:dyDescent="0.25"/>
    <row r="375" s="32" customFormat="1" x14ac:dyDescent="0.25"/>
    <row r="376" s="32" customFormat="1" x14ac:dyDescent="0.25"/>
    <row r="377" s="32" customFormat="1" x14ac:dyDescent="0.25"/>
    <row r="378" s="32" customFormat="1" x14ac:dyDescent="0.25"/>
    <row r="379" s="32" customFormat="1" x14ac:dyDescent="0.25"/>
    <row r="380" s="32" customFormat="1" x14ac:dyDescent="0.25"/>
    <row r="381" s="32" customFormat="1" x14ac:dyDescent="0.25"/>
    <row r="382" s="32" customFormat="1" x14ac:dyDescent="0.25"/>
    <row r="383" s="32" customFormat="1" x14ac:dyDescent="0.25"/>
    <row r="384" s="32" customFormat="1" x14ac:dyDescent="0.25"/>
    <row r="385" s="32" customFormat="1" x14ac:dyDescent="0.25"/>
    <row r="386" s="32" customFormat="1" x14ac:dyDescent="0.25"/>
    <row r="387" s="32" customFormat="1" x14ac:dyDescent="0.25"/>
    <row r="388" s="32" customFormat="1" x14ac:dyDescent="0.25"/>
    <row r="389" s="32" customFormat="1" x14ac:dyDescent="0.25"/>
    <row r="390" s="32" customFormat="1" x14ac:dyDescent="0.25"/>
    <row r="391" s="32" customFormat="1" x14ac:dyDescent="0.25"/>
    <row r="392" s="32" customFormat="1" x14ac:dyDescent="0.25"/>
    <row r="393" s="32" customFormat="1" x14ac:dyDescent="0.25"/>
    <row r="394" s="32" customFormat="1" x14ac:dyDescent="0.25"/>
    <row r="395" s="32" customFormat="1" x14ac:dyDescent="0.25"/>
    <row r="396" s="32" customFormat="1" x14ac:dyDescent="0.25"/>
    <row r="397" s="32" customFormat="1" x14ac:dyDescent="0.25"/>
    <row r="398" s="32" customFormat="1" x14ac:dyDescent="0.25"/>
    <row r="399" s="32" customFormat="1" x14ac:dyDescent="0.25"/>
    <row r="400" s="32" customFormat="1" x14ac:dyDescent="0.25"/>
    <row r="401" s="32" customFormat="1" x14ac:dyDescent="0.25"/>
    <row r="402" s="32" customFormat="1" x14ac:dyDescent="0.25"/>
    <row r="403" s="32" customFormat="1" x14ac:dyDescent="0.25"/>
    <row r="404" s="32" customFormat="1" x14ac:dyDescent="0.25"/>
    <row r="405" s="32" customFormat="1" x14ac:dyDescent="0.25"/>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06A6-3233-451E-902D-CFF6D32A420A}">
  <sheetPr>
    <tabColor rgb="FFA66BD3"/>
  </sheetPr>
  <dimension ref="B2:AH102"/>
  <sheetViews>
    <sheetView showGridLines="0" topLeftCell="A45" workbookViewId="0">
      <selection activeCell="F66" sqref="F66"/>
    </sheetView>
  </sheetViews>
  <sheetFormatPr defaultRowHeight="14.4" x14ac:dyDescent="0.3"/>
  <cols>
    <col min="1" max="1" width="2.88671875" customWidth="1"/>
    <col min="2" max="2" width="58" customWidth="1"/>
    <col min="3" max="3" width="21.33203125" bestFit="1" customWidth="1"/>
    <col min="4" max="4" width="10.5546875" bestFit="1" customWidth="1"/>
    <col min="5" max="7" width="14.33203125" bestFit="1" customWidth="1"/>
  </cols>
  <sheetData>
    <row r="2" spans="2:34" x14ac:dyDescent="0.3">
      <c r="D2" s="46">
        <v>2024</v>
      </c>
      <c r="E2" s="46">
        <f>D2+1</f>
        <v>2025</v>
      </c>
      <c r="F2" s="46">
        <f t="shared" ref="F2:AF2" si="0">E2+1</f>
        <v>2026</v>
      </c>
      <c r="G2" s="46">
        <f t="shared" si="0"/>
        <v>2027</v>
      </c>
      <c r="H2" s="46">
        <f t="shared" si="0"/>
        <v>2028</v>
      </c>
      <c r="I2" s="46">
        <f t="shared" si="0"/>
        <v>2029</v>
      </c>
      <c r="J2" s="46">
        <f t="shared" si="0"/>
        <v>2030</v>
      </c>
      <c r="K2" s="46">
        <f t="shared" si="0"/>
        <v>2031</v>
      </c>
      <c r="L2" s="46">
        <f t="shared" si="0"/>
        <v>2032</v>
      </c>
      <c r="M2" s="46">
        <f t="shared" si="0"/>
        <v>2033</v>
      </c>
      <c r="N2" s="46">
        <f t="shared" si="0"/>
        <v>2034</v>
      </c>
      <c r="O2" s="46">
        <f t="shared" si="0"/>
        <v>2035</v>
      </c>
      <c r="P2" s="46">
        <f t="shared" si="0"/>
        <v>2036</v>
      </c>
      <c r="Q2" s="46">
        <f t="shared" si="0"/>
        <v>2037</v>
      </c>
      <c r="R2" s="46">
        <f t="shared" si="0"/>
        <v>2038</v>
      </c>
      <c r="S2" s="46">
        <f t="shared" si="0"/>
        <v>2039</v>
      </c>
      <c r="T2" s="46">
        <f t="shared" si="0"/>
        <v>2040</v>
      </c>
      <c r="U2" s="46">
        <f t="shared" si="0"/>
        <v>2041</v>
      </c>
      <c r="V2" s="46">
        <f t="shared" si="0"/>
        <v>2042</v>
      </c>
      <c r="W2" s="46">
        <f t="shared" si="0"/>
        <v>2043</v>
      </c>
      <c r="X2" s="46">
        <f t="shared" si="0"/>
        <v>2044</v>
      </c>
      <c r="Y2" s="46">
        <f t="shared" si="0"/>
        <v>2045</v>
      </c>
      <c r="Z2" s="46">
        <f t="shared" si="0"/>
        <v>2046</v>
      </c>
      <c r="AA2" s="46">
        <f t="shared" si="0"/>
        <v>2047</v>
      </c>
      <c r="AB2" s="46">
        <f t="shared" si="0"/>
        <v>2048</v>
      </c>
      <c r="AC2" s="46">
        <f t="shared" si="0"/>
        <v>2049</v>
      </c>
      <c r="AD2" s="46">
        <f t="shared" si="0"/>
        <v>2050</v>
      </c>
      <c r="AE2" s="46">
        <f t="shared" si="0"/>
        <v>2051</v>
      </c>
      <c r="AF2" s="46">
        <f t="shared" si="0"/>
        <v>2052</v>
      </c>
      <c r="AG2" s="46">
        <f>AF2+1</f>
        <v>2053</v>
      </c>
      <c r="AH2" s="46">
        <f>AG2+1</f>
        <v>2054</v>
      </c>
    </row>
    <row r="4" spans="2:34" x14ac:dyDescent="0.3">
      <c r="B4" s="49"/>
    </row>
    <row r="5" spans="2:34" x14ac:dyDescent="0.3">
      <c r="B5" s="245" t="s">
        <v>22</v>
      </c>
      <c r="C5" s="244" t="s">
        <v>37</v>
      </c>
      <c r="D5" s="202">
        <f>SUM(D6:D7,D10)</f>
        <v>126.14116000000001</v>
      </c>
      <c r="E5" s="202">
        <f t="shared" ref="E5:AG5" si="1">SUM(E6:E7,E10)</f>
        <v>124.72231600000001</v>
      </c>
      <c r="F5" s="202">
        <f t="shared" si="1"/>
        <v>123.303472</v>
      </c>
      <c r="G5" s="202">
        <f t="shared" si="1"/>
        <v>121.88462799999999</v>
      </c>
      <c r="H5" s="202">
        <f t="shared" si="1"/>
        <v>120.465784</v>
      </c>
      <c r="I5" s="202">
        <f t="shared" si="1"/>
        <v>119.04693999999999</v>
      </c>
      <c r="J5" s="202">
        <f t="shared" si="1"/>
        <v>117.628096</v>
      </c>
      <c r="K5" s="202">
        <f t="shared" si="1"/>
        <v>116.20925199999999</v>
      </c>
      <c r="L5" s="202">
        <f t="shared" si="1"/>
        <v>114.79040799999999</v>
      </c>
      <c r="M5" s="202">
        <f t="shared" si="1"/>
        <v>113.37156399999999</v>
      </c>
      <c r="N5" s="202">
        <f t="shared" si="1"/>
        <v>111.95271999999999</v>
      </c>
      <c r="O5" s="202">
        <f t="shared" si="1"/>
        <v>110.53387599999999</v>
      </c>
      <c r="P5" s="202">
        <f t="shared" si="1"/>
        <v>109.11503199999999</v>
      </c>
      <c r="Q5" s="202">
        <f t="shared" si="1"/>
        <v>107.69618799999999</v>
      </c>
      <c r="R5" s="202">
        <f t="shared" si="1"/>
        <v>106.27734399999999</v>
      </c>
      <c r="S5" s="202">
        <f t="shared" si="1"/>
        <v>104.85849999999999</v>
      </c>
      <c r="T5" s="202">
        <f t="shared" si="1"/>
        <v>103.43965599999999</v>
      </c>
      <c r="U5" s="202">
        <f t="shared" si="1"/>
        <v>102.02081199999999</v>
      </c>
      <c r="V5" s="202">
        <f t="shared" si="1"/>
        <v>100.601968</v>
      </c>
      <c r="W5" s="202">
        <f t="shared" si="1"/>
        <v>99.183123999999992</v>
      </c>
      <c r="X5" s="202">
        <f>SUM(X6:X7,X10)</f>
        <v>119.77083999999999</v>
      </c>
      <c r="Y5" s="202">
        <f t="shared" si="1"/>
        <v>118.35199599999999</v>
      </c>
      <c r="Z5" s="202">
        <f t="shared" si="1"/>
        <v>116.93315199999999</v>
      </c>
      <c r="AA5" s="202">
        <f t="shared" si="1"/>
        <v>115.51430799999999</v>
      </c>
      <c r="AB5" s="202">
        <f t="shared" si="1"/>
        <v>114.09546399999999</v>
      </c>
      <c r="AC5" s="202">
        <f t="shared" si="1"/>
        <v>112.67661999999999</v>
      </c>
      <c r="AD5" s="202">
        <f t="shared" si="1"/>
        <v>111.31568799999998</v>
      </c>
      <c r="AE5" s="202">
        <f t="shared" si="1"/>
        <v>109.95475599999999</v>
      </c>
      <c r="AF5" s="202">
        <f t="shared" si="1"/>
        <v>108.59382399999998</v>
      </c>
      <c r="AG5" s="202">
        <f t="shared" si="1"/>
        <v>107.23289199999998</v>
      </c>
      <c r="AH5" s="202">
        <f t="shared" ref="AH5" si="2">SUM(AH6:AH7,AH10)</f>
        <v>105.87195999999999</v>
      </c>
    </row>
    <row r="6" spans="2:34" x14ac:dyDescent="0.3">
      <c r="B6" s="57" t="s">
        <v>181</v>
      </c>
      <c r="C6" s="48" t="s">
        <v>37</v>
      </c>
      <c r="D6" s="51">
        <f>'16.Distribution LV ARR'!E18</f>
        <v>10</v>
      </c>
      <c r="E6" s="51">
        <f>'16.Distribution LV ARR'!F18</f>
        <v>10</v>
      </c>
      <c r="F6" s="51">
        <f>'16.Distribution LV ARR'!G18</f>
        <v>10</v>
      </c>
      <c r="G6" s="51">
        <f>'16.Distribution LV ARR'!H18</f>
        <v>10</v>
      </c>
      <c r="H6" s="51">
        <f>'16.Distribution LV ARR'!I18</f>
        <v>10</v>
      </c>
      <c r="I6" s="51">
        <f>'16.Distribution LV ARR'!J18</f>
        <v>10</v>
      </c>
      <c r="J6" s="51">
        <f>'16.Distribution LV ARR'!K18</f>
        <v>10</v>
      </c>
      <c r="K6" s="51">
        <f>'16.Distribution LV ARR'!L18</f>
        <v>10</v>
      </c>
      <c r="L6" s="51">
        <f>'16.Distribution LV ARR'!M18</f>
        <v>10</v>
      </c>
      <c r="M6" s="51">
        <f>'16.Distribution LV ARR'!N18</f>
        <v>10</v>
      </c>
      <c r="N6" s="51">
        <f>'16.Distribution LV ARR'!O18</f>
        <v>10</v>
      </c>
      <c r="O6" s="51">
        <f>'16.Distribution LV ARR'!P18</f>
        <v>10</v>
      </c>
      <c r="P6" s="51">
        <f>'16.Distribution LV ARR'!Q18</f>
        <v>10</v>
      </c>
      <c r="Q6" s="51">
        <f>'16.Distribution LV ARR'!R18</f>
        <v>10</v>
      </c>
      <c r="R6" s="51">
        <f>'16.Distribution LV ARR'!S18</f>
        <v>10</v>
      </c>
      <c r="S6" s="51">
        <f>'16.Distribution LV ARR'!T18</f>
        <v>10</v>
      </c>
      <c r="T6" s="51">
        <f>'16.Distribution LV ARR'!U18</f>
        <v>10</v>
      </c>
      <c r="U6" s="51">
        <f>'16.Distribution LV ARR'!V18</f>
        <v>10</v>
      </c>
      <c r="V6" s="51">
        <f>'16.Distribution LV ARR'!W18</f>
        <v>10</v>
      </c>
      <c r="W6" s="51">
        <f>'16.Distribution LV ARR'!X18</f>
        <v>10</v>
      </c>
      <c r="X6" s="51">
        <f>'16.Distribution LV ARR'!Y18</f>
        <v>10</v>
      </c>
      <c r="Y6" s="51">
        <f>'16.Distribution LV ARR'!Z18</f>
        <v>10</v>
      </c>
      <c r="Z6" s="51">
        <f>'16.Distribution LV ARR'!AA18</f>
        <v>10</v>
      </c>
      <c r="AA6" s="51">
        <f>'16.Distribution LV ARR'!AB18</f>
        <v>10</v>
      </c>
      <c r="AB6" s="51">
        <f>'16.Distribution LV ARR'!AC18</f>
        <v>10</v>
      </c>
      <c r="AC6" s="51">
        <f>'16.Distribution LV ARR'!AD18</f>
        <v>10</v>
      </c>
      <c r="AD6" s="51">
        <f>'16.Distribution LV ARR'!AE18</f>
        <v>10</v>
      </c>
      <c r="AE6" s="51">
        <f>'16.Distribution LV ARR'!AF18</f>
        <v>10</v>
      </c>
      <c r="AF6" s="51">
        <f>'16.Distribution LV ARR'!AG18</f>
        <v>10</v>
      </c>
      <c r="AG6" s="51">
        <f>'16.Distribution LV ARR'!AH18</f>
        <v>10</v>
      </c>
      <c r="AH6" s="51">
        <f>'16.Distribution LV ARR'!AI18</f>
        <v>10</v>
      </c>
    </row>
    <row r="7" spans="2:34" x14ac:dyDescent="0.3">
      <c r="B7" s="57" t="s">
        <v>180</v>
      </c>
      <c r="C7" s="48" t="s">
        <v>37</v>
      </c>
      <c r="D7" s="51">
        <f>'16.Distribution LV ARR'!E20</f>
        <v>85.141160000000013</v>
      </c>
      <c r="E7" s="51">
        <f>'16.Distribution LV ARR'!F20</f>
        <v>83.722316000000006</v>
      </c>
      <c r="F7" s="51">
        <f>'16.Distribution LV ARR'!G20</f>
        <v>82.303471999999999</v>
      </c>
      <c r="G7" s="51">
        <f>'16.Distribution LV ARR'!H20</f>
        <v>80.884627999999992</v>
      </c>
      <c r="H7" s="51">
        <f>'16.Distribution LV ARR'!I20</f>
        <v>79.465783999999999</v>
      </c>
      <c r="I7" s="51">
        <f>'16.Distribution LV ARR'!J20</f>
        <v>78.046939999999992</v>
      </c>
      <c r="J7" s="51">
        <f>'16.Distribution LV ARR'!K20</f>
        <v>76.628095999999999</v>
      </c>
      <c r="K7" s="51">
        <f>'16.Distribution LV ARR'!L20</f>
        <v>75.209251999999992</v>
      </c>
      <c r="L7" s="51">
        <f>'16.Distribution LV ARR'!M20</f>
        <v>73.790407999999985</v>
      </c>
      <c r="M7" s="51">
        <f>'16.Distribution LV ARR'!N20</f>
        <v>72.371563999999992</v>
      </c>
      <c r="N7" s="51">
        <f>'16.Distribution LV ARR'!O20</f>
        <v>70.952719999999985</v>
      </c>
      <c r="O7" s="51">
        <f>'16.Distribution LV ARR'!P20</f>
        <v>69.533875999999992</v>
      </c>
      <c r="P7" s="51">
        <f>'16.Distribution LV ARR'!Q20</f>
        <v>68.115031999999985</v>
      </c>
      <c r="Q7" s="51">
        <f>'16.Distribution LV ARR'!R20</f>
        <v>66.696187999999992</v>
      </c>
      <c r="R7" s="51">
        <f>'16.Distribution LV ARR'!S20</f>
        <v>65.277343999999985</v>
      </c>
      <c r="S7" s="51">
        <f>'16.Distribution LV ARR'!T20</f>
        <v>63.858499999999992</v>
      </c>
      <c r="T7" s="51">
        <f>'16.Distribution LV ARR'!U20</f>
        <v>62.439655999999985</v>
      </c>
      <c r="U7" s="51">
        <f>'16.Distribution LV ARR'!V20</f>
        <v>61.020811999999992</v>
      </c>
      <c r="V7" s="51">
        <f>'16.Distribution LV ARR'!W20</f>
        <v>59.601967999999992</v>
      </c>
      <c r="W7" s="51">
        <f>'16.Distribution LV ARR'!X20</f>
        <v>58.183123999999992</v>
      </c>
      <c r="X7" s="51">
        <f>'16.Distribution LV ARR'!Y20</f>
        <v>78.770839999999993</v>
      </c>
      <c r="Y7" s="51">
        <f>'16.Distribution LV ARR'!Z20</f>
        <v>77.351995999999986</v>
      </c>
      <c r="Z7" s="51">
        <f>'16.Distribution LV ARR'!AA20</f>
        <v>75.933151999999993</v>
      </c>
      <c r="AA7" s="51">
        <f>'16.Distribution LV ARR'!AB20</f>
        <v>74.514307999999986</v>
      </c>
      <c r="AB7" s="51">
        <f>'16.Distribution LV ARR'!AC20</f>
        <v>73.095463999999993</v>
      </c>
      <c r="AC7" s="51">
        <f>'16.Distribution LV ARR'!AD20</f>
        <v>71.676619999999986</v>
      </c>
      <c r="AD7" s="51">
        <f>'16.Distribution LV ARR'!AE20</f>
        <v>70.31568799999998</v>
      </c>
      <c r="AE7" s="51">
        <f>'16.Distribution LV ARR'!AF20</f>
        <v>68.954755999999989</v>
      </c>
      <c r="AF7" s="51">
        <f>'16.Distribution LV ARR'!AG20</f>
        <v>67.593823999999984</v>
      </c>
      <c r="AG7" s="51">
        <f>'16.Distribution LV ARR'!AH20</f>
        <v>66.232891999999978</v>
      </c>
      <c r="AH7" s="51">
        <f>'16.Distribution LV ARR'!AI20</f>
        <v>64.871959999999987</v>
      </c>
    </row>
    <row r="8" spans="2:34" x14ac:dyDescent="0.3">
      <c r="B8" s="57" t="s">
        <v>221</v>
      </c>
      <c r="C8" s="48" t="s">
        <v>37</v>
      </c>
      <c r="D8" s="51">
        <f>'16.Distribution LV ARR'!E21</f>
        <v>51.692847142857154</v>
      </c>
      <c r="E8" s="51">
        <f>'16.Distribution LV ARR'!F21</f>
        <v>50.831406142857155</v>
      </c>
      <c r="F8" s="51">
        <f>'16.Distribution LV ARR'!G21</f>
        <v>49.969965142857149</v>
      </c>
      <c r="G8" s="51">
        <f>'16.Distribution LV ARR'!H21</f>
        <v>49.108524142857142</v>
      </c>
      <c r="H8" s="51">
        <f>'16.Distribution LV ARR'!I21</f>
        <v>48.24708314285715</v>
      </c>
      <c r="I8" s="51">
        <f>'16.Distribution LV ARR'!J21</f>
        <v>47.385642142857144</v>
      </c>
      <c r="J8" s="51">
        <f>'16.Distribution LV ARR'!K21</f>
        <v>46.524201142857144</v>
      </c>
      <c r="K8" s="51">
        <f>'16.Distribution LV ARR'!L21</f>
        <v>45.662760142857145</v>
      </c>
      <c r="L8" s="51">
        <f>'16.Distribution LV ARR'!M21</f>
        <v>44.801319142857139</v>
      </c>
      <c r="M8" s="51">
        <f>'16.Distribution LV ARR'!N21</f>
        <v>43.93987814285714</v>
      </c>
      <c r="N8" s="51">
        <f>'16.Distribution LV ARR'!O21</f>
        <v>43.07843714285714</v>
      </c>
      <c r="O8" s="51">
        <f>'16.Distribution LV ARR'!P21</f>
        <v>42.216996142857141</v>
      </c>
      <c r="P8" s="51">
        <f>'16.Distribution LV ARR'!Q21</f>
        <v>41.355555142857135</v>
      </c>
      <c r="Q8" s="51">
        <f>'16.Distribution LV ARR'!R21</f>
        <v>40.494114142857143</v>
      </c>
      <c r="R8" s="51">
        <f>'16.Distribution LV ARR'!S21</f>
        <v>39.632673142857136</v>
      </c>
      <c r="S8" s="51">
        <f>'16.Distribution LV ARR'!T21</f>
        <v>38.771232142857144</v>
      </c>
      <c r="T8" s="51">
        <f>'16.Distribution LV ARR'!U21</f>
        <v>37.909791142857138</v>
      </c>
      <c r="U8" s="51">
        <f>'16.Distribution LV ARR'!V21</f>
        <v>37.048350142857139</v>
      </c>
      <c r="V8" s="51">
        <f>'16.Distribution LV ARR'!W21</f>
        <v>36.186909142857139</v>
      </c>
      <c r="W8" s="51">
        <f>'16.Distribution LV ARR'!X21</f>
        <v>35.32546814285714</v>
      </c>
      <c r="X8" s="51">
        <f>'16.Distribution LV ARR'!Y21</f>
        <v>47.825152857142861</v>
      </c>
      <c r="Y8" s="51">
        <f>'16.Distribution LV ARR'!Z21</f>
        <v>46.963711857142854</v>
      </c>
      <c r="Z8" s="51">
        <f>'16.Distribution LV ARR'!AA21</f>
        <v>46.102270857142855</v>
      </c>
      <c r="AA8" s="51">
        <f>'16.Distribution LV ARR'!AB21</f>
        <v>45.240829857142856</v>
      </c>
      <c r="AB8" s="51">
        <f>'16.Distribution LV ARR'!AC21</f>
        <v>44.379388857142857</v>
      </c>
      <c r="AC8" s="51">
        <f>'16.Distribution LV ARR'!AD21</f>
        <v>43.51794785714285</v>
      </c>
      <c r="AD8" s="51">
        <f>'16.Distribution LV ARR'!AE21</f>
        <v>42.691667714285707</v>
      </c>
      <c r="AE8" s="51">
        <f>'16.Distribution LV ARR'!AF21</f>
        <v>41.86538757142857</v>
      </c>
      <c r="AF8" s="51">
        <f>'16.Distribution LV ARR'!AG21</f>
        <v>41.03910742857142</v>
      </c>
      <c r="AG8" s="51">
        <f>'16.Distribution LV ARR'!AH21</f>
        <v>40.212827285714276</v>
      </c>
      <c r="AH8" s="51">
        <f>'16.Distribution LV ARR'!AI21</f>
        <v>39.38654714285714</v>
      </c>
    </row>
    <row r="9" spans="2:34" x14ac:dyDescent="0.3">
      <c r="B9" s="57" t="s">
        <v>222</v>
      </c>
      <c r="C9" s="48" t="s">
        <v>37</v>
      </c>
      <c r="D9" s="51">
        <f>'16.Distribution LV ARR'!E22</f>
        <v>33.448312857142867</v>
      </c>
      <c r="E9" s="51">
        <f>'16.Distribution LV ARR'!F22</f>
        <v>32.890909857142866</v>
      </c>
      <c r="F9" s="51">
        <f>'16.Distribution LV ARR'!G22</f>
        <v>32.333506857142858</v>
      </c>
      <c r="G9" s="51">
        <f>'16.Distribution LV ARR'!H22</f>
        <v>31.776103857142857</v>
      </c>
      <c r="H9" s="51">
        <f>'16.Distribution LV ARR'!I22</f>
        <v>31.21870085714286</v>
      </c>
      <c r="I9" s="51">
        <f>'16.Distribution LV ARR'!J22</f>
        <v>30.661297857142859</v>
      </c>
      <c r="J9" s="51">
        <f>'16.Distribution LV ARR'!K22</f>
        <v>30.103894857142862</v>
      </c>
      <c r="K9" s="51">
        <f>'16.Distribution LV ARR'!L22</f>
        <v>29.546491857142858</v>
      </c>
      <c r="L9" s="51">
        <f>'16.Distribution LV ARR'!M22</f>
        <v>28.989088857142853</v>
      </c>
      <c r="M9" s="51">
        <f>'16.Distribution LV ARR'!N22</f>
        <v>28.431685857142856</v>
      </c>
      <c r="N9" s="51">
        <f>'16.Distribution LV ARR'!O22</f>
        <v>27.874282857142855</v>
      </c>
      <c r="O9" s="51">
        <f>'16.Distribution LV ARR'!P22</f>
        <v>27.316879857142858</v>
      </c>
      <c r="P9" s="51">
        <f>'16.Distribution LV ARR'!Q22</f>
        <v>26.759476857142854</v>
      </c>
      <c r="Q9" s="51">
        <f>'16.Distribution LV ARR'!R22</f>
        <v>26.202073857142857</v>
      </c>
      <c r="R9" s="51">
        <f>'16.Distribution LV ARR'!S22</f>
        <v>25.644670857142856</v>
      </c>
      <c r="S9" s="51">
        <f>'16.Distribution LV ARR'!T22</f>
        <v>25.087267857142859</v>
      </c>
      <c r="T9" s="51">
        <f>'16.Distribution LV ARR'!U22</f>
        <v>24.529864857142854</v>
      </c>
      <c r="U9" s="51">
        <f>'16.Distribution LV ARR'!V22</f>
        <v>23.972461857142857</v>
      </c>
      <c r="V9" s="51">
        <f>'16.Distribution LV ARR'!W22</f>
        <v>23.415058857142856</v>
      </c>
      <c r="W9" s="51">
        <f>'16.Distribution LV ARR'!X22</f>
        <v>22.857655857142856</v>
      </c>
      <c r="X9" s="51">
        <f>'16.Distribution LV ARR'!Y22</f>
        <v>30.945687142857143</v>
      </c>
      <c r="Y9" s="51">
        <f>'16.Distribution LV ARR'!Z22</f>
        <v>30.388284142857142</v>
      </c>
      <c r="Z9" s="51">
        <f>'16.Distribution LV ARR'!AA22</f>
        <v>29.830881142857145</v>
      </c>
      <c r="AA9" s="51">
        <f>'16.Distribution LV ARR'!AB22</f>
        <v>29.27347814285714</v>
      </c>
      <c r="AB9" s="51">
        <f>'16.Distribution LV ARR'!AC22</f>
        <v>28.716075142857143</v>
      </c>
      <c r="AC9" s="51">
        <f>'16.Distribution LV ARR'!AD22</f>
        <v>28.158672142857142</v>
      </c>
      <c r="AD9" s="51">
        <f>'16.Distribution LV ARR'!AE22</f>
        <v>27.62402028571428</v>
      </c>
      <c r="AE9" s="51">
        <f>'16.Distribution LV ARR'!AF22</f>
        <v>27.089368428571426</v>
      </c>
      <c r="AF9" s="51">
        <f>'16.Distribution LV ARR'!AG22</f>
        <v>26.554716571428568</v>
      </c>
      <c r="AG9" s="51">
        <f>'16.Distribution LV ARR'!AH22</f>
        <v>26.020064714285709</v>
      </c>
      <c r="AH9" s="51">
        <f>'16.Distribution LV ARR'!AI22</f>
        <v>25.485412857142855</v>
      </c>
    </row>
    <row r="10" spans="2:34" x14ac:dyDescent="0.3">
      <c r="B10" s="57" t="s">
        <v>203</v>
      </c>
      <c r="C10" s="48" t="s">
        <v>37</v>
      </c>
      <c r="D10" s="51">
        <f>'16.Distribution LV ARR'!E19</f>
        <v>31</v>
      </c>
      <c r="E10" s="51">
        <f>'16.Distribution LV ARR'!F19</f>
        <v>31</v>
      </c>
      <c r="F10" s="51">
        <f>'16.Distribution LV ARR'!G19</f>
        <v>31</v>
      </c>
      <c r="G10" s="51">
        <f>'16.Distribution LV ARR'!H19</f>
        <v>31</v>
      </c>
      <c r="H10" s="51">
        <f>'16.Distribution LV ARR'!I19</f>
        <v>31</v>
      </c>
      <c r="I10" s="51">
        <f>'16.Distribution LV ARR'!J19</f>
        <v>31</v>
      </c>
      <c r="J10" s="51">
        <f>'16.Distribution LV ARR'!K19</f>
        <v>31</v>
      </c>
      <c r="K10" s="51">
        <f>'16.Distribution LV ARR'!L19</f>
        <v>31</v>
      </c>
      <c r="L10" s="51">
        <f>'16.Distribution LV ARR'!M19</f>
        <v>31</v>
      </c>
      <c r="M10" s="51">
        <f>'16.Distribution LV ARR'!N19</f>
        <v>31</v>
      </c>
      <c r="N10" s="51">
        <f>'16.Distribution LV ARR'!O19</f>
        <v>31</v>
      </c>
      <c r="O10" s="51">
        <f>'16.Distribution LV ARR'!P19</f>
        <v>31</v>
      </c>
      <c r="P10" s="51">
        <f>'16.Distribution LV ARR'!Q19</f>
        <v>31</v>
      </c>
      <c r="Q10" s="51">
        <f>'16.Distribution LV ARR'!R19</f>
        <v>31</v>
      </c>
      <c r="R10" s="51">
        <f>'16.Distribution LV ARR'!S19</f>
        <v>31</v>
      </c>
      <c r="S10" s="51">
        <f>'16.Distribution LV ARR'!T19</f>
        <v>31</v>
      </c>
      <c r="T10" s="51">
        <f>'16.Distribution LV ARR'!U19</f>
        <v>31</v>
      </c>
      <c r="U10" s="51">
        <f>'16.Distribution LV ARR'!V19</f>
        <v>31</v>
      </c>
      <c r="V10" s="51">
        <f>'16.Distribution LV ARR'!W19</f>
        <v>31</v>
      </c>
      <c r="W10" s="51">
        <f>'16.Distribution LV ARR'!X19</f>
        <v>31</v>
      </c>
      <c r="X10" s="51">
        <f>'16.Distribution LV ARR'!Y19</f>
        <v>31</v>
      </c>
      <c r="Y10" s="51">
        <f>'16.Distribution LV ARR'!Z19</f>
        <v>31</v>
      </c>
      <c r="Z10" s="51">
        <f>'16.Distribution LV ARR'!AA19</f>
        <v>31</v>
      </c>
      <c r="AA10" s="51">
        <f>'16.Distribution LV ARR'!AB19</f>
        <v>31</v>
      </c>
      <c r="AB10" s="51">
        <f>'16.Distribution LV ARR'!AC19</f>
        <v>31</v>
      </c>
      <c r="AC10" s="51">
        <f>'16.Distribution LV ARR'!AD19</f>
        <v>31</v>
      </c>
      <c r="AD10" s="51">
        <f>'16.Distribution LV ARR'!AE19</f>
        <v>31</v>
      </c>
      <c r="AE10" s="51">
        <f>'16.Distribution LV ARR'!AF19</f>
        <v>31</v>
      </c>
      <c r="AF10" s="51">
        <f>'16.Distribution LV ARR'!AG19</f>
        <v>31</v>
      </c>
      <c r="AG10" s="51">
        <f>'16.Distribution LV ARR'!AH19</f>
        <v>31</v>
      </c>
      <c r="AH10" s="51">
        <f>'16.Distribution LV ARR'!AI19</f>
        <v>31</v>
      </c>
    </row>
    <row r="12" spans="2:34" x14ac:dyDescent="0.3">
      <c r="B12" s="57" t="s">
        <v>371</v>
      </c>
      <c r="C12" s="48" t="s">
        <v>37</v>
      </c>
      <c r="D12" s="51">
        <f>SUM(D13,D18,D33)</f>
        <v>126.14116000000001</v>
      </c>
      <c r="E12" s="51">
        <f t="shared" ref="E12:AH12" si="3">SUM(E13,E18,E33)</f>
        <v>124.72231600000001</v>
      </c>
      <c r="F12" s="51">
        <f t="shared" si="3"/>
        <v>123.303472</v>
      </c>
      <c r="G12" s="51">
        <f t="shared" si="3"/>
        <v>121.88462799999999</v>
      </c>
      <c r="H12" s="51">
        <f t="shared" si="3"/>
        <v>120.465784</v>
      </c>
      <c r="I12" s="51">
        <f t="shared" si="3"/>
        <v>119.04693999999998</v>
      </c>
      <c r="J12" s="51">
        <f t="shared" si="3"/>
        <v>117.628096</v>
      </c>
      <c r="K12" s="51">
        <f t="shared" si="3"/>
        <v>116.20925199999999</v>
      </c>
      <c r="L12" s="51">
        <f t="shared" si="3"/>
        <v>114.79040799999999</v>
      </c>
      <c r="M12" s="51">
        <f t="shared" si="3"/>
        <v>113.37156399999999</v>
      </c>
      <c r="N12" s="51">
        <f t="shared" si="3"/>
        <v>111.95271999999997</v>
      </c>
      <c r="O12" s="51">
        <f t="shared" si="3"/>
        <v>110.53387599999999</v>
      </c>
      <c r="P12" s="51">
        <f t="shared" si="3"/>
        <v>109.11503199999999</v>
      </c>
      <c r="Q12" s="51">
        <f t="shared" si="3"/>
        <v>107.69618799999998</v>
      </c>
      <c r="R12" s="51">
        <f t="shared" si="3"/>
        <v>106.27734399999999</v>
      </c>
      <c r="S12" s="51">
        <f t="shared" si="3"/>
        <v>104.85849999999999</v>
      </c>
      <c r="T12" s="51">
        <f t="shared" si="3"/>
        <v>103.43965599999999</v>
      </c>
      <c r="U12" s="51">
        <f t="shared" si="3"/>
        <v>102.02081199999999</v>
      </c>
      <c r="V12" s="51">
        <f t="shared" si="3"/>
        <v>100.60196799999999</v>
      </c>
      <c r="W12" s="51">
        <f t="shared" si="3"/>
        <v>99.183123999999992</v>
      </c>
      <c r="X12" s="51">
        <f t="shared" si="3"/>
        <v>119.77083999999999</v>
      </c>
      <c r="Y12" s="51">
        <f t="shared" si="3"/>
        <v>118.35199599999999</v>
      </c>
      <c r="Z12" s="51">
        <f t="shared" si="3"/>
        <v>116.93315199999999</v>
      </c>
      <c r="AA12" s="51">
        <f t="shared" si="3"/>
        <v>115.51430799999997</v>
      </c>
      <c r="AB12" s="51">
        <f t="shared" si="3"/>
        <v>114.09546399999999</v>
      </c>
      <c r="AC12" s="51">
        <f t="shared" si="3"/>
        <v>112.67661999999999</v>
      </c>
      <c r="AD12" s="51">
        <f t="shared" si="3"/>
        <v>111.31568799999998</v>
      </c>
      <c r="AE12" s="51">
        <f t="shared" si="3"/>
        <v>109.95475599999997</v>
      </c>
      <c r="AF12" s="51">
        <f t="shared" si="3"/>
        <v>108.59382399999998</v>
      </c>
      <c r="AG12" s="51">
        <f t="shared" si="3"/>
        <v>107.23289199999998</v>
      </c>
      <c r="AH12" s="51">
        <f t="shared" si="3"/>
        <v>105.87195999999997</v>
      </c>
    </row>
    <row r="13" spans="2:34" s="136" customFormat="1" x14ac:dyDescent="0.3">
      <c r="B13" s="247" t="s">
        <v>181</v>
      </c>
      <c r="C13" s="48" t="s">
        <v>37</v>
      </c>
      <c r="D13" s="248">
        <f>SUM(D14:D17)</f>
        <v>10</v>
      </c>
      <c r="E13" s="248">
        <f t="shared" ref="E13:AH13" si="4">SUM(E14:E17)</f>
        <v>10</v>
      </c>
      <c r="F13" s="248">
        <f t="shared" si="4"/>
        <v>10</v>
      </c>
      <c r="G13" s="248">
        <f t="shared" si="4"/>
        <v>10</v>
      </c>
      <c r="H13" s="248">
        <f t="shared" si="4"/>
        <v>10</v>
      </c>
      <c r="I13" s="248">
        <f t="shared" si="4"/>
        <v>10</v>
      </c>
      <c r="J13" s="248">
        <f t="shared" si="4"/>
        <v>10</v>
      </c>
      <c r="K13" s="248">
        <f t="shared" si="4"/>
        <v>10</v>
      </c>
      <c r="L13" s="248">
        <f t="shared" si="4"/>
        <v>10</v>
      </c>
      <c r="M13" s="248">
        <f t="shared" si="4"/>
        <v>10</v>
      </c>
      <c r="N13" s="248">
        <f t="shared" si="4"/>
        <v>10</v>
      </c>
      <c r="O13" s="248">
        <f t="shared" si="4"/>
        <v>10</v>
      </c>
      <c r="P13" s="248">
        <f t="shared" si="4"/>
        <v>10</v>
      </c>
      <c r="Q13" s="248">
        <f t="shared" si="4"/>
        <v>10</v>
      </c>
      <c r="R13" s="248">
        <f t="shared" si="4"/>
        <v>10</v>
      </c>
      <c r="S13" s="248">
        <f t="shared" si="4"/>
        <v>10</v>
      </c>
      <c r="T13" s="248">
        <f t="shared" si="4"/>
        <v>10</v>
      </c>
      <c r="U13" s="248">
        <f t="shared" si="4"/>
        <v>10</v>
      </c>
      <c r="V13" s="248">
        <f t="shared" si="4"/>
        <v>10</v>
      </c>
      <c r="W13" s="248">
        <f t="shared" si="4"/>
        <v>10</v>
      </c>
      <c r="X13" s="248">
        <f t="shared" si="4"/>
        <v>10</v>
      </c>
      <c r="Y13" s="248">
        <f t="shared" si="4"/>
        <v>10</v>
      </c>
      <c r="Z13" s="248">
        <f t="shared" si="4"/>
        <v>10</v>
      </c>
      <c r="AA13" s="248">
        <f t="shared" si="4"/>
        <v>10</v>
      </c>
      <c r="AB13" s="248">
        <f t="shared" si="4"/>
        <v>10</v>
      </c>
      <c r="AC13" s="248">
        <f t="shared" si="4"/>
        <v>10</v>
      </c>
      <c r="AD13" s="248">
        <f t="shared" si="4"/>
        <v>10</v>
      </c>
      <c r="AE13" s="248">
        <f t="shared" si="4"/>
        <v>10</v>
      </c>
      <c r="AF13" s="248">
        <f t="shared" si="4"/>
        <v>10</v>
      </c>
      <c r="AG13" s="248">
        <f t="shared" si="4"/>
        <v>10</v>
      </c>
      <c r="AH13" s="248">
        <f t="shared" si="4"/>
        <v>10</v>
      </c>
    </row>
    <row r="14" spans="2:34" x14ac:dyDescent="0.3">
      <c r="B14" s="57" t="s">
        <v>217</v>
      </c>
      <c r="C14" s="48" t="s">
        <v>37</v>
      </c>
      <c r="D14" s="51">
        <v>0</v>
      </c>
      <c r="E14" s="51">
        <v>0</v>
      </c>
      <c r="F14" s="51">
        <v>0</v>
      </c>
      <c r="G14" s="51">
        <v>0</v>
      </c>
      <c r="H14" s="51">
        <v>0</v>
      </c>
      <c r="I14" s="51">
        <v>0</v>
      </c>
      <c r="J14" s="51">
        <v>0</v>
      </c>
      <c r="K14" s="51">
        <v>0</v>
      </c>
      <c r="L14" s="51">
        <v>0</v>
      </c>
      <c r="M14" s="51">
        <v>0</v>
      </c>
      <c r="N14" s="51">
        <v>0</v>
      </c>
      <c r="O14" s="51">
        <v>0</v>
      </c>
      <c r="P14" s="51">
        <v>0</v>
      </c>
      <c r="Q14" s="51">
        <v>0</v>
      </c>
      <c r="R14" s="51">
        <v>0</v>
      </c>
      <c r="S14" s="51">
        <v>0</v>
      </c>
      <c r="T14" s="51">
        <v>0</v>
      </c>
      <c r="U14" s="51">
        <v>0</v>
      </c>
      <c r="V14" s="51">
        <v>0</v>
      </c>
      <c r="W14" s="51">
        <v>0</v>
      </c>
      <c r="X14" s="51">
        <v>0</v>
      </c>
      <c r="Y14" s="51">
        <v>0</v>
      </c>
      <c r="Z14" s="51">
        <v>0</v>
      </c>
      <c r="AA14" s="51">
        <v>0</v>
      </c>
      <c r="AB14" s="51">
        <v>0</v>
      </c>
      <c r="AC14" s="51">
        <v>0</v>
      </c>
      <c r="AD14" s="51">
        <v>0</v>
      </c>
      <c r="AE14" s="51">
        <v>0</v>
      </c>
      <c r="AF14" s="51">
        <v>0</v>
      </c>
      <c r="AG14" s="51">
        <v>0</v>
      </c>
      <c r="AH14" s="51">
        <v>0</v>
      </c>
    </row>
    <row r="15" spans="2:34" x14ac:dyDescent="0.3">
      <c r="B15" s="57" t="s">
        <v>218</v>
      </c>
      <c r="C15" s="48" t="s">
        <v>37</v>
      </c>
      <c r="D15" s="51">
        <v>0</v>
      </c>
      <c r="E15" s="51">
        <v>0</v>
      </c>
      <c r="F15" s="51">
        <v>0</v>
      </c>
      <c r="G15" s="51">
        <v>0</v>
      </c>
      <c r="H15" s="51">
        <v>0</v>
      </c>
      <c r="I15" s="51">
        <v>0</v>
      </c>
      <c r="J15" s="51">
        <v>0</v>
      </c>
      <c r="K15" s="51">
        <v>0</v>
      </c>
      <c r="L15" s="51">
        <v>0</v>
      </c>
      <c r="M15" s="51">
        <v>0</v>
      </c>
      <c r="N15" s="51">
        <v>0</v>
      </c>
      <c r="O15" s="51">
        <v>0</v>
      </c>
      <c r="P15" s="51">
        <v>0</v>
      </c>
      <c r="Q15" s="51">
        <v>0</v>
      </c>
      <c r="R15" s="51">
        <v>0</v>
      </c>
      <c r="S15" s="51">
        <v>0</v>
      </c>
      <c r="T15" s="51">
        <v>0</v>
      </c>
      <c r="U15" s="51">
        <v>0</v>
      </c>
      <c r="V15" s="51">
        <v>0</v>
      </c>
      <c r="W15" s="51">
        <v>0</v>
      </c>
      <c r="X15" s="51">
        <v>0</v>
      </c>
      <c r="Y15" s="51">
        <v>0</v>
      </c>
      <c r="Z15" s="51">
        <v>0</v>
      </c>
      <c r="AA15" s="51">
        <v>0</v>
      </c>
      <c r="AB15" s="51">
        <v>0</v>
      </c>
      <c r="AC15" s="51">
        <v>0</v>
      </c>
      <c r="AD15" s="51">
        <v>0</v>
      </c>
      <c r="AE15" s="51">
        <v>0</v>
      </c>
      <c r="AF15" s="51">
        <v>0</v>
      </c>
      <c r="AG15" s="51">
        <v>0</v>
      </c>
      <c r="AH15" s="51">
        <v>0</v>
      </c>
    </row>
    <row r="16" spans="2:34" x14ac:dyDescent="0.3">
      <c r="B16" s="246" t="s">
        <v>219</v>
      </c>
      <c r="C16" s="48" t="s">
        <v>37</v>
      </c>
      <c r="D16" s="51">
        <f t="shared" ref="D16:AH16" si="5">D53*D85</f>
        <v>4</v>
      </c>
      <c r="E16" s="51">
        <f t="shared" si="5"/>
        <v>4</v>
      </c>
      <c r="F16" s="51">
        <f t="shared" si="5"/>
        <v>4</v>
      </c>
      <c r="G16" s="51">
        <f t="shared" si="5"/>
        <v>4</v>
      </c>
      <c r="H16" s="51">
        <f t="shared" si="5"/>
        <v>4</v>
      </c>
      <c r="I16" s="51">
        <f t="shared" si="5"/>
        <v>4</v>
      </c>
      <c r="J16" s="51">
        <f t="shared" si="5"/>
        <v>4</v>
      </c>
      <c r="K16" s="51">
        <f t="shared" si="5"/>
        <v>4</v>
      </c>
      <c r="L16" s="51">
        <f t="shared" si="5"/>
        <v>4</v>
      </c>
      <c r="M16" s="51">
        <f t="shared" si="5"/>
        <v>4</v>
      </c>
      <c r="N16" s="51">
        <f t="shared" si="5"/>
        <v>4</v>
      </c>
      <c r="O16" s="51">
        <f t="shared" si="5"/>
        <v>4</v>
      </c>
      <c r="P16" s="51">
        <f t="shared" si="5"/>
        <v>4</v>
      </c>
      <c r="Q16" s="51">
        <f t="shared" si="5"/>
        <v>4</v>
      </c>
      <c r="R16" s="51">
        <f t="shared" si="5"/>
        <v>4</v>
      </c>
      <c r="S16" s="51">
        <f t="shared" si="5"/>
        <v>4</v>
      </c>
      <c r="T16" s="51">
        <f t="shared" si="5"/>
        <v>4</v>
      </c>
      <c r="U16" s="51">
        <f t="shared" si="5"/>
        <v>4</v>
      </c>
      <c r="V16" s="51">
        <f t="shared" si="5"/>
        <v>4</v>
      </c>
      <c r="W16" s="51">
        <f t="shared" si="5"/>
        <v>4</v>
      </c>
      <c r="X16" s="51">
        <f t="shared" si="5"/>
        <v>4</v>
      </c>
      <c r="Y16" s="51">
        <f t="shared" si="5"/>
        <v>4</v>
      </c>
      <c r="Z16" s="51">
        <f t="shared" si="5"/>
        <v>4</v>
      </c>
      <c r="AA16" s="51">
        <f t="shared" si="5"/>
        <v>4</v>
      </c>
      <c r="AB16" s="51">
        <f t="shared" si="5"/>
        <v>4</v>
      </c>
      <c r="AC16" s="51">
        <f t="shared" si="5"/>
        <v>4</v>
      </c>
      <c r="AD16" s="51">
        <f t="shared" si="5"/>
        <v>4</v>
      </c>
      <c r="AE16" s="51">
        <f t="shared" si="5"/>
        <v>4</v>
      </c>
      <c r="AF16" s="51">
        <f t="shared" si="5"/>
        <v>4</v>
      </c>
      <c r="AG16" s="51">
        <f t="shared" si="5"/>
        <v>4</v>
      </c>
      <c r="AH16" s="51">
        <f t="shared" si="5"/>
        <v>4</v>
      </c>
    </row>
    <row r="17" spans="2:34" x14ac:dyDescent="0.3">
      <c r="B17" s="57" t="s">
        <v>220</v>
      </c>
      <c r="C17" s="48" t="s">
        <v>37</v>
      </c>
      <c r="D17" s="51">
        <f t="shared" ref="D17:AH17" si="6">D54*D86</f>
        <v>6</v>
      </c>
      <c r="E17" s="51">
        <f t="shared" si="6"/>
        <v>6</v>
      </c>
      <c r="F17" s="51">
        <f t="shared" si="6"/>
        <v>6</v>
      </c>
      <c r="G17" s="51">
        <f t="shared" si="6"/>
        <v>6</v>
      </c>
      <c r="H17" s="51">
        <f t="shared" si="6"/>
        <v>6</v>
      </c>
      <c r="I17" s="51">
        <f t="shared" si="6"/>
        <v>6</v>
      </c>
      <c r="J17" s="51">
        <f t="shared" si="6"/>
        <v>6</v>
      </c>
      <c r="K17" s="51">
        <f t="shared" si="6"/>
        <v>6</v>
      </c>
      <c r="L17" s="51">
        <f t="shared" si="6"/>
        <v>6</v>
      </c>
      <c r="M17" s="51">
        <f t="shared" si="6"/>
        <v>6</v>
      </c>
      <c r="N17" s="51">
        <f t="shared" si="6"/>
        <v>6</v>
      </c>
      <c r="O17" s="51">
        <f t="shared" si="6"/>
        <v>6</v>
      </c>
      <c r="P17" s="51">
        <f t="shared" si="6"/>
        <v>6</v>
      </c>
      <c r="Q17" s="51">
        <f t="shared" si="6"/>
        <v>6</v>
      </c>
      <c r="R17" s="51">
        <f t="shared" si="6"/>
        <v>6</v>
      </c>
      <c r="S17" s="51">
        <f t="shared" si="6"/>
        <v>6</v>
      </c>
      <c r="T17" s="51">
        <f t="shared" si="6"/>
        <v>6</v>
      </c>
      <c r="U17" s="51">
        <f t="shared" si="6"/>
        <v>6</v>
      </c>
      <c r="V17" s="51">
        <f t="shared" si="6"/>
        <v>6</v>
      </c>
      <c r="W17" s="51">
        <f t="shared" si="6"/>
        <v>6</v>
      </c>
      <c r="X17" s="51">
        <f t="shared" si="6"/>
        <v>6</v>
      </c>
      <c r="Y17" s="51">
        <f t="shared" si="6"/>
        <v>6</v>
      </c>
      <c r="Z17" s="51">
        <f t="shared" si="6"/>
        <v>6</v>
      </c>
      <c r="AA17" s="51">
        <f t="shared" si="6"/>
        <v>6</v>
      </c>
      <c r="AB17" s="51">
        <f t="shared" si="6"/>
        <v>6</v>
      </c>
      <c r="AC17" s="51">
        <f t="shared" si="6"/>
        <v>6</v>
      </c>
      <c r="AD17" s="51">
        <f t="shared" si="6"/>
        <v>6</v>
      </c>
      <c r="AE17" s="51">
        <f t="shared" si="6"/>
        <v>6</v>
      </c>
      <c r="AF17" s="51">
        <f t="shared" si="6"/>
        <v>6</v>
      </c>
      <c r="AG17" s="51">
        <f t="shared" si="6"/>
        <v>6</v>
      </c>
      <c r="AH17" s="51">
        <f t="shared" si="6"/>
        <v>6</v>
      </c>
    </row>
    <row r="18" spans="2:34" s="136" customFormat="1" x14ac:dyDescent="0.3">
      <c r="B18" s="247" t="str">
        <f>B7</f>
        <v>Fixed</v>
      </c>
      <c r="C18" s="48" t="s">
        <v>37</v>
      </c>
      <c r="D18" s="248">
        <f>SUM(D19:D22)</f>
        <v>85.141160000000013</v>
      </c>
      <c r="E18" s="248">
        <f t="shared" ref="E18:AH18" si="7">SUM(E19:E22)</f>
        <v>83.722316000000006</v>
      </c>
      <c r="F18" s="248">
        <f t="shared" si="7"/>
        <v>82.303471999999999</v>
      </c>
      <c r="G18" s="248">
        <f t="shared" si="7"/>
        <v>80.884627999999992</v>
      </c>
      <c r="H18" s="248">
        <f t="shared" si="7"/>
        <v>79.465783999999999</v>
      </c>
      <c r="I18" s="248">
        <f t="shared" si="7"/>
        <v>78.046939999999978</v>
      </c>
      <c r="J18" s="248">
        <f t="shared" si="7"/>
        <v>76.628095999999999</v>
      </c>
      <c r="K18" s="248">
        <f t="shared" si="7"/>
        <v>75.209251999999992</v>
      </c>
      <c r="L18" s="248">
        <f t="shared" si="7"/>
        <v>73.790407999999985</v>
      </c>
      <c r="M18" s="248">
        <f t="shared" si="7"/>
        <v>72.371563999999992</v>
      </c>
      <c r="N18" s="248">
        <f t="shared" si="7"/>
        <v>70.952719999999971</v>
      </c>
      <c r="O18" s="248">
        <f t="shared" si="7"/>
        <v>69.533875999999992</v>
      </c>
      <c r="P18" s="248">
        <f t="shared" si="7"/>
        <v>68.115031999999985</v>
      </c>
      <c r="Q18" s="248">
        <f t="shared" si="7"/>
        <v>66.696187999999978</v>
      </c>
      <c r="R18" s="248">
        <f t="shared" si="7"/>
        <v>65.277343999999985</v>
      </c>
      <c r="S18" s="248">
        <f t="shared" si="7"/>
        <v>63.858499999999992</v>
      </c>
      <c r="T18" s="248">
        <f t="shared" si="7"/>
        <v>62.439655999999985</v>
      </c>
      <c r="U18" s="248">
        <f t="shared" si="7"/>
        <v>61.020811999999992</v>
      </c>
      <c r="V18" s="248">
        <f t="shared" si="7"/>
        <v>59.601967999999985</v>
      </c>
      <c r="W18" s="248">
        <f t="shared" si="7"/>
        <v>58.183123999999992</v>
      </c>
      <c r="X18" s="248">
        <f t="shared" si="7"/>
        <v>78.770839999999993</v>
      </c>
      <c r="Y18" s="248">
        <f t="shared" si="7"/>
        <v>77.351995999999986</v>
      </c>
      <c r="Z18" s="248">
        <f t="shared" si="7"/>
        <v>75.933151999999993</v>
      </c>
      <c r="AA18" s="248">
        <f t="shared" si="7"/>
        <v>74.514307999999971</v>
      </c>
      <c r="AB18" s="248">
        <f t="shared" si="7"/>
        <v>73.095463999999993</v>
      </c>
      <c r="AC18" s="248">
        <f t="shared" si="7"/>
        <v>71.676619999999986</v>
      </c>
      <c r="AD18" s="248">
        <f t="shared" si="7"/>
        <v>70.31568799999998</v>
      </c>
      <c r="AE18" s="248">
        <f t="shared" si="7"/>
        <v>68.954755999999975</v>
      </c>
      <c r="AF18" s="248">
        <f t="shared" si="7"/>
        <v>67.593823999999984</v>
      </c>
      <c r="AG18" s="248">
        <f t="shared" si="7"/>
        <v>66.232891999999978</v>
      </c>
      <c r="AH18" s="248">
        <f t="shared" si="7"/>
        <v>64.871959999999973</v>
      </c>
    </row>
    <row r="19" spans="2:34" x14ac:dyDescent="0.3">
      <c r="B19" s="57" t="s">
        <v>217</v>
      </c>
      <c r="C19" s="48" t="s">
        <v>37</v>
      </c>
      <c r="D19" s="51">
        <v>0</v>
      </c>
      <c r="E19" s="51">
        <v>0</v>
      </c>
      <c r="F19" s="51">
        <v>0</v>
      </c>
      <c r="G19" s="51">
        <v>0</v>
      </c>
      <c r="H19" s="51">
        <v>0</v>
      </c>
      <c r="I19" s="51">
        <v>0</v>
      </c>
      <c r="J19" s="51">
        <v>0</v>
      </c>
      <c r="K19" s="51">
        <v>0</v>
      </c>
      <c r="L19" s="51">
        <v>0</v>
      </c>
      <c r="M19" s="51">
        <v>0</v>
      </c>
      <c r="N19" s="51">
        <v>0</v>
      </c>
      <c r="O19" s="51">
        <v>0</v>
      </c>
      <c r="P19" s="51">
        <v>0</v>
      </c>
      <c r="Q19" s="51">
        <v>0</v>
      </c>
      <c r="R19" s="51">
        <v>0</v>
      </c>
      <c r="S19" s="51">
        <v>0</v>
      </c>
      <c r="T19" s="51">
        <v>0</v>
      </c>
      <c r="U19" s="51">
        <v>0</v>
      </c>
      <c r="V19" s="51">
        <v>0</v>
      </c>
      <c r="W19" s="51">
        <v>0</v>
      </c>
      <c r="X19" s="51">
        <v>0</v>
      </c>
      <c r="Y19" s="51">
        <v>0</v>
      </c>
      <c r="Z19" s="51">
        <v>0</v>
      </c>
      <c r="AA19" s="51">
        <v>0</v>
      </c>
      <c r="AB19" s="51">
        <v>0</v>
      </c>
      <c r="AC19" s="51">
        <v>0</v>
      </c>
      <c r="AD19" s="51">
        <v>0</v>
      </c>
      <c r="AE19" s="51">
        <v>0</v>
      </c>
      <c r="AF19" s="51">
        <v>0</v>
      </c>
      <c r="AG19" s="51">
        <v>0</v>
      </c>
      <c r="AH19" s="51">
        <v>0</v>
      </c>
    </row>
    <row r="20" spans="2:34" x14ac:dyDescent="0.3">
      <c r="B20" s="57" t="s">
        <v>218</v>
      </c>
      <c r="C20" s="48" t="s">
        <v>37</v>
      </c>
      <c r="D20" s="51">
        <v>0</v>
      </c>
      <c r="E20" s="51">
        <v>0</v>
      </c>
      <c r="F20" s="51">
        <v>0</v>
      </c>
      <c r="G20" s="51">
        <v>0</v>
      </c>
      <c r="H20" s="51">
        <v>0</v>
      </c>
      <c r="I20" s="51">
        <v>0</v>
      </c>
      <c r="J20" s="51">
        <v>0</v>
      </c>
      <c r="K20" s="51">
        <v>0</v>
      </c>
      <c r="L20" s="51">
        <v>0</v>
      </c>
      <c r="M20" s="51">
        <v>0</v>
      </c>
      <c r="N20" s="51">
        <v>0</v>
      </c>
      <c r="O20" s="51">
        <v>0</v>
      </c>
      <c r="P20" s="51">
        <v>0</v>
      </c>
      <c r="Q20" s="51">
        <v>0</v>
      </c>
      <c r="R20" s="51">
        <v>0</v>
      </c>
      <c r="S20" s="51">
        <v>0</v>
      </c>
      <c r="T20" s="51">
        <v>0</v>
      </c>
      <c r="U20" s="51">
        <v>0</v>
      </c>
      <c r="V20" s="51">
        <v>0</v>
      </c>
      <c r="W20" s="51">
        <v>0</v>
      </c>
      <c r="X20" s="51">
        <v>0</v>
      </c>
      <c r="Y20" s="51">
        <v>0</v>
      </c>
      <c r="Z20" s="51">
        <v>0</v>
      </c>
      <c r="AA20" s="51">
        <v>0</v>
      </c>
      <c r="AB20" s="51">
        <v>0</v>
      </c>
      <c r="AC20" s="51">
        <v>0</v>
      </c>
      <c r="AD20" s="51">
        <v>0</v>
      </c>
      <c r="AE20" s="51">
        <v>0</v>
      </c>
      <c r="AF20" s="51">
        <v>0</v>
      </c>
      <c r="AG20" s="51">
        <v>0</v>
      </c>
      <c r="AH20" s="51">
        <v>0</v>
      </c>
    </row>
    <row r="21" spans="2:34" x14ac:dyDescent="0.3">
      <c r="B21" s="246" t="s">
        <v>219</v>
      </c>
      <c r="C21" s="48" t="s">
        <v>37</v>
      </c>
      <c r="D21" s="51">
        <f t="shared" ref="D21:AH21" si="8">D93*D66</f>
        <v>34.056464000000005</v>
      </c>
      <c r="E21" s="51">
        <f t="shared" si="8"/>
        <v>33.488926399999997</v>
      </c>
      <c r="F21" s="51">
        <f t="shared" si="8"/>
        <v>32.921388799999995</v>
      </c>
      <c r="G21" s="51">
        <f t="shared" si="8"/>
        <v>32.353851199999994</v>
      </c>
      <c r="H21" s="51">
        <f t="shared" si="8"/>
        <v>31.786313599999996</v>
      </c>
      <c r="I21" s="51">
        <f t="shared" si="8"/>
        <v>31.218775999999991</v>
      </c>
      <c r="J21" s="51">
        <f t="shared" si="8"/>
        <v>30.651238399999997</v>
      </c>
      <c r="K21" s="51">
        <f t="shared" si="8"/>
        <v>30.083700799999992</v>
      </c>
      <c r="L21" s="51">
        <f t="shared" si="8"/>
        <v>29.51616319999999</v>
      </c>
      <c r="M21" s="51">
        <f t="shared" si="8"/>
        <v>28.9486256</v>
      </c>
      <c r="N21" s="51">
        <f t="shared" si="8"/>
        <v>28.381087999999991</v>
      </c>
      <c r="O21" s="51">
        <f t="shared" si="8"/>
        <v>27.813550399999993</v>
      </c>
      <c r="P21" s="51">
        <f t="shared" si="8"/>
        <v>27.246012799999988</v>
      </c>
      <c r="Q21" s="51">
        <f t="shared" si="8"/>
        <v>26.678475199999994</v>
      </c>
      <c r="R21" s="51">
        <f t="shared" si="8"/>
        <v>26.110937599999989</v>
      </c>
      <c r="S21" s="51">
        <f t="shared" si="8"/>
        <v>25.543399999999995</v>
      </c>
      <c r="T21" s="51">
        <f t="shared" si="8"/>
        <v>24.975862399999993</v>
      </c>
      <c r="U21" s="51">
        <f t="shared" si="8"/>
        <v>24.408324799999995</v>
      </c>
      <c r="V21" s="51">
        <f t="shared" si="8"/>
        <v>23.840787199999994</v>
      </c>
      <c r="W21" s="51">
        <f t="shared" si="8"/>
        <v>23.273249599999996</v>
      </c>
      <c r="X21" s="51">
        <f t="shared" si="8"/>
        <v>31.508335999999993</v>
      </c>
      <c r="Y21" s="51">
        <f t="shared" si="8"/>
        <v>30.940798399999991</v>
      </c>
      <c r="Z21" s="51">
        <f t="shared" si="8"/>
        <v>30.373260799999994</v>
      </c>
      <c r="AA21" s="51">
        <f t="shared" si="8"/>
        <v>29.805723199999989</v>
      </c>
      <c r="AB21" s="51">
        <f t="shared" si="8"/>
        <v>29.238185599999994</v>
      </c>
      <c r="AC21" s="51">
        <f t="shared" si="8"/>
        <v>28.670647999999989</v>
      </c>
      <c r="AD21" s="51">
        <f t="shared" si="8"/>
        <v>28.126275199999995</v>
      </c>
      <c r="AE21" s="51">
        <f t="shared" si="8"/>
        <v>27.58190239999999</v>
      </c>
      <c r="AF21" s="51">
        <f t="shared" si="8"/>
        <v>27.037529599999989</v>
      </c>
      <c r="AG21" s="51">
        <f t="shared" si="8"/>
        <v>26.493156799999994</v>
      </c>
      <c r="AH21" s="51">
        <f t="shared" si="8"/>
        <v>25.948783999999989</v>
      </c>
    </row>
    <row r="22" spans="2:34" x14ac:dyDescent="0.3">
      <c r="B22" s="57" t="s">
        <v>220</v>
      </c>
      <c r="C22" s="48" t="s">
        <v>37</v>
      </c>
      <c r="D22" s="51">
        <f t="shared" ref="D22:AH22" si="9">D94*D67</f>
        <v>51.084696000000008</v>
      </c>
      <c r="E22" s="51">
        <f t="shared" si="9"/>
        <v>50.233389600000002</v>
      </c>
      <c r="F22" s="51">
        <f t="shared" si="9"/>
        <v>49.382083199999997</v>
      </c>
      <c r="G22" s="51">
        <f t="shared" si="9"/>
        <v>48.530776799999991</v>
      </c>
      <c r="H22" s="51">
        <f t="shared" si="9"/>
        <v>47.6794704</v>
      </c>
      <c r="I22" s="51">
        <f t="shared" si="9"/>
        <v>46.828163999999994</v>
      </c>
      <c r="J22" s="51">
        <f t="shared" si="9"/>
        <v>45.976857599999995</v>
      </c>
      <c r="K22" s="51">
        <f t="shared" si="9"/>
        <v>45.125551199999997</v>
      </c>
      <c r="L22" s="51">
        <f t="shared" si="9"/>
        <v>44.274244799999991</v>
      </c>
      <c r="M22" s="51">
        <f t="shared" si="9"/>
        <v>43.422938399999992</v>
      </c>
      <c r="N22" s="51">
        <f t="shared" si="9"/>
        <v>42.571631999999987</v>
      </c>
      <c r="O22" s="51">
        <f t="shared" si="9"/>
        <v>41.720325599999995</v>
      </c>
      <c r="P22" s="51">
        <f t="shared" si="9"/>
        <v>40.86901919999999</v>
      </c>
      <c r="Q22" s="51">
        <f t="shared" si="9"/>
        <v>40.017712799999991</v>
      </c>
      <c r="R22" s="51">
        <f t="shared" si="9"/>
        <v>39.166406399999993</v>
      </c>
      <c r="S22" s="51">
        <f t="shared" si="9"/>
        <v>38.315099999999994</v>
      </c>
      <c r="T22" s="51">
        <f t="shared" si="9"/>
        <v>37.463793599999988</v>
      </c>
      <c r="U22" s="51">
        <f t="shared" si="9"/>
        <v>36.612487199999997</v>
      </c>
      <c r="V22" s="51">
        <f t="shared" si="9"/>
        <v>35.761180799999991</v>
      </c>
      <c r="W22" s="51">
        <f t="shared" si="9"/>
        <v>34.909874399999993</v>
      </c>
      <c r="X22" s="51">
        <f t="shared" si="9"/>
        <v>47.262503999999993</v>
      </c>
      <c r="Y22" s="51">
        <f t="shared" si="9"/>
        <v>46.411197599999987</v>
      </c>
      <c r="Z22" s="51">
        <f t="shared" si="9"/>
        <v>45.559891199999996</v>
      </c>
      <c r="AA22" s="51">
        <f t="shared" si="9"/>
        <v>44.70858479999999</v>
      </c>
      <c r="AB22" s="51">
        <f t="shared" si="9"/>
        <v>43.857278399999991</v>
      </c>
      <c r="AC22" s="51">
        <f t="shared" si="9"/>
        <v>43.005971999999993</v>
      </c>
      <c r="AD22" s="51">
        <f t="shared" si="9"/>
        <v>42.189412799999985</v>
      </c>
      <c r="AE22" s="51">
        <f t="shared" si="9"/>
        <v>41.372853599999992</v>
      </c>
      <c r="AF22" s="51">
        <f t="shared" si="9"/>
        <v>40.556294399999992</v>
      </c>
      <c r="AG22" s="51">
        <f t="shared" si="9"/>
        <v>39.739735199999984</v>
      </c>
      <c r="AH22" s="51">
        <f t="shared" si="9"/>
        <v>38.923175999999991</v>
      </c>
    </row>
    <row r="23" spans="2:34" s="136" customFormat="1" x14ac:dyDescent="0.3">
      <c r="B23" s="247" t="str">
        <f>B8</f>
        <v>Fixed (dry)</v>
      </c>
      <c r="C23" s="48" t="s">
        <v>37</v>
      </c>
      <c r="D23" s="248">
        <f>SUM(D24:D27)</f>
        <v>51.692847142857147</v>
      </c>
      <c r="E23" s="248">
        <f t="shared" ref="E23:AH23" si="10">SUM(E24:E27)</f>
        <v>50.831406142857148</v>
      </c>
      <c r="F23" s="248">
        <f t="shared" si="10"/>
        <v>49.969965142857149</v>
      </c>
      <c r="G23" s="248">
        <f t="shared" si="10"/>
        <v>49.108524142857135</v>
      </c>
      <c r="H23" s="248">
        <f t="shared" si="10"/>
        <v>48.24708314285715</v>
      </c>
      <c r="I23" s="248">
        <f t="shared" si="10"/>
        <v>47.385642142857137</v>
      </c>
      <c r="J23" s="248">
        <f t="shared" si="10"/>
        <v>46.524201142857144</v>
      </c>
      <c r="K23" s="248">
        <f t="shared" si="10"/>
        <v>45.662760142857138</v>
      </c>
      <c r="L23" s="248">
        <f t="shared" si="10"/>
        <v>44.801319142857139</v>
      </c>
      <c r="M23" s="248">
        <f t="shared" si="10"/>
        <v>43.93987814285714</v>
      </c>
      <c r="N23" s="248">
        <f t="shared" si="10"/>
        <v>43.07843714285714</v>
      </c>
      <c r="O23" s="248">
        <f t="shared" si="10"/>
        <v>42.216996142857141</v>
      </c>
      <c r="P23" s="248">
        <f t="shared" si="10"/>
        <v>41.355555142857128</v>
      </c>
      <c r="Q23" s="248">
        <f t="shared" si="10"/>
        <v>40.494114142857143</v>
      </c>
      <c r="R23" s="248">
        <f t="shared" si="10"/>
        <v>39.632673142857129</v>
      </c>
      <c r="S23" s="248">
        <f t="shared" si="10"/>
        <v>38.771232142857144</v>
      </c>
      <c r="T23" s="248">
        <f t="shared" si="10"/>
        <v>37.909791142857131</v>
      </c>
      <c r="U23" s="248">
        <f t="shared" si="10"/>
        <v>37.048350142857132</v>
      </c>
      <c r="V23" s="248">
        <f t="shared" si="10"/>
        <v>36.186909142857139</v>
      </c>
      <c r="W23" s="248">
        <f t="shared" si="10"/>
        <v>35.32546814285714</v>
      </c>
      <c r="X23" s="248">
        <f t="shared" si="10"/>
        <v>47.825152857142861</v>
      </c>
      <c r="Y23" s="248">
        <f t="shared" si="10"/>
        <v>46.963711857142854</v>
      </c>
      <c r="Z23" s="248">
        <f t="shared" si="10"/>
        <v>46.102270857142855</v>
      </c>
      <c r="AA23" s="248">
        <f t="shared" si="10"/>
        <v>45.240829857142856</v>
      </c>
      <c r="AB23" s="248">
        <f t="shared" si="10"/>
        <v>44.379388857142857</v>
      </c>
      <c r="AC23" s="248">
        <f t="shared" si="10"/>
        <v>43.517947857142843</v>
      </c>
      <c r="AD23" s="248">
        <f t="shared" si="10"/>
        <v>42.6916677142857</v>
      </c>
      <c r="AE23" s="248">
        <f t="shared" si="10"/>
        <v>41.86538757142857</v>
      </c>
      <c r="AF23" s="248">
        <f t="shared" si="10"/>
        <v>41.03910742857142</v>
      </c>
      <c r="AG23" s="248">
        <f t="shared" si="10"/>
        <v>40.212827285714276</v>
      </c>
      <c r="AH23" s="248">
        <f t="shared" si="10"/>
        <v>39.38654714285714</v>
      </c>
    </row>
    <row r="24" spans="2:34" x14ac:dyDescent="0.3">
      <c r="B24" s="57" t="s">
        <v>217</v>
      </c>
      <c r="C24" s="48" t="s">
        <v>37</v>
      </c>
      <c r="D24" s="51">
        <v>0</v>
      </c>
      <c r="E24" s="51">
        <v>0</v>
      </c>
      <c r="F24" s="51">
        <v>0</v>
      </c>
      <c r="G24" s="51">
        <v>0</v>
      </c>
      <c r="H24" s="51">
        <v>0</v>
      </c>
      <c r="I24" s="51">
        <v>0</v>
      </c>
      <c r="J24" s="51">
        <v>0</v>
      </c>
      <c r="K24" s="51">
        <v>0</v>
      </c>
      <c r="L24" s="51">
        <v>0</v>
      </c>
      <c r="M24" s="51">
        <v>0</v>
      </c>
      <c r="N24" s="51">
        <v>0</v>
      </c>
      <c r="O24" s="51">
        <v>0</v>
      </c>
      <c r="P24" s="51">
        <v>0</v>
      </c>
      <c r="Q24" s="51">
        <v>0</v>
      </c>
      <c r="R24" s="51">
        <v>0</v>
      </c>
      <c r="S24" s="51">
        <v>0</v>
      </c>
      <c r="T24" s="51">
        <v>0</v>
      </c>
      <c r="U24" s="51">
        <v>0</v>
      </c>
      <c r="V24" s="51">
        <v>0</v>
      </c>
      <c r="W24" s="51">
        <v>0</v>
      </c>
      <c r="X24" s="51">
        <v>0</v>
      </c>
      <c r="Y24" s="51">
        <v>0</v>
      </c>
      <c r="Z24" s="51">
        <v>0</v>
      </c>
      <c r="AA24" s="51">
        <v>0</v>
      </c>
      <c r="AB24" s="51">
        <v>0</v>
      </c>
      <c r="AC24" s="51">
        <v>0</v>
      </c>
      <c r="AD24" s="51">
        <v>0</v>
      </c>
      <c r="AE24" s="51">
        <v>0</v>
      </c>
      <c r="AF24" s="51">
        <v>0</v>
      </c>
      <c r="AG24" s="51">
        <v>0</v>
      </c>
      <c r="AH24" s="51">
        <v>0</v>
      </c>
    </row>
    <row r="25" spans="2:34" x14ac:dyDescent="0.3">
      <c r="B25" s="57" t="s">
        <v>218</v>
      </c>
      <c r="C25" s="48" t="s">
        <v>37</v>
      </c>
      <c r="D25" s="51">
        <v>0</v>
      </c>
      <c r="E25" s="51">
        <v>0</v>
      </c>
      <c r="F25" s="51">
        <v>0</v>
      </c>
      <c r="G25" s="51">
        <v>0</v>
      </c>
      <c r="H25" s="51">
        <v>0</v>
      </c>
      <c r="I25" s="51">
        <v>0</v>
      </c>
      <c r="J25" s="51">
        <v>0</v>
      </c>
      <c r="K25" s="51">
        <v>0</v>
      </c>
      <c r="L25" s="51">
        <v>0</v>
      </c>
      <c r="M25" s="51">
        <v>0</v>
      </c>
      <c r="N25" s="51">
        <v>0</v>
      </c>
      <c r="O25" s="51">
        <v>0</v>
      </c>
      <c r="P25" s="51">
        <v>0</v>
      </c>
      <c r="Q25" s="51">
        <v>0</v>
      </c>
      <c r="R25" s="51">
        <v>0</v>
      </c>
      <c r="S25" s="51">
        <v>0</v>
      </c>
      <c r="T25" s="51">
        <v>0</v>
      </c>
      <c r="U25" s="51">
        <v>0</v>
      </c>
      <c r="V25" s="51">
        <v>0</v>
      </c>
      <c r="W25" s="51">
        <v>0</v>
      </c>
      <c r="X25" s="51">
        <v>0</v>
      </c>
      <c r="Y25" s="51">
        <v>0</v>
      </c>
      <c r="Z25" s="51">
        <v>0</v>
      </c>
      <c r="AA25" s="51">
        <v>0</v>
      </c>
      <c r="AB25" s="51">
        <v>0</v>
      </c>
      <c r="AC25" s="51">
        <v>0</v>
      </c>
      <c r="AD25" s="51">
        <v>0</v>
      </c>
      <c r="AE25" s="51">
        <v>0</v>
      </c>
      <c r="AF25" s="51">
        <v>0</v>
      </c>
      <c r="AG25" s="51">
        <v>0</v>
      </c>
      <c r="AH25" s="51">
        <v>0</v>
      </c>
    </row>
    <row r="26" spans="2:34" x14ac:dyDescent="0.3">
      <c r="B26" s="246" t="s">
        <v>219</v>
      </c>
      <c r="C26" s="48" t="s">
        <v>37</v>
      </c>
      <c r="D26" s="51">
        <f t="shared" ref="D26:AH26" si="11">D66*D97</f>
        <v>20.677138857142861</v>
      </c>
      <c r="E26" s="51">
        <f t="shared" si="11"/>
        <v>20.33256245714286</v>
      </c>
      <c r="F26" s="51">
        <f t="shared" si="11"/>
        <v>19.987986057142859</v>
      </c>
      <c r="G26" s="51">
        <f t="shared" si="11"/>
        <v>19.643409657142854</v>
      </c>
      <c r="H26" s="51">
        <f t="shared" si="11"/>
        <v>19.29883325714286</v>
      </c>
      <c r="I26" s="51">
        <f t="shared" si="11"/>
        <v>18.954256857142855</v>
      </c>
      <c r="J26" s="51">
        <f t="shared" si="11"/>
        <v>18.609680457142858</v>
      </c>
      <c r="K26" s="51">
        <f t="shared" si="11"/>
        <v>18.265104057142857</v>
      </c>
      <c r="L26" s="51">
        <f t="shared" si="11"/>
        <v>17.920527657142856</v>
      </c>
      <c r="M26" s="51">
        <f t="shared" si="11"/>
        <v>17.575951257142854</v>
      </c>
      <c r="N26" s="51">
        <f t="shared" si="11"/>
        <v>17.231374857142853</v>
      </c>
      <c r="O26" s="51">
        <f t="shared" si="11"/>
        <v>16.886798457142856</v>
      </c>
      <c r="P26" s="51">
        <f t="shared" si="11"/>
        <v>16.542222057142851</v>
      </c>
      <c r="Q26" s="51">
        <f t="shared" si="11"/>
        <v>16.197645657142857</v>
      </c>
      <c r="R26" s="51">
        <f t="shared" si="11"/>
        <v>15.853069257142852</v>
      </c>
      <c r="S26" s="51">
        <f t="shared" si="11"/>
        <v>15.508492857142855</v>
      </c>
      <c r="T26" s="51">
        <f t="shared" si="11"/>
        <v>15.163916457142854</v>
      </c>
      <c r="U26" s="51">
        <f t="shared" si="11"/>
        <v>14.819340057142853</v>
      </c>
      <c r="V26" s="51">
        <f t="shared" si="11"/>
        <v>14.474763657142853</v>
      </c>
      <c r="W26" s="51">
        <f t="shared" si="11"/>
        <v>14.130187257142858</v>
      </c>
      <c r="X26" s="51">
        <f t="shared" si="11"/>
        <v>19.130061142857144</v>
      </c>
      <c r="Y26" s="51">
        <f t="shared" si="11"/>
        <v>18.78548474285714</v>
      </c>
      <c r="Z26" s="51">
        <f t="shared" si="11"/>
        <v>18.440908342857142</v>
      </c>
      <c r="AA26" s="51">
        <f t="shared" si="11"/>
        <v>18.096331942857141</v>
      </c>
      <c r="AB26" s="51">
        <f t="shared" si="11"/>
        <v>17.75175554285714</v>
      </c>
      <c r="AC26" s="51">
        <f t="shared" si="11"/>
        <v>17.407179142857139</v>
      </c>
      <c r="AD26" s="51">
        <f t="shared" si="11"/>
        <v>17.076667085714281</v>
      </c>
      <c r="AE26" s="51">
        <f t="shared" si="11"/>
        <v>16.746155028571426</v>
      </c>
      <c r="AF26" s="51">
        <f t="shared" si="11"/>
        <v>16.415642971428568</v>
      </c>
      <c r="AG26" s="51">
        <f t="shared" si="11"/>
        <v>16.08513091428571</v>
      </c>
      <c r="AH26" s="51">
        <f t="shared" si="11"/>
        <v>15.754618857142853</v>
      </c>
    </row>
    <row r="27" spans="2:34" x14ac:dyDescent="0.3">
      <c r="B27" s="57" t="s">
        <v>220</v>
      </c>
      <c r="C27" s="48" t="s">
        <v>37</v>
      </c>
      <c r="D27" s="51">
        <f t="shared" ref="D27:AH27" si="12">D67*D98</f>
        <v>31.01570828571429</v>
      </c>
      <c r="E27" s="51">
        <f t="shared" si="12"/>
        <v>30.498843685714291</v>
      </c>
      <c r="F27" s="51">
        <f t="shared" si="12"/>
        <v>29.981979085714286</v>
      </c>
      <c r="G27" s="51">
        <f t="shared" si="12"/>
        <v>29.465114485714285</v>
      </c>
      <c r="H27" s="51">
        <f t="shared" si="12"/>
        <v>28.94824988571429</v>
      </c>
      <c r="I27" s="51">
        <f t="shared" si="12"/>
        <v>28.431385285714285</v>
      </c>
      <c r="J27" s="51">
        <f t="shared" si="12"/>
        <v>27.914520685714287</v>
      </c>
      <c r="K27" s="51">
        <f t="shared" si="12"/>
        <v>27.397656085714285</v>
      </c>
      <c r="L27" s="51">
        <f t="shared" si="12"/>
        <v>26.880791485714283</v>
      </c>
      <c r="M27" s="51">
        <f t="shared" si="12"/>
        <v>26.363926885714282</v>
      </c>
      <c r="N27" s="51">
        <f t="shared" si="12"/>
        <v>25.847062285714284</v>
      </c>
      <c r="O27" s="51">
        <f t="shared" si="12"/>
        <v>25.330197685714285</v>
      </c>
      <c r="P27" s="51">
        <f t="shared" si="12"/>
        <v>24.81333308571428</v>
      </c>
      <c r="Q27" s="51">
        <f t="shared" si="12"/>
        <v>24.296468485714286</v>
      </c>
      <c r="R27" s="51">
        <f t="shared" si="12"/>
        <v>23.77960388571428</v>
      </c>
      <c r="S27" s="51">
        <f t="shared" si="12"/>
        <v>23.262739285714286</v>
      </c>
      <c r="T27" s="51">
        <f t="shared" si="12"/>
        <v>22.745874685714281</v>
      </c>
      <c r="U27" s="51">
        <f t="shared" si="12"/>
        <v>22.229010085714282</v>
      </c>
      <c r="V27" s="51">
        <f t="shared" si="12"/>
        <v>21.712145485714284</v>
      </c>
      <c r="W27" s="51">
        <f t="shared" si="12"/>
        <v>21.195280885714283</v>
      </c>
      <c r="X27" s="51">
        <f t="shared" si="12"/>
        <v>28.695091714285716</v>
      </c>
      <c r="Y27" s="51">
        <f t="shared" si="12"/>
        <v>28.178227114285711</v>
      </c>
      <c r="Z27" s="51">
        <f t="shared" si="12"/>
        <v>27.661362514285713</v>
      </c>
      <c r="AA27" s="51">
        <f t="shared" si="12"/>
        <v>27.144497914285711</v>
      </c>
      <c r="AB27" s="51">
        <f t="shared" si="12"/>
        <v>26.627633314285713</v>
      </c>
      <c r="AC27" s="51">
        <f t="shared" si="12"/>
        <v>26.110768714285708</v>
      </c>
      <c r="AD27" s="51">
        <f t="shared" si="12"/>
        <v>25.615000628571423</v>
      </c>
      <c r="AE27" s="51">
        <f t="shared" si="12"/>
        <v>25.119232542857141</v>
      </c>
      <c r="AF27" s="51">
        <f t="shared" si="12"/>
        <v>24.623464457142852</v>
      </c>
      <c r="AG27" s="51">
        <f t="shared" si="12"/>
        <v>24.127696371428566</v>
      </c>
      <c r="AH27" s="51">
        <f t="shared" si="12"/>
        <v>23.631928285714284</v>
      </c>
    </row>
    <row r="28" spans="2:34" s="136" customFormat="1" x14ac:dyDescent="0.3">
      <c r="B28" s="247" t="str">
        <f>B9</f>
        <v>Fixed (rainy)</v>
      </c>
      <c r="C28" s="48" t="s">
        <v>37</v>
      </c>
      <c r="D28" s="248">
        <f>SUM(D29:D32)</f>
        <v>33.448312857142867</v>
      </c>
      <c r="E28" s="248">
        <f t="shared" ref="E28:AH28" si="13">SUM(E29:E32)</f>
        <v>32.890909857142866</v>
      </c>
      <c r="F28" s="248">
        <f t="shared" si="13"/>
        <v>32.333506857142851</v>
      </c>
      <c r="G28" s="248">
        <f t="shared" si="13"/>
        <v>31.776103857142857</v>
      </c>
      <c r="H28" s="248">
        <f t="shared" si="13"/>
        <v>31.21870085714286</v>
      </c>
      <c r="I28" s="248">
        <f t="shared" si="13"/>
        <v>30.661297857142859</v>
      </c>
      <c r="J28" s="248">
        <f t="shared" si="13"/>
        <v>30.103894857142862</v>
      </c>
      <c r="K28" s="248">
        <f t="shared" si="13"/>
        <v>29.546491857142858</v>
      </c>
      <c r="L28" s="248">
        <f t="shared" si="13"/>
        <v>28.989088857142853</v>
      </c>
      <c r="M28" s="248">
        <f t="shared" si="13"/>
        <v>28.431685857142856</v>
      </c>
      <c r="N28" s="248">
        <f t="shared" si="13"/>
        <v>27.874282857142855</v>
      </c>
      <c r="O28" s="248">
        <f t="shared" si="13"/>
        <v>27.316879857142858</v>
      </c>
      <c r="P28" s="248">
        <f t="shared" si="13"/>
        <v>26.759476857142854</v>
      </c>
      <c r="Q28" s="248">
        <f t="shared" si="13"/>
        <v>26.202073857142857</v>
      </c>
      <c r="R28" s="248">
        <f t="shared" si="13"/>
        <v>25.644670857142856</v>
      </c>
      <c r="S28" s="248">
        <f t="shared" si="13"/>
        <v>25.087267857142859</v>
      </c>
      <c r="T28" s="248">
        <f t="shared" si="13"/>
        <v>24.529864857142854</v>
      </c>
      <c r="U28" s="248">
        <f t="shared" si="13"/>
        <v>23.972461857142857</v>
      </c>
      <c r="V28" s="248">
        <f t="shared" si="13"/>
        <v>23.415058857142856</v>
      </c>
      <c r="W28" s="248">
        <f t="shared" si="13"/>
        <v>22.857655857142856</v>
      </c>
      <c r="X28" s="248">
        <f t="shared" si="13"/>
        <v>30.945687142857139</v>
      </c>
      <c r="Y28" s="248">
        <f t="shared" si="13"/>
        <v>30.388284142857138</v>
      </c>
      <c r="Z28" s="248">
        <f t="shared" si="13"/>
        <v>29.830881142857145</v>
      </c>
      <c r="AA28" s="248">
        <f t="shared" si="13"/>
        <v>29.273478142857137</v>
      </c>
      <c r="AB28" s="248">
        <f t="shared" si="13"/>
        <v>28.716075142857143</v>
      </c>
      <c r="AC28" s="248">
        <f t="shared" si="13"/>
        <v>28.158672142857142</v>
      </c>
      <c r="AD28" s="248">
        <f t="shared" si="13"/>
        <v>27.624020285714277</v>
      </c>
      <c r="AE28" s="248">
        <f t="shared" si="13"/>
        <v>27.089368428571426</v>
      </c>
      <c r="AF28" s="248">
        <f t="shared" si="13"/>
        <v>26.554716571428564</v>
      </c>
      <c r="AG28" s="248">
        <f t="shared" si="13"/>
        <v>26.020064714285709</v>
      </c>
      <c r="AH28" s="248">
        <f t="shared" si="13"/>
        <v>25.485412857142855</v>
      </c>
    </row>
    <row r="29" spans="2:34" x14ac:dyDescent="0.3">
      <c r="B29" s="57" t="s">
        <v>217</v>
      </c>
      <c r="C29" s="48" t="s">
        <v>37</v>
      </c>
      <c r="D29" s="51">
        <v>0</v>
      </c>
      <c r="E29" s="51">
        <v>0</v>
      </c>
      <c r="F29" s="51">
        <v>0</v>
      </c>
      <c r="G29" s="51">
        <v>0</v>
      </c>
      <c r="H29" s="51">
        <v>0</v>
      </c>
      <c r="I29" s="51">
        <v>0</v>
      </c>
      <c r="J29" s="51">
        <v>0</v>
      </c>
      <c r="K29" s="51">
        <v>0</v>
      </c>
      <c r="L29" s="51">
        <v>0</v>
      </c>
      <c r="M29" s="51">
        <v>0</v>
      </c>
      <c r="N29" s="51">
        <v>0</v>
      </c>
      <c r="O29" s="51">
        <v>0</v>
      </c>
      <c r="P29" s="51">
        <v>0</v>
      </c>
      <c r="Q29" s="51">
        <v>0</v>
      </c>
      <c r="R29" s="51">
        <v>0</v>
      </c>
      <c r="S29" s="51">
        <v>0</v>
      </c>
      <c r="T29" s="51">
        <v>0</v>
      </c>
      <c r="U29" s="51">
        <v>0</v>
      </c>
      <c r="V29" s="51">
        <v>0</v>
      </c>
      <c r="W29" s="51">
        <v>0</v>
      </c>
      <c r="X29" s="51">
        <v>0</v>
      </c>
      <c r="Y29" s="51">
        <v>0</v>
      </c>
      <c r="Z29" s="51">
        <v>0</v>
      </c>
      <c r="AA29" s="51">
        <v>0</v>
      </c>
      <c r="AB29" s="51">
        <v>0</v>
      </c>
      <c r="AC29" s="51">
        <v>0</v>
      </c>
      <c r="AD29" s="51">
        <v>0</v>
      </c>
      <c r="AE29" s="51">
        <v>0</v>
      </c>
      <c r="AF29" s="51">
        <v>0</v>
      </c>
      <c r="AG29" s="51">
        <v>0</v>
      </c>
      <c r="AH29" s="51">
        <v>0</v>
      </c>
    </row>
    <row r="30" spans="2:34" x14ac:dyDescent="0.3">
      <c r="B30" s="57" t="s">
        <v>218</v>
      </c>
      <c r="C30" s="48" t="s">
        <v>37</v>
      </c>
      <c r="D30" s="51">
        <v>0</v>
      </c>
      <c r="E30" s="51">
        <v>0</v>
      </c>
      <c r="F30" s="51">
        <v>0</v>
      </c>
      <c r="G30" s="51">
        <v>0</v>
      </c>
      <c r="H30" s="51">
        <v>0</v>
      </c>
      <c r="I30" s="51">
        <v>0</v>
      </c>
      <c r="J30" s="51">
        <v>0</v>
      </c>
      <c r="K30" s="51">
        <v>0</v>
      </c>
      <c r="L30" s="51">
        <v>0</v>
      </c>
      <c r="M30" s="51">
        <v>0</v>
      </c>
      <c r="N30" s="51">
        <v>0</v>
      </c>
      <c r="O30" s="51">
        <v>0</v>
      </c>
      <c r="P30" s="51">
        <v>0</v>
      </c>
      <c r="Q30" s="51">
        <v>0</v>
      </c>
      <c r="R30" s="51">
        <v>0</v>
      </c>
      <c r="S30" s="51">
        <v>0</v>
      </c>
      <c r="T30" s="51">
        <v>0</v>
      </c>
      <c r="U30" s="51">
        <v>0</v>
      </c>
      <c r="V30" s="51">
        <v>0</v>
      </c>
      <c r="W30" s="51">
        <v>0</v>
      </c>
      <c r="X30" s="51">
        <v>0</v>
      </c>
      <c r="Y30" s="51">
        <v>0</v>
      </c>
      <c r="Z30" s="51">
        <v>0</v>
      </c>
      <c r="AA30" s="51">
        <v>0</v>
      </c>
      <c r="AB30" s="51">
        <v>0</v>
      </c>
      <c r="AC30" s="51">
        <v>0</v>
      </c>
      <c r="AD30" s="51">
        <v>0</v>
      </c>
      <c r="AE30" s="51">
        <v>0</v>
      </c>
      <c r="AF30" s="51">
        <v>0</v>
      </c>
      <c r="AG30" s="51">
        <v>0</v>
      </c>
      <c r="AH30" s="51">
        <v>0</v>
      </c>
    </row>
    <row r="31" spans="2:34" x14ac:dyDescent="0.3">
      <c r="B31" s="246" t="s">
        <v>219</v>
      </c>
      <c r="C31" s="48" t="s">
        <v>37</v>
      </c>
      <c r="D31" s="51">
        <f t="shared" ref="D31:AH31" si="14">D66*D101</f>
        <v>13.379325142857148</v>
      </c>
      <c r="E31" s="51">
        <f t="shared" si="14"/>
        <v>13.156363942857148</v>
      </c>
      <c r="F31" s="51">
        <f t="shared" si="14"/>
        <v>12.93340274285714</v>
      </c>
      <c r="G31" s="51">
        <f t="shared" si="14"/>
        <v>12.710441542857142</v>
      </c>
      <c r="H31" s="51">
        <f t="shared" si="14"/>
        <v>12.487480342857143</v>
      </c>
      <c r="I31" s="51">
        <f t="shared" si="14"/>
        <v>12.264519142857143</v>
      </c>
      <c r="J31" s="51">
        <f t="shared" si="14"/>
        <v>12.041557942857144</v>
      </c>
      <c r="K31" s="51">
        <f t="shared" si="14"/>
        <v>11.818596742857142</v>
      </c>
      <c r="L31" s="51">
        <f t="shared" si="14"/>
        <v>11.59563554285714</v>
      </c>
      <c r="M31" s="51">
        <f t="shared" si="14"/>
        <v>11.372674342857142</v>
      </c>
      <c r="N31" s="51">
        <f t="shared" si="14"/>
        <v>11.149713142857141</v>
      </c>
      <c r="O31" s="51">
        <f t="shared" si="14"/>
        <v>10.926751942857143</v>
      </c>
      <c r="P31" s="51">
        <f t="shared" si="14"/>
        <v>10.703790742857141</v>
      </c>
      <c r="Q31" s="51">
        <f t="shared" si="14"/>
        <v>10.480829542857142</v>
      </c>
      <c r="R31" s="51">
        <f t="shared" si="14"/>
        <v>10.257868342857142</v>
      </c>
      <c r="S31" s="51">
        <f t="shared" si="14"/>
        <v>10.034907142857143</v>
      </c>
      <c r="T31" s="51">
        <f t="shared" si="14"/>
        <v>9.8119459428571414</v>
      </c>
      <c r="U31" s="51">
        <f t="shared" si="14"/>
        <v>9.5889847428571429</v>
      </c>
      <c r="V31" s="51">
        <f t="shared" si="14"/>
        <v>9.3660235428571426</v>
      </c>
      <c r="W31" s="51">
        <f t="shared" si="14"/>
        <v>9.1430623428571423</v>
      </c>
      <c r="X31" s="51">
        <f t="shared" si="14"/>
        <v>12.378274857142856</v>
      </c>
      <c r="Y31" s="51">
        <f t="shared" si="14"/>
        <v>12.155313657142855</v>
      </c>
      <c r="Z31" s="51">
        <f t="shared" si="14"/>
        <v>11.932352457142857</v>
      </c>
      <c r="AA31" s="51">
        <f t="shared" si="14"/>
        <v>11.709391257142855</v>
      </c>
      <c r="AB31" s="51">
        <f t="shared" si="14"/>
        <v>11.486430057142856</v>
      </c>
      <c r="AC31" s="51">
        <f t="shared" si="14"/>
        <v>11.263468857142856</v>
      </c>
      <c r="AD31" s="51">
        <f t="shared" si="14"/>
        <v>11.049608114285711</v>
      </c>
      <c r="AE31" s="51">
        <f t="shared" si="14"/>
        <v>10.835747371428569</v>
      </c>
      <c r="AF31" s="51">
        <f t="shared" si="14"/>
        <v>10.621886628571426</v>
      </c>
      <c r="AG31" s="51">
        <f t="shared" si="14"/>
        <v>10.408025885714283</v>
      </c>
      <c r="AH31" s="51">
        <f t="shared" si="14"/>
        <v>10.194165142857141</v>
      </c>
    </row>
    <row r="32" spans="2:34" x14ac:dyDescent="0.3">
      <c r="B32" s="57" t="s">
        <v>220</v>
      </c>
      <c r="C32" s="48" t="s">
        <v>37</v>
      </c>
      <c r="D32" s="51">
        <f t="shared" ref="D32:AH32" si="15">D67*D102</f>
        <v>20.068987714285718</v>
      </c>
      <c r="E32" s="51">
        <f t="shared" si="15"/>
        <v>19.734545914285718</v>
      </c>
      <c r="F32" s="51">
        <f t="shared" si="15"/>
        <v>19.400104114285714</v>
      </c>
      <c r="G32" s="51">
        <f t="shared" si="15"/>
        <v>19.065662314285714</v>
      </c>
      <c r="H32" s="51">
        <f t="shared" si="15"/>
        <v>18.731220514285717</v>
      </c>
      <c r="I32" s="51">
        <f t="shared" si="15"/>
        <v>18.396778714285716</v>
      </c>
      <c r="J32" s="51">
        <f t="shared" si="15"/>
        <v>18.062336914285716</v>
      </c>
      <c r="K32" s="51">
        <f t="shared" si="15"/>
        <v>17.727895114285715</v>
      </c>
      <c r="L32" s="51">
        <f t="shared" si="15"/>
        <v>17.393453314285711</v>
      </c>
      <c r="M32" s="51">
        <f t="shared" si="15"/>
        <v>17.059011514285714</v>
      </c>
      <c r="N32" s="51">
        <f t="shared" si="15"/>
        <v>16.724569714285714</v>
      </c>
      <c r="O32" s="51">
        <f t="shared" si="15"/>
        <v>16.390127914285713</v>
      </c>
      <c r="P32" s="51">
        <f t="shared" si="15"/>
        <v>16.055686114285713</v>
      </c>
      <c r="Q32" s="51">
        <f t="shared" si="15"/>
        <v>15.721244314285713</v>
      </c>
      <c r="R32" s="51">
        <f t="shared" si="15"/>
        <v>15.386802514285712</v>
      </c>
      <c r="S32" s="51">
        <f t="shared" si="15"/>
        <v>15.052360714285715</v>
      </c>
      <c r="T32" s="51">
        <f t="shared" si="15"/>
        <v>14.717918914285711</v>
      </c>
      <c r="U32" s="51">
        <f t="shared" si="15"/>
        <v>14.383477114285714</v>
      </c>
      <c r="V32" s="51">
        <f t="shared" si="15"/>
        <v>14.049035314285714</v>
      </c>
      <c r="W32" s="51">
        <f t="shared" si="15"/>
        <v>13.714593514285713</v>
      </c>
      <c r="X32" s="51">
        <f t="shared" si="15"/>
        <v>18.567412285714283</v>
      </c>
      <c r="Y32" s="51">
        <f t="shared" si="15"/>
        <v>18.232970485714283</v>
      </c>
      <c r="Z32" s="51">
        <f t="shared" si="15"/>
        <v>17.898528685714286</v>
      </c>
      <c r="AA32" s="51">
        <f t="shared" si="15"/>
        <v>17.564086885714282</v>
      </c>
      <c r="AB32" s="51">
        <f t="shared" si="15"/>
        <v>17.229645085714285</v>
      </c>
      <c r="AC32" s="51">
        <f t="shared" si="15"/>
        <v>16.895203285714285</v>
      </c>
      <c r="AD32" s="51">
        <f t="shared" si="15"/>
        <v>16.574412171428566</v>
      </c>
      <c r="AE32" s="51">
        <f t="shared" si="15"/>
        <v>16.253621057142855</v>
      </c>
      <c r="AF32" s="51">
        <f t="shared" si="15"/>
        <v>15.93282994285714</v>
      </c>
      <c r="AG32" s="51">
        <f t="shared" si="15"/>
        <v>15.612038828571425</v>
      </c>
      <c r="AH32" s="51">
        <f t="shared" si="15"/>
        <v>15.291247714285712</v>
      </c>
    </row>
    <row r="33" spans="2:34" s="136" customFormat="1" x14ac:dyDescent="0.3">
      <c r="B33" s="247" t="str">
        <f>B10</f>
        <v>Customer related</v>
      </c>
      <c r="C33" s="48" t="s">
        <v>37</v>
      </c>
      <c r="D33" s="248">
        <f>SUM(D34:D37)</f>
        <v>31</v>
      </c>
      <c r="E33" s="248">
        <f t="shared" ref="E33:AH33" si="16">SUM(E34:E37)</f>
        <v>31</v>
      </c>
      <c r="F33" s="248">
        <f t="shared" si="16"/>
        <v>31</v>
      </c>
      <c r="G33" s="248">
        <f t="shared" si="16"/>
        <v>31</v>
      </c>
      <c r="H33" s="248">
        <f t="shared" si="16"/>
        <v>31</v>
      </c>
      <c r="I33" s="248">
        <f t="shared" si="16"/>
        <v>31</v>
      </c>
      <c r="J33" s="248">
        <f t="shared" si="16"/>
        <v>31</v>
      </c>
      <c r="K33" s="248">
        <f t="shared" si="16"/>
        <v>31</v>
      </c>
      <c r="L33" s="248">
        <f t="shared" si="16"/>
        <v>31</v>
      </c>
      <c r="M33" s="248">
        <f t="shared" si="16"/>
        <v>31</v>
      </c>
      <c r="N33" s="248">
        <f t="shared" si="16"/>
        <v>31</v>
      </c>
      <c r="O33" s="248">
        <f t="shared" si="16"/>
        <v>31</v>
      </c>
      <c r="P33" s="248">
        <f t="shared" si="16"/>
        <v>31</v>
      </c>
      <c r="Q33" s="248">
        <f t="shared" si="16"/>
        <v>31</v>
      </c>
      <c r="R33" s="248">
        <f t="shared" si="16"/>
        <v>31</v>
      </c>
      <c r="S33" s="248">
        <f t="shared" si="16"/>
        <v>31</v>
      </c>
      <c r="T33" s="248">
        <f t="shared" si="16"/>
        <v>31</v>
      </c>
      <c r="U33" s="248">
        <f t="shared" si="16"/>
        <v>31</v>
      </c>
      <c r="V33" s="248">
        <f t="shared" si="16"/>
        <v>31</v>
      </c>
      <c r="W33" s="248">
        <f t="shared" si="16"/>
        <v>31</v>
      </c>
      <c r="X33" s="248">
        <f t="shared" si="16"/>
        <v>31</v>
      </c>
      <c r="Y33" s="248">
        <f t="shared" si="16"/>
        <v>31</v>
      </c>
      <c r="Z33" s="248">
        <f t="shared" si="16"/>
        <v>31</v>
      </c>
      <c r="AA33" s="248">
        <f t="shared" si="16"/>
        <v>31</v>
      </c>
      <c r="AB33" s="248">
        <f t="shared" si="16"/>
        <v>31</v>
      </c>
      <c r="AC33" s="248">
        <f t="shared" si="16"/>
        <v>31</v>
      </c>
      <c r="AD33" s="248">
        <f t="shared" si="16"/>
        <v>31</v>
      </c>
      <c r="AE33" s="248">
        <f t="shared" si="16"/>
        <v>31</v>
      </c>
      <c r="AF33" s="248">
        <f t="shared" si="16"/>
        <v>31</v>
      </c>
      <c r="AG33" s="248">
        <f t="shared" si="16"/>
        <v>31</v>
      </c>
      <c r="AH33" s="248">
        <f t="shared" si="16"/>
        <v>31</v>
      </c>
    </row>
    <row r="34" spans="2:34" x14ac:dyDescent="0.3">
      <c r="B34" s="57" t="s">
        <v>217</v>
      </c>
      <c r="C34" s="48" t="s">
        <v>37</v>
      </c>
      <c r="D34" s="51">
        <v>0</v>
      </c>
      <c r="E34" s="51">
        <v>0</v>
      </c>
      <c r="F34" s="51">
        <v>0</v>
      </c>
      <c r="G34" s="51">
        <v>0</v>
      </c>
      <c r="H34" s="51">
        <v>0</v>
      </c>
      <c r="I34" s="51">
        <v>0</v>
      </c>
      <c r="J34" s="51">
        <v>0</v>
      </c>
      <c r="K34" s="51">
        <v>0</v>
      </c>
      <c r="L34" s="51">
        <v>0</v>
      </c>
      <c r="M34" s="51">
        <v>0</v>
      </c>
      <c r="N34" s="51">
        <v>0</v>
      </c>
      <c r="O34" s="51">
        <v>0</v>
      </c>
      <c r="P34" s="51">
        <v>0</v>
      </c>
      <c r="Q34" s="51">
        <v>0</v>
      </c>
      <c r="R34" s="51">
        <v>0</v>
      </c>
      <c r="S34" s="51">
        <v>0</v>
      </c>
      <c r="T34" s="51">
        <v>0</v>
      </c>
      <c r="U34" s="51">
        <v>0</v>
      </c>
      <c r="V34" s="51">
        <v>0</v>
      </c>
      <c r="W34" s="51">
        <v>0</v>
      </c>
      <c r="X34" s="51">
        <v>0</v>
      </c>
      <c r="Y34" s="51">
        <v>0</v>
      </c>
      <c r="Z34" s="51">
        <v>0</v>
      </c>
      <c r="AA34" s="51">
        <v>0</v>
      </c>
      <c r="AB34" s="51">
        <v>0</v>
      </c>
      <c r="AC34" s="51">
        <v>0</v>
      </c>
      <c r="AD34" s="51">
        <v>0</v>
      </c>
      <c r="AE34" s="51">
        <v>0</v>
      </c>
      <c r="AF34" s="51">
        <v>0</v>
      </c>
      <c r="AG34" s="51">
        <v>0</v>
      </c>
      <c r="AH34" s="51">
        <v>0</v>
      </c>
    </row>
    <row r="35" spans="2:34" x14ac:dyDescent="0.3">
      <c r="B35" s="57" t="s">
        <v>218</v>
      </c>
      <c r="C35" s="48" t="s">
        <v>37</v>
      </c>
      <c r="D35" s="51">
        <v>0</v>
      </c>
      <c r="E35" s="51">
        <v>0</v>
      </c>
      <c r="F35" s="51">
        <v>0</v>
      </c>
      <c r="G35" s="51">
        <v>0</v>
      </c>
      <c r="H35" s="51">
        <v>0</v>
      </c>
      <c r="I35" s="51">
        <v>0</v>
      </c>
      <c r="J35" s="51">
        <v>0</v>
      </c>
      <c r="K35" s="51">
        <v>0</v>
      </c>
      <c r="L35" s="51">
        <v>0</v>
      </c>
      <c r="M35" s="51">
        <v>0</v>
      </c>
      <c r="N35" s="51">
        <v>0</v>
      </c>
      <c r="O35" s="51">
        <v>0</v>
      </c>
      <c r="P35" s="51">
        <v>0</v>
      </c>
      <c r="Q35" s="51">
        <v>0</v>
      </c>
      <c r="R35" s="51">
        <v>0</v>
      </c>
      <c r="S35" s="51">
        <v>0</v>
      </c>
      <c r="T35" s="51">
        <v>0</v>
      </c>
      <c r="U35" s="51">
        <v>0</v>
      </c>
      <c r="V35" s="51">
        <v>0</v>
      </c>
      <c r="W35" s="51">
        <v>0</v>
      </c>
      <c r="X35" s="51">
        <v>0</v>
      </c>
      <c r="Y35" s="51">
        <v>0</v>
      </c>
      <c r="Z35" s="51">
        <v>0</v>
      </c>
      <c r="AA35" s="51">
        <v>0</v>
      </c>
      <c r="AB35" s="51">
        <v>0</v>
      </c>
      <c r="AC35" s="51">
        <v>0</v>
      </c>
      <c r="AD35" s="51">
        <v>0</v>
      </c>
      <c r="AE35" s="51">
        <v>0</v>
      </c>
      <c r="AF35" s="51">
        <v>0</v>
      </c>
      <c r="AG35" s="51">
        <v>0</v>
      </c>
      <c r="AH35" s="51">
        <v>0</v>
      </c>
    </row>
    <row r="36" spans="2:34" x14ac:dyDescent="0.3">
      <c r="B36" s="246" t="s">
        <v>219</v>
      </c>
      <c r="C36" s="48" t="s">
        <v>37</v>
      </c>
      <c r="D36" s="51">
        <f t="shared" ref="D36:AH36" si="17">D89*D78*12/1000</f>
        <v>15.5</v>
      </c>
      <c r="E36" s="51">
        <f t="shared" si="17"/>
        <v>15.5</v>
      </c>
      <c r="F36" s="51">
        <f t="shared" si="17"/>
        <v>15.5</v>
      </c>
      <c r="G36" s="51">
        <f t="shared" si="17"/>
        <v>15.5</v>
      </c>
      <c r="H36" s="51">
        <f t="shared" si="17"/>
        <v>15.5</v>
      </c>
      <c r="I36" s="51">
        <f t="shared" si="17"/>
        <v>15.5</v>
      </c>
      <c r="J36" s="51">
        <f t="shared" si="17"/>
        <v>15.5</v>
      </c>
      <c r="K36" s="51">
        <f t="shared" si="17"/>
        <v>15.5</v>
      </c>
      <c r="L36" s="51">
        <f t="shared" si="17"/>
        <v>15.5</v>
      </c>
      <c r="M36" s="51">
        <f t="shared" si="17"/>
        <v>15.5</v>
      </c>
      <c r="N36" s="51">
        <f t="shared" si="17"/>
        <v>15.5</v>
      </c>
      <c r="O36" s="51">
        <f t="shared" si="17"/>
        <v>15.5</v>
      </c>
      <c r="P36" s="51">
        <f t="shared" si="17"/>
        <v>15.5</v>
      </c>
      <c r="Q36" s="51">
        <f t="shared" si="17"/>
        <v>15.5</v>
      </c>
      <c r="R36" s="51">
        <f t="shared" si="17"/>
        <v>15.5</v>
      </c>
      <c r="S36" s="51">
        <f t="shared" si="17"/>
        <v>15.5</v>
      </c>
      <c r="T36" s="51">
        <f t="shared" si="17"/>
        <v>15.5</v>
      </c>
      <c r="U36" s="51">
        <f t="shared" si="17"/>
        <v>15.5</v>
      </c>
      <c r="V36" s="51">
        <f t="shared" si="17"/>
        <v>15.5</v>
      </c>
      <c r="W36" s="51">
        <f t="shared" si="17"/>
        <v>15.5</v>
      </c>
      <c r="X36" s="51">
        <f t="shared" si="17"/>
        <v>15.5</v>
      </c>
      <c r="Y36" s="51">
        <f t="shared" si="17"/>
        <v>15.5</v>
      </c>
      <c r="Z36" s="51">
        <f t="shared" si="17"/>
        <v>15.5</v>
      </c>
      <c r="AA36" s="51">
        <f t="shared" si="17"/>
        <v>15.5</v>
      </c>
      <c r="AB36" s="51">
        <f t="shared" si="17"/>
        <v>15.5</v>
      </c>
      <c r="AC36" s="51">
        <f t="shared" si="17"/>
        <v>15.5</v>
      </c>
      <c r="AD36" s="51">
        <f t="shared" si="17"/>
        <v>15.5</v>
      </c>
      <c r="AE36" s="51">
        <f t="shared" si="17"/>
        <v>15.5</v>
      </c>
      <c r="AF36" s="51">
        <f t="shared" si="17"/>
        <v>15.5</v>
      </c>
      <c r="AG36" s="51">
        <f t="shared" si="17"/>
        <v>15.5</v>
      </c>
      <c r="AH36" s="51">
        <f t="shared" si="17"/>
        <v>15.5</v>
      </c>
    </row>
    <row r="37" spans="2:34" x14ac:dyDescent="0.3">
      <c r="B37" s="57" t="s">
        <v>220</v>
      </c>
      <c r="C37" s="48" t="s">
        <v>37</v>
      </c>
      <c r="D37" s="51">
        <f t="shared" ref="D37:AH37" si="18">D90*D79*12/1000</f>
        <v>15.5</v>
      </c>
      <c r="E37" s="51">
        <f t="shared" si="18"/>
        <v>15.5</v>
      </c>
      <c r="F37" s="51">
        <f t="shared" si="18"/>
        <v>15.5</v>
      </c>
      <c r="G37" s="51">
        <f t="shared" si="18"/>
        <v>15.5</v>
      </c>
      <c r="H37" s="51">
        <f t="shared" si="18"/>
        <v>15.5</v>
      </c>
      <c r="I37" s="51">
        <f t="shared" si="18"/>
        <v>15.5</v>
      </c>
      <c r="J37" s="51">
        <f t="shared" si="18"/>
        <v>15.5</v>
      </c>
      <c r="K37" s="51">
        <f t="shared" si="18"/>
        <v>15.5</v>
      </c>
      <c r="L37" s="51">
        <f t="shared" si="18"/>
        <v>15.5</v>
      </c>
      <c r="M37" s="51">
        <f t="shared" si="18"/>
        <v>15.5</v>
      </c>
      <c r="N37" s="51">
        <f t="shared" si="18"/>
        <v>15.5</v>
      </c>
      <c r="O37" s="51">
        <f t="shared" si="18"/>
        <v>15.5</v>
      </c>
      <c r="P37" s="51">
        <f t="shared" si="18"/>
        <v>15.5</v>
      </c>
      <c r="Q37" s="51">
        <f t="shared" si="18"/>
        <v>15.5</v>
      </c>
      <c r="R37" s="51">
        <f t="shared" si="18"/>
        <v>15.5</v>
      </c>
      <c r="S37" s="51">
        <f t="shared" si="18"/>
        <v>15.5</v>
      </c>
      <c r="T37" s="51">
        <f t="shared" si="18"/>
        <v>15.5</v>
      </c>
      <c r="U37" s="51">
        <f t="shared" si="18"/>
        <v>15.5</v>
      </c>
      <c r="V37" s="51">
        <f t="shared" si="18"/>
        <v>15.5</v>
      </c>
      <c r="W37" s="51">
        <f t="shared" si="18"/>
        <v>15.5</v>
      </c>
      <c r="X37" s="51">
        <f t="shared" si="18"/>
        <v>15.5</v>
      </c>
      <c r="Y37" s="51">
        <f t="shared" si="18"/>
        <v>15.5</v>
      </c>
      <c r="Z37" s="51">
        <f t="shared" si="18"/>
        <v>15.5</v>
      </c>
      <c r="AA37" s="51">
        <f t="shared" si="18"/>
        <v>15.5</v>
      </c>
      <c r="AB37" s="51">
        <f t="shared" si="18"/>
        <v>15.5</v>
      </c>
      <c r="AC37" s="51">
        <f t="shared" si="18"/>
        <v>15.5</v>
      </c>
      <c r="AD37" s="51">
        <f t="shared" si="18"/>
        <v>15.5</v>
      </c>
      <c r="AE37" s="51">
        <f t="shared" si="18"/>
        <v>15.5</v>
      </c>
      <c r="AF37" s="51">
        <f t="shared" si="18"/>
        <v>15.5</v>
      </c>
      <c r="AG37" s="51">
        <f t="shared" si="18"/>
        <v>15.5</v>
      </c>
      <c r="AH37" s="51">
        <f t="shared" si="18"/>
        <v>15.5</v>
      </c>
    </row>
    <row r="38" spans="2:34" ht="16.5" customHeight="1" x14ac:dyDescent="0.3">
      <c r="D38" s="53"/>
    </row>
    <row r="39" spans="2:34" s="32" customFormat="1" ht="15" customHeight="1" x14ac:dyDescent="0.25">
      <c r="B39" s="47" t="s">
        <v>370</v>
      </c>
      <c r="C39" s="47"/>
      <c r="D39" s="47"/>
      <c r="E39" s="47"/>
      <c r="F39" s="47"/>
      <c r="G39" s="47"/>
      <c r="H39" s="47"/>
      <c r="I39" s="34"/>
      <c r="J39" s="34"/>
      <c r="K39" s="34"/>
      <c r="L39" s="34"/>
      <c r="M39" s="34"/>
      <c r="N39" s="34"/>
      <c r="O39" s="34"/>
      <c r="P39" s="34"/>
      <c r="Q39" s="34"/>
      <c r="R39" s="34"/>
      <c r="S39" s="34"/>
      <c r="T39" s="34"/>
    </row>
    <row r="40" spans="2:34" ht="15" customHeight="1" x14ac:dyDescent="0.3"/>
    <row r="41" spans="2:34" x14ac:dyDescent="0.3">
      <c r="B41" s="57" t="s">
        <v>359</v>
      </c>
      <c r="C41" s="51">
        <f>SUM(D5:AH5)-SUM(D12:AH12)</f>
        <v>0</v>
      </c>
      <c r="D41" s="53"/>
    </row>
    <row r="42" spans="2:34" ht="14.25" customHeight="1" x14ac:dyDescent="0.3">
      <c r="B42" s="57" t="s">
        <v>360</v>
      </c>
      <c r="C42" s="51">
        <f>SUM(D6:AH6)-SUM(D13:AH13)</f>
        <v>0</v>
      </c>
      <c r="D42" s="53"/>
    </row>
    <row r="43" spans="2:34" x14ac:dyDescent="0.3">
      <c r="B43" s="57" t="s">
        <v>361</v>
      </c>
      <c r="C43" s="51">
        <f>SUM(D7:AH7)-SUM(D18:AH18)</f>
        <v>0</v>
      </c>
      <c r="D43" s="53"/>
    </row>
    <row r="44" spans="2:34" ht="14.25" customHeight="1" x14ac:dyDescent="0.3">
      <c r="B44" s="57" t="s">
        <v>362</v>
      </c>
      <c r="C44" s="51">
        <f>SUM(D8:AH8)-SUM(D23:AH23)</f>
        <v>0</v>
      </c>
      <c r="D44" s="53"/>
    </row>
    <row r="45" spans="2:34" x14ac:dyDescent="0.3">
      <c r="B45" s="57" t="s">
        <v>363</v>
      </c>
      <c r="C45" s="51">
        <f>SUM(D9:AH9)-SUM(D28:AH28)</f>
        <v>0</v>
      </c>
      <c r="D45" s="53"/>
    </row>
    <row r="46" spans="2:34" x14ac:dyDescent="0.3">
      <c r="B46" s="57" t="s">
        <v>364</v>
      </c>
      <c r="C46" s="51">
        <f>SUM(D10:AH10)-SUM(D33:AH33)</f>
        <v>0</v>
      </c>
      <c r="D46" s="53"/>
    </row>
    <row r="47" spans="2:34" x14ac:dyDescent="0.3">
      <c r="D47" s="53"/>
      <c r="E47" s="53"/>
      <c r="F47" s="53"/>
    </row>
    <row r="48" spans="2:34" x14ac:dyDescent="0.3">
      <c r="B48" s="12" t="s">
        <v>232</v>
      </c>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row>
    <row r="50" spans="2:34" x14ac:dyDescent="0.3">
      <c r="B50" s="55" t="str">
        <f>'13.Distribution MV Charge'!B50</f>
        <v>Total Electricity Demand</v>
      </c>
      <c r="C50" s="48" t="s">
        <v>17</v>
      </c>
      <c r="D50" s="51">
        <f t="shared" ref="D50:AG50" si="19">SUM(D51:D54)</f>
        <v>1430</v>
      </c>
      <c r="E50" s="51">
        <f t="shared" si="19"/>
        <v>1430</v>
      </c>
      <c r="F50" s="51">
        <f t="shared" si="19"/>
        <v>1430</v>
      </c>
      <c r="G50" s="51">
        <f t="shared" si="19"/>
        <v>1430</v>
      </c>
      <c r="H50" s="51">
        <f t="shared" si="19"/>
        <v>1430</v>
      </c>
      <c r="I50" s="51">
        <f t="shared" si="19"/>
        <v>1430</v>
      </c>
      <c r="J50" s="51">
        <f t="shared" si="19"/>
        <v>1430</v>
      </c>
      <c r="K50" s="51">
        <f t="shared" si="19"/>
        <v>1430</v>
      </c>
      <c r="L50" s="51">
        <f t="shared" si="19"/>
        <v>1430</v>
      </c>
      <c r="M50" s="51">
        <f t="shared" si="19"/>
        <v>1430</v>
      </c>
      <c r="N50" s="51">
        <f t="shared" si="19"/>
        <v>1430</v>
      </c>
      <c r="O50" s="51">
        <f t="shared" si="19"/>
        <v>1430</v>
      </c>
      <c r="P50" s="51">
        <f t="shared" si="19"/>
        <v>1430</v>
      </c>
      <c r="Q50" s="51">
        <f t="shared" si="19"/>
        <v>1430</v>
      </c>
      <c r="R50" s="51">
        <f t="shared" si="19"/>
        <v>1430</v>
      </c>
      <c r="S50" s="51">
        <f t="shared" si="19"/>
        <v>1430</v>
      </c>
      <c r="T50" s="51">
        <f t="shared" si="19"/>
        <v>1430</v>
      </c>
      <c r="U50" s="51">
        <f t="shared" si="19"/>
        <v>1430</v>
      </c>
      <c r="V50" s="51">
        <f t="shared" si="19"/>
        <v>1430</v>
      </c>
      <c r="W50" s="51">
        <f t="shared" si="19"/>
        <v>1430</v>
      </c>
      <c r="X50" s="51">
        <f t="shared" si="19"/>
        <v>1430</v>
      </c>
      <c r="Y50" s="51">
        <f t="shared" si="19"/>
        <v>1430</v>
      </c>
      <c r="Z50" s="51">
        <f t="shared" si="19"/>
        <v>1430</v>
      </c>
      <c r="AA50" s="51">
        <f t="shared" si="19"/>
        <v>1430</v>
      </c>
      <c r="AB50" s="51">
        <f t="shared" si="19"/>
        <v>1430</v>
      </c>
      <c r="AC50" s="51">
        <f t="shared" si="19"/>
        <v>1430</v>
      </c>
      <c r="AD50" s="51">
        <f t="shared" si="19"/>
        <v>1430</v>
      </c>
      <c r="AE50" s="51">
        <f t="shared" si="19"/>
        <v>1430</v>
      </c>
      <c r="AF50" s="51">
        <f t="shared" si="19"/>
        <v>1430</v>
      </c>
      <c r="AG50" s="51">
        <f t="shared" si="19"/>
        <v>1430</v>
      </c>
      <c r="AH50" s="51">
        <f t="shared" ref="AH50" si="20">SUM(AH51:AH54)</f>
        <v>1430</v>
      </c>
    </row>
    <row r="51" spans="2:34" x14ac:dyDescent="0.3">
      <c r="B51" s="55" t="str">
        <f>'13.Distribution MV Charge'!B51</f>
        <v>Electricity demand by Industrial customers  at Medium Voltage</v>
      </c>
      <c r="C51" s="48" t="s">
        <v>17</v>
      </c>
      <c r="D51" s="51">
        <f>'2.Energy, Power and Consumers'!D26</f>
        <v>700</v>
      </c>
      <c r="E51" s="51">
        <f>'2.Energy, Power and Consumers'!E26</f>
        <v>700</v>
      </c>
      <c r="F51" s="51">
        <f>'2.Energy, Power and Consumers'!F26</f>
        <v>700</v>
      </c>
      <c r="G51" s="51">
        <f>'2.Energy, Power and Consumers'!G26</f>
        <v>700</v>
      </c>
      <c r="H51" s="51">
        <f>'2.Energy, Power and Consumers'!H26</f>
        <v>700</v>
      </c>
      <c r="I51" s="51">
        <f>'2.Energy, Power and Consumers'!I26</f>
        <v>700</v>
      </c>
      <c r="J51" s="51">
        <f>'2.Energy, Power and Consumers'!J26</f>
        <v>700</v>
      </c>
      <c r="K51" s="51">
        <f>'2.Energy, Power and Consumers'!K26</f>
        <v>700</v>
      </c>
      <c r="L51" s="51">
        <f>'2.Energy, Power and Consumers'!L26</f>
        <v>700</v>
      </c>
      <c r="M51" s="51">
        <f>'2.Energy, Power and Consumers'!M26</f>
        <v>700</v>
      </c>
      <c r="N51" s="51">
        <f>'2.Energy, Power and Consumers'!N26</f>
        <v>700</v>
      </c>
      <c r="O51" s="51">
        <f>'2.Energy, Power and Consumers'!O26</f>
        <v>700</v>
      </c>
      <c r="P51" s="51">
        <f>'2.Energy, Power and Consumers'!P26</f>
        <v>700</v>
      </c>
      <c r="Q51" s="51">
        <f>'2.Energy, Power and Consumers'!Q26</f>
        <v>700</v>
      </c>
      <c r="R51" s="51">
        <f>'2.Energy, Power and Consumers'!R26</f>
        <v>700</v>
      </c>
      <c r="S51" s="51">
        <f>'2.Energy, Power and Consumers'!S26</f>
        <v>700</v>
      </c>
      <c r="T51" s="51">
        <f>'2.Energy, Power and Consumers'!T26</f>
        <v>700</v>
      </c>
      <c r="U51" s="51">
        <f>'2.Energy, Power and Consumers'!U26</f>
        <v>700</v>
      </c>
      <c r="V51" s="51">
        <f>'2.Energy, Power and Consumers'!V26</f>
        <v>700</v>
      </c>
      <c r="W51" s="51">
        <f>'2.Energy, Power and Consumers'!W26</f>
        <v>700</v>
      </c>
      <c r="X51" s="51">
        <f>'2.Energy, Power and Consumers'!X26</f>
        <v>700</v>
      </c>
      <c r="Y51" s="51">
        <f>'2.Energy, Power and Consumers'!Y26</f>
        <v>700</v>
      </c>
      <c r="Z51" s="51">
        <f>'2.Energy, Power and Consumers'!Z26</f>
        <v>700</v>
      </c>
      <c r="AA51" s="51">
        <f>'2.Energy, Power and Consumers'!AA26</f>
        <v>700</v>
      </c>
      <c r="AB51" s="51">
        <f>'2.Energy, Power and Consumers'!AB26</f>
        <v>700</v>
      </c>
      <c r="AC51" s="51">
        <f>'2.Energy, Power and Consumers'!AC26</f>
        <v>700</v>
      </c>
      <c r="AD51" s="51">
        <f>'2.Energy, Power and Consumers'!AD26</f>
        <v>700</v>
      </c>
      <c r="AE51" s="51">
        <f>'2.Energy, Power and Consumers'!AE26</f>
        <v>700</v>
      </c>
      <c r="AF51" s="51">
        <f>'2.Energy, Power and Consumers'!AF26</f>
        <v>700</v>
      </c>
      <c r="AG51" s="51">
        <f>'2.Energy, Power and Consumers'!AG26</f>
        <v>700</v>
      </c>
      <c r="AH51" s="51">
        <f>'2.Energy, Power and Consumers'!AH26</f>
        <v>700</v>
      </c>
    </row>
    <row r="52" spans="2:34" ht="28.8" x14ac:dyDescent="0.3">
      <c r="B52" s="55" t="str">
        <f>'13.Distribution MV Charge'!B52</f>
        <v>Electricity demand by semi-industrial/commercial customers at Medium Voltage</v>
      </c>
      <c r="C52" s="48" t="s">
        <v>17</v>
      </c>
      <c r="D52" s="51">
        <f>'2.Energy, Power and Consumers'!D27</f>
        <v>30</v>
      </c>
      <c r="E52" s="51">
        <f>'2.Energy, Power and Consumers'!E27</f>
        <v>30</v>
      </c>
      <c r="F52" s="51">
        <f>'2.Energy, Power and Consumers'!F27</f>
        <v>30</v>
      </c>
      <c r="G52" s="51">
        <f>'2.Energy, Power and Consumers'!G27</f>
        <v>30</v>
      </c>
      <c r="H52" s="51">
        <f>'2.Energy, Power and Consumers'!H27</f>
        <v>30</v>
      </c>
      <c r="I52" s="51">
        <f>'2.Energy, Power and Consumers'!I27</f>
        <v>30</v>
      </c>
      <c r="J52" s="51">
        <f>'2.Energy, Power and Consumers'!J27</f>
        <v>30</v>
      </c>
      <c r="K52" s="51">
        <f>'2.Energy, Power and Consumers'!K27</f>
        <v>30</v>
      </c>
      <c r="L52" s="51">
        <f>'2.Energy, Power and Consumers'!L27</f>
        <v>30</v>
      </c>
      <c r="M52" s="51">
        <f>'2.Energy, Power and Consumers'!M27</f>
        <v>30</v>
      </c>
      <c r="N52" s="51">
        <f>'2.Energy, Power and Consumers'!N27</f>
        <v>30</v>
      </c>
      <c r="O52" s="51">
        <f>'2.Energy, Power and Consumers'!O27</f>
        <v>30</v>
      </c>
      <c r="P52" s="51">
        <f>'2.Energy, Power and Consumers'!P27</f>
        <v>30</v>
      </c>
      <c r="Q52" s="51">
        <f>'2.Energy, Power and Consumers'!Q27</f>
        <v>30</v>
      </c>
      <c r="R52" s="51">
        <f>'2.Energy, Power and Consumers'!R27</f>
        <v>30</v>
      </c>
      <c r="S52" s="51">
        <f>'2.Energy, Power and Consumers'!S27</f>
        <v>30</v>
      </c>
      <c r="T52" s="51">
        <f>'2.Energy, Power and Consumers'!T27</f>
        <v>30</v>
      </c>
      <c r="U52" s="51">
        <f>'2.Energy, Power and Consumers'!U27</f>
        <v>30</v>
      </c>
      <c r="V52" s="51">
        <f>'2.Energy, Power and Consumers'!V27</f>
        <v>30</v>
      </c>
      <c r="W52" s="51">
        <f>'2.Energy, Power and Consumers'!W27</f>
        <v>30</v>
      </c>
      <c r="X52" s="51">
        <f>'2.Energy, Power and Consumers'!X27</f>
        <v>30</v>
      </c>
      <c r="Y52" s="51">
        <f>'2.Energy, Power and Consumers'!Y27</f>
        <v>30</v>
      </c>
      <c r="Z52" s="51">
        <f>'2.Energy, Power and Consumers'!Z27</f>
        <v>30</v>
      </c>
      <c r="AA52" s="51">
        <f>'2.Energy, Power and Consumers'!AA27</f>
        <v>30</v>
      </c>
      <c r="AB52" s="51">
        <f>'2.Energy, Power and Consumers'!AB27</f>
        <v>30</v>
      </c>
      <c r="AC52" s="51">
        <f>'2.Energy, Power and Consumers'!AC27</f>
        <v>30</v>
      </c>
      <c r="AD52" s="51">
        <f>'2.Energy, Power and Consumers'!AD27</f>
        <v>30</v>
      </c>
      <c r="AE52" s="51">
        <f>'2.Energy, Power and Consumers'!AE27</f>
        <v>30</v>
      </c>
      <c r="AF52" s="51">
        <f>'2.Energy, Power and Consumers'!AF27</f>
        <v>30</v>
      </c>
      <c r="AG52" s="51">
        <f>'2.Energy, Power and Consumers'!AG27</f>
        <v>30</v>
      </c>
      <c r="AH52" s="51">
        <f>'2.Energy, Power and Consumers'!AH27</f>
        <v>30</v>
      </c>
    </row>
    <row r="53" spans="2:34" ht="28.8" x14ac:dyDescent="0.3">
      <c r="B53" s="55" t="str">
        <f>'13.Distribution MV Charge'!B53</f>
        <v>Electricity demand by semi-industrial/commercial customers at Low Voltage</v>
      </c>
      <c r="C53" s="48" t="s">
        <v>17</v>
      </c>
      <c r="D53" s="51">
        <f>'2.Energy, Power and Consumers'!D28</f>
        <v>280</v>
      </c>
      <c r="E53" s="51">
        <f>'2.Energy, Power and Consumers'!E28</f>
        <v>280</v>
      </c>
      <c r="F53" s="51">
        <f>'2.Energy, Power and Consumers'!F28</f>
        <v>280</v>
      </c>
      <c r="G53" s="51">
        <f>'2.Energy, Power and Consumers'!G28</f>
        <v>280</v>
      </c>
      <c r="H53" s="51">
        <f>'2.Energy, Power and Consumers'!H28</f>
        <v>280</v>
      </c>
      <c r="I53" s="51">
        <f>'2.Energy, Power and Consumers'!I28</f>
        <v>280</v>
      </c>
      <c r="J53" s="51">
        <f>'2.Energy, Power and Consumers'!J28</f>
        <v>280</v>
      </c>
      <c r="K53" s="51">
        <f>'2.Energy, Power and Consumers'!K28</f>
        <v>280</v>
      </c>
      <c r="L53" s="51">
        <f>'2.Energy, Power and Consumers'!L28</f>
        <v>280</v>
      </c>
      <c r="M53" s="51">
        <f>'2.Energy, Power and Consumers'!M28</f>
        <v>280</v>
      </c>
      <c r="N53" s="51">
        <f>'2.Energy, Power and Consumers'!N28</f>
        <v>280</v>
      </c>
      <c r="O53" s="51">
        <f>'2.Energy, Power and Consumers'!O28</f>
        <v>280</v>
      </c>
      <c r="P53" s="51">
        <f>'2.Energy, Power and Consumers'!P28</f>
        <v>280</v>
      </c>
      <c r="Q53" s="51">
        <f>'2.Energy, Power and Consumers'!Q28</f>
        <v>280</v>
      </c>
      <c r="R53" s="51">
        <f>'2.Energy, Power and Consumers'!R28</f>
        <v>280</v>
      </c>
      <c r="S53" s="51">
        <f>'2.Energy, Power and Consumers'!S28</f>
        <v>280</v>
      </c>
      <c r="T53" s="51">
        <f>'2.Energy, Power and Consumers'!T28</f>
        <v>280</v>
      </c>
      <c r="U53" s="51">
        <f>'2.Energy, Power and Consumers'!U28</f>
        <v>280</v>
      </c>
      <c r="V53" s="51">
        <f>'2.Energy, Power and Consumers'!V28</f>
        <v>280</v>
      </c>
      <c r="W53" s="51">
        <f>'2.Energy, Power and Consumers'!W28</f>
        <v>280</v>
      </c>
      <c r="X53" s="51">
        <f>'2.Energy, Power and Consumers'!X28</f>
        <v>280</v>
      </c>
      <c r="Y53" s="51">
        <f>'2.Energy, Power and Consumers'!Y28</f>
        <v>280</v>
      </c>
      <c r="Z53" s="51">
        <f>'2.Energy, Power and Consumers'!Z28</f>
        <v>280</v>
      </c>
      <c r="AA53" s="51">
        <f>'2.Energy, Power and Consumers'!AA28</f>
        <v>280</v>
      </c>
      <c r="AB53" s="51">
        <f>'2.Energy, Power and Consumers'!AB28</f>
        <v>280</v>
      </c>
      <c r="AC53" s="51">
        <f>'2.Energy, Power and Consumers'!AC28</f>
        <v>280</v>
      </c>
      <c r="AD53" s="51">
        <f>'2.Energy, Power and Consumers'!AD28</f>
        <v>280</v>
      </c>
      <c r="AE53" s="51">
        <f>'2.Energy, Power and Consumers'!AE28</f>
        <v>280</v>
      </c>
      <c r="AF53" s="51">
        <f>'2.Energy, Power and Consumers'!AF28</f>
        <v>280</v>
      </c>
      <c r="AG53" s="51">
        <f>'2.Energy, Power and Consumers'!AG28</f>
        <v>280</v>
      </c>
      <c r="AH53" s="51">
        <f>'2.Energy, Power and Consumers'!AH28</f>
        <v>280</v>
      </c>
    </row>
    <row r="54" spans="2:34" x14ac:dyDescent="0.3">
      <c r="B54" s="55" t="str">
        <f>'13.Distribution MV Charge'!B54</f>
        <v>Electricity demand by residential customers at Low Voltage</v>
      </c>
      <c r="C54" s="48" t="s">
        <v>17</v>
      </c>
      <c r="D54" s="51">
        <f>'2.Energy, Power and Consumers'!D29</f>
        <v>420</v>
      </c>
      <c r="E54" s="51">
        <f>'2.Energy, Power and Consumers'!E29</f>
        <v>420</v>
      </c>
      <c r="F54" s="51">
        <f>'2.Energy, Power and Consumers'!F29</f>
        <v>420</v>
      </c>
      <c r="G54" s="51">
        <f>'2.Energy, Power and Consumers'!G29</f>
        <v>420</v>
      </c>
      <c r="H54" s="51">
        <f>'2.Energy, Power and Consumers'!H29</f>
        <v>420</v>
      </c>
      <c r="I54" s="51">
        <f>'2.Energy, Power and Consumers'!I29</f>
        <v>420</v>
      </c>
      <c r="J54" s="51">
        <f>'2.Energy, Power and Consumers'!J29</f>
        <v>420</v>
      </c>
      <c r="K54" s="51">
        <f>'2.Energy, Power and Consumers'!K29</f>
        <v>420</v>
      </c>
      <c r="L54" s="51">
        <f>'2.Energy, Power and Consumers'!L29</f>
        <v>420</v>
      </c>
      <c r="M54" s="51">
        <f>'2.Energy, Power and Consumers'!M29</f>
        <v>420</v>
      </c>
      <c r="N54" s="51">
        <f>'2.Energy, Power and Consumers'!N29</f>
        <v>420</v>
      </c>
      <c r="O54" s="51">
        <f>'2.Energy, Power and Consumers'!O29</f>
        <v>420</v>
      </c>
      <c r="P54" s="51">
        <f>'2.Energy, Power and Consumers'!P29</f>
        <v>420</v>
      </c>
      <c r="Q54" s="51">
        <f>'2.Energy, Power and Consumers'!Q29</f>
        <v>420</v>
      </c>
      <c r="R54" s="51">
        <f>'2.Energy, Power and Consumers'!R29</f>
        <v>420</v>
      </c>
      <c r="S54" s="51">
        <f>'2.Energy, Power and Consumers'!S29</f>
        <v>420</v>
      </c>
      <c r="T54" s="51">
        <f>'2.Energy, Power and Consumers'!T29</f>
        <v>420</v>
      </c>
      <c r="U54" s="51">
        <f>'2.Energy, Power and Consumers'!U29</f>
        <v>420</v>
      </c>
      <c r="V54" s="51">
        <f>'2.Energy, Power and Consumers'!V29</f>
        <v>420</v>
      </c>
      <c r="W54" s="51">
        <f>'2.Energy, Power and Consumers'!W29</f>
        <v>420</v>
      </c>
      <c r="X54" s="51">
        <f>'2.Energy, Power and Consumers'!X29</f>
        <v>420</v>
      </c>
      <c r="Y54" s="51">
        <f>'2.Energy, Power and Consumers'!Y29</f>
        <v>420</v>
      </c>
      <c r="Z54" s="51">
        <f>'2.Energy, Power and Consumers'!Z29</f>
        <v>420</v>
      </c>
      <c r="AA54" s="51">
        <f>'2.Energy, Power and Consumers'!AA29</f>
        <v>420</v>
      </c>
      <c r="AB54" s="51">
        <f>'2.Energy, Power and Consumers'!AB29</f>
        <v>420</v>
      </c>
      <c r="AC54" s="51">
        <f>'2.Energy, Power and Consumers'!AC29</f>
        <v>420</v>
      </c>
      <c r="AD54" s="51">
        <f>'2.Energy, Power and Consumers'!AD29</f>
        <v>420</v>
      </c>
      <c r="AE54" s="51">
        <f>'2.Energy, Power and Consumers'!AE29</f>
        <v>420</v>
      </c>
      <c r="AF54" s="51">
        <f>'2.Energy, Power and Consumers'!AF29</f>
        <v>420</v>
      </c>
      <c r="AG54" s="51">
        <f>'2.Energy, Power and Consumers'!AG29</f>
        <v>420</v>
      </c>
      <c r="AH54" s="51">
        <f>'2.Energy, Power and Consumers'!AH29</f>
        <v>420</v>
      </c>
    </row>
    <row r="56" spans="2:34" x14ac:dyDescent="0.3">
      <c r="B56" s="55" t="str">
        <f>'13.Distribution MV Charge'!B56</f>
        <v>Contribution of total electricity demand</v>
      </c>
      <c r="C56" s="48" t="s">
        <v>3</v>
      </c>
      <c r="D56" s="56">
        <f>SUM(D57:D60)</f>
        <v>1</v>
      </c>
      <c r="E56" s="56">
        <f t="shared" ref="E56:AG56" si="21">SUM(E57:E60)</f>
        <v>1</v>
      </c>
      <c r="F56" s="56">
        <f t="shared" si="21"/>
        <v>1</v>
      </c>
      <c r="G56" s="56">
        <f t="shared" si="21"/>
        <v>1</v>
      </c>
      <c r="H56" s="56">
        <f t="shared" si="21"/>
        <v>1</v>
      </c>
      <c r="I56" s="56">
        <f t="shared" si="21"/>
        <v>1</v>
      </c>
      <c r="J56" s="56">
        <f t="shared" si="21"/>
        <v>1</v>
      </c>
      <c r="K56" s="56">
        <f t="shared" si="21"/>
        <v>1</v>
      </c>
      <c r="L56" s="56">
        <f t="shared" si="21"/>
        <v>1</v>
      </c>
      <c r="M56" s="56">
        <f t="shared" si="21"/>
        <v>1</v>
      </c>
      <c r="N56" s="56">
        <f t="shared" si="21"/>
        <v>1</v>
      </c>
      <c r="O56" s="56">
        <f t="shared" si="21"/>
        <v>1</v>
      </c>
      <c r="P56" s="56">
        <f t="shared" si="21"/>
        <v>1</v>
      </c>
      <c r="Q56" s="56">
        <f t="shared" si="21"/>
        <v>1</v>
      </c>
      <c r="R56" s="56">
        <f t="shared" si="21"/>
        <v>1</v>
      </c>
      <c r="S56" s="56">
        <f t="shared" si="21"/>
        <v>1</v>
      </c>
      <c r="T56" s="56">
        <f t="shared" si="21"/>
        <v>1</v>
      </c>
      <c r="U56" s="56">
        <f t="shared" si="21"/>
        <v>1</v>
      </c>
      <c r="V56" s="56">
        <f t="shared" si="21"/>
        <v>1</v>
      </c>
      <c r="W56" s="56">
        <f t="shared" si="21"/>
        <v>1</v>
      </c>
      <c r="X56" s="56">
        <f t="shared" si="21"/>
        <v>1</v>
      </c>
      <c r="Y56" s="56">
        <f t="shared" si="21"/>
        <v>1</v>
      </c>
      <c r="Z56" s="56">
        <f t="shared" si="21"/>
        <v>1</v>
      </c>
      <c r="AA56" s="56">
        <f t="shared" si="21"/>
        <v>1</v>
      </c>
      <c r="AB56" s="56">
        <f t="shared" si="21"/>
        <v>1</v>
      </c>
      <c r="AC56" s="56">
        <f t="shared" si="21"/>
        <v>1</v>
      </c>
      <c r="AD56" s="56">
        <f t="shared" si="21"/>
        <v>1</v>
      </c>
      <c r="AE56" s="56">
        <f t="shared" si="21"/>
        <v>1</v>
      </c>
      <c r="AF56" s="56">
        <f t="shared" si="21"/>
        <v>1</v>
      </c>
      <c r="AG56" s="56">
        <f t="shared" si="21"/>
        <v>1</v>
      </c>
      <c r="AH56" s="56">
        <f t="shared" ref="AH56" si="22">SUM(AH57:AH60)</f>
        <v>1</v>
      </c>
    </row>
    <row r="57" spans="2:34" x14ac:dyDescent="0.3">
      <c r="B57" s="55" t="str">
        <f>'13.Distribution MV Charge'!B57</f>
        <v>Contribution of Industrial customers  at Medium Voltage</v>
      </c>
      <c r="C57" s="48" t="s">
        <v>3</v>
      </c>
      <c r="D57" s="56">
        <v>0</v>
      </c>
      <c r="E57" s="56">
        <v>0</v>
      </c>
      <c r="F57" s="56">
        <v>0</v>
      </c>
      <c r="G57" s="56">
        <v>0</v>
      </c>
      <c r="H57" s="56">
        <v>0</v>
      </c>
      <c r="I57" s="56">
        <v>0</v>
      </c>
      <c r="J57" s="56">
        <v>0</v>
      </c>
      <c r="K57" s="56">
        <v>0</v>
      </c>
      <c r="L57" s="56">
        <v>0</v>
      </c>
      <c r="M57" s="56">
        <v>0</v>
      </c>
      <c r="N57" s="56">
        <v>0</v>
      </c>
      <c r="O57" s="56">
        <v>0</v>
      </c>
      <c r="P57" s="56">
        <v>0</v>
      </c>
      <c r="Q57" s="56">
        <v>0</v>
      </c>
      <c r="R57" s="56">
        <v>0</v>
      </c>
      <c r="S57" s="56">
        <v>0</v>
      </c>
      <c r="T57" s="56">
        <v>0</v>
      </c>
      <c r="U57" s="56">
        <v>0</v>
      </c>
      <c r="V57" s="56">
        <v>0</v>
      </c>
      <c r="W57" s="56">
        <v>0</v>
      </c>
      <c r="X57" s="56">
        <v>0</v>
      </c>
      <c r="Y57" s="56">
        <v>0</v>
      </c>
      <c r="Z57" s="56">
        <v>0</v>
      </c>
      <c r="AA57" s="56">
        <v>0</v>
      </c>
      <c r="AB57" s="56">
        <v>0</v>
      </c>
      <c r="AC57" s="56">
        <v>0</v>
      </c>
      <c r="AD57" s="56">
        <v>0</v>
      </c>
      <c r="AE57" s="56">
        <v>0</v>
      </c>
      <c r="AF57" s="56">
        <v>0</v>
      </c>
      <c r="AG57" s="56">
        <v>0</v>
      </c>
      <c r="AH57" s="56">
        <v>0</v>
      </c>
    </row>
    <row r="58" spans="2:34" ht="28.8" x14ac:dyDescent="0.3">
      <c r="B58" s="55" t="str">
        <f>'13.Distribution MV Charge'!B58</f>
        <v>Contribution of semi-industrial/commercial customers at Medium Voltage</v>
      </c>
      <c r="C58" s="48" t="s">
        <v>3</v>
      </c>
      <c r="D58" s="56">
        <v>0</v>
      </c>
      <c r="E58" s="56">
        <v>0</v>
      </c>
      <c r="F58" s="56">
        <v>0</v>
      </c>
      <c r="G58" s="56">
        <v>0</v>
      </c>
      <c r="H58" s="56">
        <v>0</v>
      </c>
      <c r="I58" s="56">
        <v>0</v>
      </c>
      <c r="J58" s="56">
        <v>0</v>
      </c>
      <c r="K58" s="56">
        <v>0</v>
      </c>
      <c r="L58" s="56">
        <v>0</v>
      </c>
      <c r="M58" s="56">
        <v>0</v>
      </c>
      <c r="N58" s="56">
        <v>0</v>
      </c>
      <c r="O58" s="56">
        <v>0</v>
      </c>
      <c r="P58" s="56">
        <v>0</v>
      </c>
      <c r="Q58" s="56">
        <v>0</v>
      </c>
      <c r="R58" s="56">
        <v>0</v>
      </c>
      <c r="S58" s="56">
        <v>0</v>
      </c>
      <c r="T58" s="56">
        <v>0</v>
      </c>
      <c r="U58" s="56">
        <v>0</v>
      </c>
      <c r="V58" s="56">
        <v>0</v>
      </c>
      <c r="W58" s="56">
        <v>0</v>
      </c>
      <c r="X58" s="56">
        <v>0</v>
      </c>
      <c r="Y58" s="56">
        <v>0</v>
      </c>
      <c r="Z58" s="56">
        <v>0</v>
      </c>
      <c r="AA58" s="56">
        <v>0</v>
      </c>
      <c r="AB58" s="56">
        <v>0</v>
      </c>
      <c r="AC58" s="56">
        <v>0</v>
      </c>
      <c r="AD58" s="56">
        <v>0</v>
      </c>
      <c r="AE58" s="56">
        <v>0</v>
      </c>
      <c r="AF58" s="56">
        <v>0</v>
      </c>
      <c r="AG58" s="56">
        <v>0</v>
      </c>
      <c r="AH58" s="56">
        <v>0</v>
      </c>
    </row>
    <row r="59" spans="2:34" ht="28.8" x14ac:dyDescent="0.3">
      <c r="B59" s="55" t="str">
        <f>'13.Distribution MV Charge'!B59</f>
        <v>Contribution of semi-industrial/commercial customers at Low Voltage</v>
      </c>
      <c r="C59" s="48" t="s">
        <v>3</v>
      </c>
      <c r="D59" s="56">
        <f>IFERROR(D53/D$50*1/(D53/D$50+D54/D$50),0)</f>
        <v>0.4</v>
      </c>
      <c r="E59" s="56">
        <f t="shared" ref="E59:AH59" si="23">IFERROR(E53/E$50*1/(E53/E$50+E54/E$50),0)</f>
        <v>0.4</v>
      </c>
      <c r="F59" s="56">
        <f t="shared" si="23"/>
        <v>0.4</v>
      </c>
      <c r="G59" s="56">
        <f t="shared" si="23"/>
        <v>0.4</v>
      </c>
      <c r="H59" s="56">
        <f t="shared" si="23"/>
        <v>0.4</v>
      </c>
      <c r="I59" s="56">
        <f t="shared" si="23"/>
        <v>0.4</v>
      </c>
      <c r="J59" s="56">
        <f t="shared" si="23"/>
        <v>0.4</v>
      </c>
      <c r="K59" s="56">
        <f t="shared" si="23"/>
        <v>0.4</v>
      </c>
      <c r="L59" s="56">
        <f t="shared" si="23"/>
        <v>0.4</v>
      </c>
      <c r="M59" s="56">
        <f t="shared" si="23"/>
        <v>0.4</v>
      </c>
      <c r="N59" s="56">
        <f t="shared" si="23"/>
        <v>0.4</v>
      </c>
      <c r="O59" s="56">
        <f t="shared" si="23"/>
        <v>0.4</v>
      </c>
      <c r="P59" s="56">
        <f t="shared" si="23"/>
        <v>0.4</v>
      </c>
      <c r="Q59" s="56">
        <f t="shared" si="23"/>
        <v>0.4</v>
      </c>
      <c r="R59" s="56">
        <f t="shared" si="23"/>
        <v>0.4</v>
      </c>
      <c r="S59" s="56">
        <f t="shared" si="23"/>
        <v>0.4</v>
      </c>
      <c r="T59" s="56">
        <f t="shared" si="23"/>
        <v>0.4</v>
      </c>
      <c r="U59" s="56">
        <f t="shared" si="23"/>
        <v>0.4</v>
      </c>
      <c r="V59" s="56">
        <f t="shared" si="23"/>
        <v>0.4</v>
      </c>
      <c r="W59" s="56">
        <f t="shared" si="23"/>
        <v>0.4</v>
      </c>
      <c r="X59" s="56">
        <f t="shared" si="23"/>
        <v>0.4</v>
      </c>
      <c r="Y59" s="56">
        <f t="shared" si="23"/>
        <v>0.4</v>
      </c>
      <c r="Z59" s="56">
        <f t="shared" si="23"/>
        <v>0.4</v>
      </c>
      <c r="AA59" s="56">
        <f t="shared" si="23"/>
        <v>0.4</v>
      </c>
      <c r="AB59" s="56">
        <f t="shared" si="23"/>
        <v>0.4</v>
      </c>
      <c r="AC59" s="56">
        <f t="shared" si="23"/>
        <v>0.4</v>
      </c>
      <c r="AD59" s="56">
        <f t="shared" si="23"/>
        <v>0.4</v>
      </c>
      <c r="AE59" s="56">
        <f t="shared" si="23"/>
        <v>0.4</v>
      </c>
      <c r="AF59" s="56">
        <f t="shared" si="23"/>
        <v>0.4</v>
      </c>
      <c r="AG59" s="56">
        <f t="shared" si="23"/>
        <v>0.4</v>
      </c>
      <c r="AH59" s="56">
        <f t="shared" si="23"/>
        <v>0.4</v>
      </c>
    </row>
    <row r="60" spans="2:34" x14ac:dyDescent="0.3">
      <c r="B60" s="55" t="str">
        <f>'13.Distribution MV Charge'!B60</f>
        <v>Contribution of residential customers at Low Voltage</v>
      </c>
      <c r="C60" s="48" t="s">
        <v>3</v>
      </c>
      <c r="D60" s="56">
        <f>IFERROR(D54/D$50*1/(D54/D$50+D53/D$50),0)</f>
        <v>0.6</v>
      </c>
      <c r="E60" s="56">
        <f t="shared" ref="E60:AH60" si="24">IFERROR(E54/E$50*1/(E54/E$50+E53/E$50),0)</f>
        <v>0.6</v>
      </c>
      <c r="F60" s="56">
        <f t="shared" si="24"/>
        <v>0.6</v>
      </c>
      <c r="G60" s="56">
        <f t="shared" si="24"/>
        <v>0.6</v>
      </c>
      <c r="H60" s="56">
        <f t="shared" si="24"/>
        <v>0.6</v>
      </c>
      <c r="I60" s="56">
        <f t="shared" si="24"/>
        <v>0.6</v>
      </c>
      <c r="J60" s="56">
        <f t="shared" si="24"/>
        <v>0.6</v>
      </c>
      <c r="K60" s="56">
        <f t="shared" si="24"/>
        <v>0.6</v>
      </c>
      <c r="L60" s="56">
        <f t="shared" si="24"/>
        <v>0.6</v>
      </c>
      <c r="M60" s="56">
        <f t="shared" si="24"/>
        <v>0.6</v>
      </c>
      <c r="N60" s="56">
        <f t="shared" si="24"/>
        <v>0.6</v>
      </c>
      <c r="O60" s="56">
        <f t="shared" si="24"/>
        <v>0.6</v>
      </c>
      <c r="P60" s="56">
        <f t="shared" si="24"/>
        <v>0.6</v>
      </c>
      <c r="Q60" s="56">
        <f t="shared" si="24"/>
        <v>0.6</v>
      </c>
      <c r="R60" s="56">
        <f t="shared" si="24"/>
        <v>0.6</v>
      </c>
      <c r="S60" s="56">
        <f t="shared" si="24"/>
        <v>0.6</v>
      </c>
      <c r="T60" s="56">
        <f t="shared" si="24"/>
        <v>0.6</v>
      </c>
      <c r="U60" s="56">
        <f t="shared" si="24"/>
        <v>0.6</v>
      </c>
      <c r="V60" s="56">
        <f t="shared" si="24"/>
        <v>0.6</v>
      </c>
      <c r="W60" s="56">
        <f t="shared" si="24"/>
        <v>0.6</v>
      </c>
      <c r="X60" s="56">
        <f t="shared" si="24"/>
        <v>0.6</v>
      </c>
      <c r="Y60" s="56">
        <f t="shared" si="24"/>
        <v>0.6</v>
      </c>
      <c r="Z60" s="56">
        <f t="shared" si="24"/>
        <v>0.6</v>
      </c>
      <c r="AA60" s="56">
        <f t="shared" si="24"/>
        <v>0.6</v>
      </c>
      <c r="AB60" s="56">
        <f t="shared" si="24"/>
        <v>0.6</v>
      </c>
      <c r="AC60" s="56">
        <f t="shared" si="24"/>
        <v>0.6</v>
      </c>
      <c r="AD60" s="56">
        <f t="shared" si="24"/>
        <v>0.6</v>
      </c>
      <c r="AE60" s="56">
        <f t="shared" si="24"/>
        <v>0.6</v>
      </c>
      <c r="AF60" s="56">
        <f t="shared" si="24"/>
        <v>0.6</v>
      </c>
      <c r="AG60" s="56">
        <f t="shared" si="24"/>
        <v>0.6</v>
      </c>
      <c r="AH60" s="56">
        <f t="shared" si="24"/>
        <v>0.6</v>
      </c>
    </row>
    <row r="62" spans="2:34" x14ac:dyDescent="0.3">
      <c r="B62" s="12" t="s">
        <v>233</v>
      </c>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row>
    <row r="63" spans="2:34" x14ac:dyDescent="0.3">
      <c r="B63" s="55" t="str">
        <f>'13.Distribution MV Charge'!B63</f>
        <v>Total System Peak demand</v>
      </c>
      <c r="C63" s="48" t="s">
        <v>20</v>
      </c>
      <c r="D63" s="148">
        <f>'2.Energy, Power and Consumers'!D32</f>
        <v>0.51</v>
      </c>
      <c r="E63" s="148">
        <f>'2.Energy, Power and Consumers'!E32</f>
        <v>0.51</v>
      </c>
      <c r="F63" s="148">
        <f>'2.Energy, Power and Consumers'!F32</f>
        <v>0.51</v>
      </c>
      <c r="G63" s="148">
        <f>'2.Energy, Power and Consumers'!G32</f>
        <v>0.51</v>
      </c>
      <c r="H63" s="148">
        <f>'2.Energy, Power and Consumers'!H32</f>
        <v>0.51</v>
      </c>
      <c r="I63" s="148">
        <f>'2.Energy, Power and Consumers'!I32</f>
        <v>0.51</v>
      </c>
      <c r="J63" s="148">
        <f>'2.Energy, Power and Consumers'!J32</f>
        <v>0.51</v>
      </c>
      <c r="K63" s="148">
        <f>'2.Energy, Power and Consumers'!K32</f>
        <v>0.51</v>
      </c>
      <c r="L63" s="148">
        <f>'2.Energy, Power and Consumers'!L32</f>
        <v>0.51</v>
      </c>
      <c r="M63" s="148">
        <f>'2.Energy, Power and Consumers'!M32</f>
        <v>0.51</v>
      </c>
      <c r="N63" s="148">
        <f>'2.Energy, Power and Consumers'!N32</f>
        <v>0.51</v>
      </c>
      <c r="O63" s="148">
        <f>'2.Energy, Power and Consumers'!O32</f>
        <v>0.51</v>
      </c>
      <c r="P63" s="148">
        <f>'2.Energy, Power and Consumers'!P32</f>
        <v>0.51</v>
      </c>
      <c r="Q63" s="148">
        <f>'2.Energy, Power and Consumers'!Q32</f>
        <v>0.51</v>
      </c>
      <c r="R63" s="148">
        <f>'2.Energy, Power and Consumers'!R32</f>
        <v>0.51</v>
      </c>
      <c r="S63" s="148">
        <f>'2.Energy, Power and Consumers'!S32</f>
        <v>0.51</v>
      </c>
      <c r="T63" s="148">
        <f>'2.Energy, Power and Consumers'!T32</f>
        <v>0.51</v>
      </c>
      <c r="U63" s="148">
        <f>'2.Energy, Power and Consumers'!U32</f>
        <v>0.51</v>
      </c>
      <c r="V63" s="148">
        <f>'2.Energy, Power and Consumers'!V32</f>
        <v>0.51</v>
      </c>
      <c r="W63" s="148">
        <f>'2.Energy, Power and Consumers'!W32</f>
        <v>0.51</v>
      </c>
      <c r="X63" s="148">
        <f>'2.Energy, Power and Consumers'!X32</f>
        <v>0.51</v>
      </c>
      <c r="Y63" s="148">
        <f>'2.Energy, Power and Consumers'!Y32</f>
        <v>0.51</v>
      </c>
      <c r="Z63" s="148">
        <f>'2.Energy, Power and Consumers'!Z32</f>
        <v>0.51</v>
      </c>
      <c r="AA63" s="148">
        <f>'2.Energy, Power and Consumers'!AA32</f>
        <v>0.51</v>
      </c>
      <c r="AB63" s="148">
        <f>'2.Energy, Power and Consumers'!AB32</f>
        <v>0.51</v>
      </c>
      <c r="AC63" s="148">
        <f>'2.Energy, Power and Consumers'!AC32</f>
        <v>0.51</v>
      </c>
      <c r="AD63" s="148">
        <f>'2.Energy, Power and Consumers'!AD32</f>
        <v>0.51</v>
      </c>
      <c r="AE63" s="148">
        <f>'2.Energy, Power and Consumers'!AE32</f>
        <v>0.51</v>
      </c>
      <c r="AF63" s="148">
        <f>'2.Energy, Power and Consumers'!AF32</f>
        <v>0.51</v>
      </c>
      <c r="AG63" s="148">
        <f>'2.Energy, Power and Consumers'!AG32</f>
        <v>0.51</v>
      </c>
      <c r="AH63" s="148">
        <f>'2.Energy, Power and Consumers'!AH32</f>
        <v>0.51</v>
      </c>
    </row>
    <row r="64" spans="2:34" x14ac:dyDescent="0.3">
      <c r="B64" s="55" t="str">
        <f>'13.Distribution MV Charge'!B64</f>
        <v>Peak demand by Industrial customers  at Medium Voltage</v>
      </c>
      <c r="C64" s="48" t="s">
        <v>20</v>
      </c>
      <c r="D64" s="148">
        <f>'2.Energy, Power and Consumers'!D33</f>
        <v>0.25</v>
      </c>
      <c r="E64" s="148">
        <f>'2.Energy, Power and Consumers'!E33</f>
        <v>0.25</v>
      </c>
      <c r="F64" s="148">
        <f>'2.Energy, Power and Consumers'!F33</f>
        <v>0.25</v>
      </c>
      <c r="G64" s="148">
        <f>'2.Energy, Power and Consumers'!G33</f>
        <v>0.25</v>
      </c>
      <c r="H64" s="148">
        <f>'2.Energy, Power and Consumers'!H33</f>
        <v>0.25</v>
      </c>
      <c r="I64" s="148">
        <f>'2.Energy, Power and Consumers'!I33</f>
        <v>0.25</v>
      </c>
      <c r="J64" s="148">
        <f>'2.Energy, Power and Consumers'!J33</f>
        <v>0.25</v>
      </c>
      <c r="K64" s="148">
        <f>'2.Energy, Power and Consumers'!K33</f>
        <v>0.25</v>
      </c>
      <c r="L64" s="148">
        <f>'2.Energy, Power and Consumers'!L33</f>
        <v>0.25</v>
      </c>
      <c r="M64" s="148">
        <f>'2.Energy, Power and Consumers'!M33</f>
        <v>0.25</v>
      </c>
      <c r="N64" s="148">
        <f>'2.Energy, Power and Consumers'!N33</f>
        <v>0.25</v>
      </c>
      <c r="O64" s="148">
        <f>'2.Energy, Power and Consumers'!O33</f>
        <v>0.25</v>
      </c>
      <c r="P64" s="148">
        <f>'2.Energy, Power and Consumers'!P33</f>
        <v>0.25</v>
      </c>
      <c r="Q64" s="148">
        <f>'2.Energy, Power and Consumers'!Q33</f>
        <v>0.25</v>
      </c>
      <c r="R64" s="148">
        <f>'2.Energy, Power and Consumers'!R33</f>
        <v>0.25</v>
      </c>
      <c r="S64" s="148">
        <f>'2.Energy, Power and Consumers'!S33</f>
        <v>0.25</v>
      </c>
      <c r="T64" s="148">
        <f>'2.Energy, Power and Consumers'!T33</f>
        <v>0.25</v>
      </c>
      <c r="U64" s="148">
        <f>'2.Energy, Power and Consumers'!U33</f>
        <v>0.25</v>
      </c>
      <c r="V64" s="148">
        <f>'2.Energy, Power and Consumers'!V33</f>
        <v>0.25</v>
      </c>
      <c r="W64" s="148">
        <f>'2.Energy, Power and Consumers'!W33</f>
        <v>0.25</v>
      </c>
      <c r="X64" s="148">
        <f>'2.Energy, Power and Consumers'!X33</f>
        <v>0.25</v>
      </c>
      <c r="Y64" s="148">
        <f>'2.Energy, Power and Consumers'!Y33</f>
        <v>0.25</v>
      </c>
      <c r="Z64" s="148">
        <f>'2.Energy, Power and Consumers'!Z33</f>
        <v>0.25</v>
      </c>
      <c r="AA64" s="148">
        <f>'2.Energy, Power and Consumers'!AA33</f>
        <v>0.25</v>
      </c>
      <c r="AB64" s="148">
        <f>'2.Energy, Power and Consumers'!AB33</f>
        <v>0.25</v>
      </c>
      <c r="AC64" s="148">
        <f>'2.Energy, Power and Consumers'!AC33</f>
        <v>0.25</v>
      </c>
      <c r="AD64" s="148">
        <f>'2.Energy, Power and Consumers'!AD33</f>
        <v>0.25</v>
      </c>
      <c r="AE64" s="148">
        <f>'2.Energy, Power and Consumers'!AE33</f>
        <v>0.25</v>
      </c>
      <c r="AF64" s="148">
        <f>'2.Energy, Power and Consumers'!AF33</f>
        <v>0.25</v>
      </c>
      <c r="AG64" s="148">
        <f>'2.Energy, Power and Consumers'!AG33</f>
        <v>0.25</v>
      </c>
      <c r="AH64" s="148">
        <f>'2.Energy, Power and Consumers'!AH33</f>
        <v>0.25</v>
      </c>
    </row>
    <row r="65" spans="2:34" ht="28.8" x14ac:dyDescent="0.3">
      <c r="B65" s="55" t="str">
        <f>'13.Distribution MV Charge'!B65</f>
        <v>Peak demand by semi-industrial/commercial customers at Medium Voltage</v>
      </c>
      <c r="C65" s="48" t="s">
        <v>20</v>
      </c>
      <c r="D65" s="148">
        <f>'2.Energy, Power and Consumers'!D34</f>
        <v>0.01</v>
      </c>
      <c r="E65" s="148">
        <f>'2.Energy, Power and Consumers'!E34</f>
        <v>0.01</v>
      </c>
      <c r="F65" s="148">
        <f>'2.Energy, Power and Consumers'!F34</f>
        <v>0.01</v>
      </c>
      <c r="G65" s="148">
        <f>'2.Energy, Power and Consumers'!G34</f>
        <v>0.01</v>
      </c>
      <c r="H65" s="148">
        <f>'2.Energy, Power and Consumers'!H34</f>
        <v>0.01</v>
      </c>
      <c r="I65" s="148">
        <f>'2.Energy, Power and Consumers'!I34</f>
        <v>0.01</v>
      </c>
      <c r="J65" s="148">
        <f>'2.Energy, Power and Consumers'!J34</f>
        <v>0.01</v>
      </c>
      <c r="K65" s="148">
        <f>'2.Energy, Power and Consumers'!K34</f>
        <v>0.01</v>
      </c>
      <c r="L65" s="148">
        <f>'2.Energy, Power and Consumers'!L34</f>
        <v>0.01</v>
      </c>
      <c r="M65" s="148">
        <f>'2.Energy, Power and Consumers'!M34</f>
        <v>0.01</v>
      </c>
      <c r="N65" s="148">
        <f>'2.Energy, Power and Consumers'!N34</f>
        <v>0.01</v>
      </c>
      <c r="O65" s="148">
        <f>'2.Energy, Power and Consumers'!O34</f>
        <v>0.01</v>
      </c>
      <c r="P65" s="148">
        <f>'2.Energy, Power and Consumers'!P34</f>
        <v>0.01</v>
      </c>
      <c r="Q65" s="148">
        <f>'2.Energy, Power and Consumers'!Q34</f>
        <v>0.01</v>
      </c>
      <c r="R65" s="148">
        <f>'2.Energy, Power and Consumers'!R34</f>
        <v>0.01</v>
      </c>
      <c r="S65" s="148">
        <f>'2.Energy, Power and Consumers'!S34</f>
        <v>0.01</v>
      </c>
      <c r="T65" s="148">
        <f>'2.Energy, Power and Consumers'!T34</f>
        <v>0.01</v>
      </c>
      <c r="U65" s="148">
        <f>'2.Energy, Power and Consumers'!U34</f>
        <v>0.01</v>
      </c>
      <c r="V65" s="148">
        <f>'2.Energy, Power and Consumers'!V34</f>
        <v>0.01</v>
      </c>
      <c r="W65" s="148">
        <f>'2.Energy, Power and Consumers'!W34</f>
        <v>0.01</v>
      </c>
      <c r="X65" s="148">
        <f>'2.Energy, Power and Consumers'!X34</f>
        <v>0.01</v>
      </c>
      <c r="Y65" s="148">
        <f>'2.Energy, Power and Consumers'!Y34</f>
        <v>0.01</v>
      </c>
      <c r="Z65" s="148">
        <f>'2.Energy, Power and Consumers'!Z34</f>
        <v>0.01</v>
      </c>
      <c r="AA65" s="148">
        <f>'2.Energy, Power and Consumers'!AA34</f>
        <v>0.01</v>
      </c>
      <c r="AB65" s="148">
        <f>'2.Energy, Power and Consumers'!AB34</f>
        <v>0.01</v>
      </c>
      <c r="AC65" s="148">
        <f>'2.Energy, Power and Consumers'!AC34</f>
        <v>0.01</v>
      </c>
      <c r="AD65" s="148">
        <f>'2.Energy, Power and Consumers'!AD34</f>
        <v>0.01</v>
      </c>
      <c r="AE65" s="148">
        <f>'2.Energy, Power and Consumers'!AE34</f>
        <v>0.01</v>
      </c>
      <c r="AF65" s="148">
        <f>'2.Energy, Power and Consumers'!AF34</f>
        <v>0.01</v>
      </c>
      <c r="AG65" s="148">
        <f>'2.Energy, Power and Consumers'!AG34</f>
        <v>0.01</v>
      </c>
      <c r="AH65" s="148">
        <f>'2.Energy, Power and Consumers'!AH34</f>
        <v>0.01</v>
      </c>
    </row>
    <row r="66" spans="2:34" ht="28.8" x14ac:dyDescent="0.3">
      <c r="B66" s="55" t="str">
        <f>'13.Distribution MV Charge'!B66</f>
        <v>Peak demand by semi-industrial/commercial customers at Low Voltage</v>
      </c>
      <c r="C66" s="48" t="s">
        <v>20</v>
      </c>
      <c r="D66" s="148">
        <f>'2.Energy, Power and Consumers'!D35</f>
        <v>0.1</v>
      </c>
      <c r="E66" s="148">
        <f>'2.Energy, Power and Consumers'!E35</f>
        <v>0.1</v>
      </c>
      <c r="F66" s="148">
        <f>'2.Energy, Power and Consumers'!F35</f>
        <v>0.1</v>
      </c>
      <c r="G66" s="148">
        <f>'2.Energy, Power and Consumers'!G35</f>
        <v>0.1</v>
      </c>
      <c r="H66" s="148">
        <f>'2.Energy, Power and Consumers'!H35</f>
        <v>0.1</v>
      </c>
      <c r="I66" s="148">
        <f>'2.Energy, Power and Consumers'!I35</f>
        <v>0.1</v>
      </c>
      <c r="J66" s="148">
        <f>'2.Energy, Power and Consumers'!J35</f>
        <v>0.1</v>
      </c>
      <c r="K66" s="148">
        <f>'2.Energy, Power and Consumers'!K35</f>
        <v>0.1</v>
      </c>
      <c r="L66" s="148">
        <f>'2.Energy, Power and Consumers'!L35</f>
        <v>0.1</v>
      </c>
      <c r="M66" s="148">
        <f>'2.Energy, Power and Consumers'!M35</f>
        <v>0.1</v>
      </c>
      <c r="N66" s="148">
        <f>'2.Energy, Power and Consumers'!N35</f>
        <v>0.1</v>
      </c>
      <c r="O66" s="148">
        <f>'2.Energy, Power and Consumers'!O35</f>
        <v>0.1</v>
      </c>
      <c r="P66" s="148">
        <f>'2.Energy, Power and Consumers'!P35</f>
        <v>0.1</v>
      </c>
      <c r="Q66" s="148">
        <f>'2.Energy, Power and Consumers'!Q35</f>
        <v>0.1</v>
      </c>
      <c r="R66" s="148">
        <f>'2.Energy, Power and Consumers'!R35</f>
        <v>0.1</v>
      </c>
      <c r="S66" s="148">
        <f>'2.Energy, Power and Consumers'!S35</f>
        <v>0.1</v>
      </c>
      <c r="T66" s="148">
        <f>'2.Energy, Power and Consumers'!T35</f>
        <v>0.1</v>
      </c>
      <c r="U66" s="148">
        <f>'2.Energy, Power and Consumers'!U35</f>
        <v>0.1</v>
      </c>
      <c r="V66" s="148">
        <f>'2.Energy, Power and Consumers'!V35</f>
        <v>0.1</v>
      </c>
      <c r="W66" s="148">
        <f>'2.Energy, Power and Consumers'!W35</f>
        <v>0.1</v>
      </c>
      <c r="X66" s="148">
        <f>'2.Energy, Power and Consumers'!X35</f>
        <v>0.1</v>
      </c>
      <c r="Y66" s="148">
        <f>'2.Energy, Power and Consumers'!Y35</f>
        <v>0.1</v>
      </c>
      <c r="Z66" s="148">
        <f>'2.Energy, Power and Consumers'!Z35</f>
        <v>0.1</v>
      </c>
      <c r="AA66" s="148">
        <f>'2.Energy, Power and Consumers'!AA35</f>
        <v>0.1</v>
      </c>
      <c r="AB66" s="148">
        <f>'2.Energy, Power and Consumers'!AB35</f>
        <v>0.1</v>
      </c>
      <c r="AC66" s="148">
        <f>'2.Energy, Power and Consumers'!AC35</f>
        <v>0.1</v>
      </c>
      <c r="AD66" s="148">
        <f>'2.Energy, Power and Consumers'!AD35</f>
        <v>0.1</v>
      </c>
      <c r="AE66" s="148">
        <f>'2.Energy, Power and Consumers'!AE35</f>
        <v>0.1</v>
      </c>
      <c r="AF66" s="148">
        <f>'2.Energy, Power and Consumers'!AF35</f>
        <v>0.1</v>
      </c>
      <c r="AG66" s="148">
        <f>'2.Energy, Power and Consumers'!AG35</f>
        <v>0.1</v>
      </c>
      <c r="AH66" s="148">
        <f>'2.Energy, Power and Consumers'!AH35</f>
        <v>0.1</v>
      </c>
    </row>
    <row r="67" spans="2:34" x14ac:dyDescent="0.3">
      <c r="B67" s="55" t="str">
        <f>'13.Distribution MV Charge'!B67</f>
        <v>Peak demand by residential customers at Low Voltage</v>
      </c>
      <c r="C67" s="48" t="s">
        <v>20</v>
      </c>
      <c r="D67" s="148">
        <f>'2.Energy, Power and Consumers'!D36</f>
        <v>0.15</v>
      </c>
      <c r="E67" s="148">
        <f>'2.Energy, Power and Consumers'!E36</f>
        <v>0.15</v>
      </c>
      <c r="F67" s="148">
        <f>'2.Energy, Power and Consumers'!F36</f>
        <v>0.15</v>
      </c>
      <c r="G67" s="148">
        <f>'2.Energy, Power and Consumers'!G36</f>
        <v>0.15</v>
      </c>
      <c r="H67" s="148">
        <f>'2.Energy, Power and Consumers'!H36</f>
        <v>0.15</v>
      </c>
      <c r="I67" s="148">
        <f>'2.Energy, Power and Consumers'!I36</f>
        <v>0.15</v>
      </c>
      <c r="J67" s="148">
        <f>'2.Energy, Power and Consumers'!J36</f>
        <v>0.15</v>
      </c>
      <c r="K67" s="148">
        <f>'2.Energy, Power and Consumers'!K36</f>
        <v>0.15</v>
      </c>
      <c r="L67" s="148">
        <f>'2.Energy, Power and Consumers'!L36</f>
        <v>0.15</v>
      </c>
      <c r="M67" s="148">
        <f>'2.Energy, Power and Consumers'!M36</f>
        <v>0.15</v>
      </c>
      <c r="N67" s="148">
        <f>'2.Energy, Power and Consumers'!N36</f>
        <v>0.15</v>
      </c>
      <c r="O67" s="148">
        <f>'2.Energy, Power and Consumers'!O36</f>
        <v>0.15</v>
      </c>
      <c r="P67" s="148">
        <f>'2.Energy, Power and Consumers'!P36</f>
        <v>0.15</v>
      </c>
      <c r="Q67" s="148">
        <f>'2.Energy, Power and Consumers'!Q36</f>
        <v>0.15</v>
      </c>
      <c r="R67" s="148">
        <f>'2.Energy, Power and Consumers'!R36</f>
        <v>0.15</v>
      </c>
      <c r="S67" s="148">
        <f>'2.Energy, Power and Consumers'!S36</f>
        <v>0.15</v>
      </c>
      <c r="T67" s="148">
        <f>'2.Energy, Power and Consumers'!T36</f>
        <v>0.15</v>
      </c>
      <c r="U67" s="148">
        <f>'2.Energy, Power and Consumers'!U36</f>
        <v>0.15</v>
      </c>
      <c r="V67" s="148">
        <f>'2.Energy, Power and Consumers'!V36</f>
        <v>0.15</v>
      </c>
      <c r="W67" s="148">
        <f>'2.Energy, Power and Consumers'!W36</f>
        <v>0.15</v>
      </c>
      <c r="X67" s="148">
        <f>'2.Energy, Power and Consumers'!X36</f>
        <v>0.15</v>
      </c>
      <c r="Y67" s="148">
        <f>'2.Energy, Power and Consumers'!Y36</f>
        <v>0.15</v>
      </c>
      <c r="Z67" s="148">
        <f>'2.Energy, Power and Consumers'!Z36</f>
        <v>0.15</v>
      </c>
      <c r="AA67" s="148">
        <f>'2.Energy, Power and Consumers'!AA36</f>
        <v>0.15</v>
      </c>
      <c r="AB67" s="148">
        <f>'2.Energy, Power and Consumers'!AB36</f>
        <v>0.15</v>
      </c>
      <c r="AC67" s="148">
        <f>'2.Energy, Power and Consumers'!AC36</f>
        <v>0.15</v>
      </c>
      <c r="AD67" s="148">
        <f>'2.Energy, Power and Consumers'!AD36</f>
        <v>0.15</v>
      </c>
      <c r="AE67" s="148">
        <f>'2.Energy, Power and Consumers'!AE36</f>
        <v>0.15</v>
      </c>
      <c r="AF67" s="148">
        <f>'2.Energy, Power and Consumers'!AF36</f>
        <v>0.15</v>
      </c>
      <c r="AG67" s="148">
        <f>'2.Energy, Power and Consumers'!AG36</f>
        <v>0.15</v>
      </c>
      <c r="AH67" s="148">
        <f>'2.Energy, Power and Consumers'!AH36</f>
        <v>0.15</v>
      </c>
    </row>
    <row r="68" spans="2:34" x14ac:dyDescent="0.3">
      <c r="D68" s="199"/>
      <c r="E68" s="198"/>
      <c r="F68" s="198"/>
    </row>
    <row r="69" spans="2:34" ht="28.8" x14ac:dyDescent="0.3">
      <c r="B69" s="55" t="str">
        <f>'13.Distribution MV Charge'!B69</f>
        <v>Contribution of peak demand by Industrial customers  at Medium Voltage</v>
      </c>
      <c r="C69" s="48" t="s">
        <v>3</v>
      </c>
      <c r="D69" s="149">
        <v>0</v>
      </c>
      <c r="E69" s="149">
        <v>0</v>
      </c>
      <c r="F69" s="149">
        <v>0</v>
      </c>
      <c r="G69" s="149">
        <v>0</v>
      </c>
      <c r="H69" s="149">
        <v>0</v>
      </c>
      <c r="I69" s="149">
        <v>0</v>
      </c>
      <c r="J69" s="149">
        <v>0</v>
      </c>
      <c r="K69" s="149">
        <v>0</v>
      </c>
      <c r="L69" s="149">
        <v>0</v>
      </c>
      <c r="M69" s="149">
        <v>0</v>
      </c>
      <c r="N69" s="149">
        <v>0</v>
      </c>
      <c r="O69" s="149">
        <v>0</v>
      </c>
      <c r="P69" s="149">
        <v>0</v>
      </c>
      <c r="Q69" s="149">
        <v>0</v>
      </c>
      <c r="R69" s="149">
        <v>0</v>
      </c>
      <c r="S69" s="149">
        <v>0</v>
      </c>
      <c r="T69" s="149">
        <v>0</v>
      </c>
      <c r="U69" s="149">
        <v>0</v>
      </c>
      <c r="V69" s="149">
        <v>0</v>
      </c>
      <c r="W69" s="149">
        <v>0</v>
      </c>
      <c r="X69" s="149">
        <v>0</v>
      </c>
      <c r="Y69" s="149">
        <v>0</v>
      </c>
      <c r="Z69" s="149">
        <v>0</v>
      </c>
      <c r="AA69" s="149">
        <v>0</v>
      </c>
      <c r="AB69" s="149">
        <v>0</v>
      </c>
      <c r="AC69" s="149">
        <v>0</v>
      </c>
      <c r="AD69" s="149">
        <v>0</v>
      </c>
      <c r="AE69" s="149">
        <v>0</v>
      </c>
      <c r="AF69" s="149">
        <v>0</v>
      </c>
      <c r="AG69" s="149">
        <v>0</v>
      </c>
      <c r="AH69" s="149">
        <v>0</v>
      </c>
    </row>
    <row r="70" spans="2:34" ht="27.75" customHeight="1" x14ac:dyDescent="0.3">
      <c r="B70" s="55" t="str">
        <f>'13.Distribution MV Charge'!B70</f>
        <v>Contribution of peak demand by semi-industrial/commercial customers at Medium Voltage</v>
      </c>
      <c r="C70" s="48" t="s">
        <v>3</v>
      </c>
      <c r="D70" s="149">
        <v>0</v>
      </c>
      <c r="E70" s="149">
        <v>0</v>
      </c>
      <c r="F70" s="149">
        <v>0</v>
      </c>
      <c r="G70" s="149">
        <v>0</v>
      </c>
      <c r="H70" s="149">
        <v>0</v>
      </c>
      <c r="I70" s="149">
        <v>0</v>
      </c>
      <c r="J70" s="149">
        <v>0</v>
      </c>
      <c r="K70" s="149">
        <v>0</v>
      </c>
      <c r="L70" s="149">
        <v>0</v>
      </c>
      <c r="M70" s="149">
        <v>0</v>
      </c>
      <c r="N70" s="149">
        <v>0</v>
      </c>
      <c r="O70" s="149">
        <v>0</v>
      </c>
      <c r="P70" s="149">
        <v>0</v>
      </c>
      <c r="Q70" s="149">
        <v>0</v>
      </c>
      <c r="R70" s="149">
        <v>0</v>
      </c>
      <c r="S70" s="149">
        <v>0</v>
      </c>
      <c r="T70" s="149">
        <v>0</v>
      </c>
      <c r="U70" s="149">
        <v>0</v>
      </c>
      <c r="V70" s="149">
        <v>0</v>
      </c>
      <c r="W70" s="149">
        <v>0</v>
      </c>
      <c r="X70" s="149">
        <v>0</v>
      </c>
      <c r="Y70" s="149">
        <v>0</v>
      </c>
      <c r="Z70" s="149">
        <v>0</v>
      </c>
      <c r="AA70" s="149">
        <v>0</v>
      </c>
      <c r="AB70" s="149">
        <v>0</v>
      </c>
      <c r="AC70" s="149">
        <v>0</v>
      </c>
      <c r="AD70" s="149">
        <v>0</v>
      </c>
      <c r="AE70" s="149">
        <v>0</v>
      </c>
      <c r="AF70" s="149">
        <v>0</v>
      </c>
      <c r="AG70" s="149">
        <v>0</v>
      </c>
      <c r="AH70" s="149">
        <v>0</v>
      </c>
    </row>
    <row r="71" spans="2:34" ht="30" customHeight="1" x14ac:dyDescent="0.3">
      <c r="B71" s="55" t="str">
        <f>'13.Distribution MV Charge'!B71</f>
        <v>Contribution of peak demand by semi-industrial/commercial customers at Low Voltage</v>
      </c>
      <c r="C71" s="48" t="s">
        <v>3</v>
      </c>
      <c r="D71" s="200">
        <f>IFERROR(D66/D$63*1/(D66/D$63+D67/D$63),0)</f>
        <v>0.39999999999999997</v>
      </c>
      <c r="E71" s="200">
        <f t="shared" ref="E71:AG71" si="25">IFERROR(E66/E$63*1/(E66/E$63+E67/E$63),0)</f>
        <v>0.39999999999999997</v>
      </c>
      <c r="F71" s="200">
        <f t="shared" si="25"/>
        <v>0.39999999999999997</v>
      </c>
      <c r="G71" s="200">
        <f t="shared" si="25"/>
        <v>0.39999999999999997</v>
      </c>
      <c r="H71" s="200">
        <f t="shared" si="25"/>
        <v>0.39999999999999997</v>
      </c>
      <c r="I71" s="200">
        <f t="shared" si="25"/>
        <v>0.39999999999999997</v>
      </c>
      <c r="J71" s="200">
        <f t="shared" si="25"/>
        <v>0.39999999999999997</v>
      </c>
      <c r="K71" s="200">
        <f t="shared" si="25"/>
        <v>0.39999999999999997</v>
      </c>
      <c r="L71" s="200">
        <f t="shared" si="25"/>
        <v>0.39999999999999997</v>
      </c>
      <c r="M71" s="200">
        <f t="shared" si="25"/>
        <v>0.39999999999999997</v>
      </c>
      <c r="N71" s="200">
        <f t="shared" si="25"/>
        <v>0.39999999999999997</v>
      </c>
      <c r="O71" s="200">
        <f t="shared" si="25"/>
        <v>0.39999999999999997</v>
      </c>
      <c r="P71" s="200">
        <f t="shared" si="25"/>
        <v>0.39999999999999997</v>
      </c>
      <c r="Q71" s="200">
        <f t="shared" si="25"/>
        <v>0.39999999999999997</v>
      </c>
      <c r="R71" s="200">
        <f t="shared" si="25"/>
        <v>0.39999999999999997</v>
      </c>
      <c r="S71" s="200">
        <f t="shared" si="25"/>
        <v>0.39999999999999997</v>
      </c>
      <c r="T71" s="200">
        <f t="shared" si="25"/>
        <v>0.39999999999999997</v>
      </c>
      <c r="U71" s="200">
        <f t="shared" si="25"/>
        <v>0.39999999999999997</v>
      </c>
      <c r="V71" s="200">
        <f t="shared" si="25"/>
        <v>0.39999999999999997</v>
      </c>
      <c r="W71" s="200">
        <f t="shared" si="25"/>
        <v>0.39999999999999997</v>
      </c>
      <c r="X71" s="200">
        <f t="shared" si="25"/>
        <v>0.39999999999999997</v>
      </c>
      <c r="Y71" s="200">
        <f t="shared" si="25"/>
        <v>0.39999999999999997</v>
      </c>
      <c r="Z71" s="200">
        <f t="shared" si="25"/>
        <v>0.39999999999999997</v>
      </c>
      <c r="AA71" s="200">
        <f t="shared" si="25"/>
        <v>0.39999999999999997</v>
      </c>
      <c r="AB71" s="200">
        <f t="shared" si="25"/>
        <v>0.39999999999999997</v>
      </c>
      <c r="AC71" s="200">
        <f t="shared" si="25"/>
        <v>0.39999999999999997</v>
      </c>
      <c r="AD71" s="200">
        <f t="shared" si="25"/>
        <v>0.39999999999999997</v>
      </c>
      <c r="AE71" s="200">
        <f t="shared" si="25"/>
        <v>0.39999999999999997</v>
      </c>
      <c r="AF71" s="200">
        <f t="shared" si="25"/>
        <v>0.39999999999999997</v>
      </c>
      <c r="AG71" s="200">
        <f t="shared" si="25"/>
        <v>0.39999999999999997</v>
      </c>
      <c r="AH71" s="200">
        <f t="shared" ref="AH71" si="26">IFERROR(AH66/AH$63*1/(AH66/AH$63+AH67/AH$63),0)</f>
        <v>0.39999999999999997</v>
      </c>
    </row>
    <row r="72" spans="2:34" ht="28.8" x14ac:dyDescent="0.3">
      <c r="B72" s="55" t="str">
        <f>'13.Distribution MV Charge'!B72</f>
        <v>Contribution of peak demand by residential customers at Low Voltage</v>
      </c>
      <c r="C72" s="48" t="s">
        <v>3</v>
      </c>
      <c r="D72" s="200">
        <f>IFERROR(D67/D$63*1/(D66/D$63+D67/D$63),0)</f>
        <v>0.6</v>
      </c>
      <c r="E72" s="200">
        <f t="shared" ref="E72:AG72" si="27">IFERROR(E67/E$63*1/(E66/E$63+E67/E$63),0)</f>
        <v>0.6</v>
      </c>
      <c r="F72" s="200">
        <f t="shared" si="27"/>
        <v>0.6</v>
      </c>
      <c r="G72" s="200">
        <f t="shared" si="27"/>
        <v>0.6</v>
      </c>
      <c r="H72" s="200">
        <f t="shared" si="27"/>
        <v>0.6</v>
      </c>
      <c r="I72" s="200">
        <f t="shared" si="27"/>
        <v>0.6</v>
      </c>
      <c r="J72" s="200">
        <f t="shared" si="27"/>
        <v>0.6</v>
      </c>
      <c r="K72" s="200">
        <f t="shared" si="27"/>
        <v>0.6</v>
      </c>
      <c r="L72" s="200">
        <f t="shared" si="27"/>
        <v>0.6</v>
      </c>
      <c r="M72" s="200">
        <f t="shared" si="27"/>
        <v>0.6</v>
      </c>
      <c r="N72" s="200">
        <f t="shared" si="27"/>
        <v>0.6</v>
      </c>
      <c r="O72" s="200">
        <f t="shared" si="27"/>
        <v>0.6</v>
      </c>
      <c r="P72" s="200">
        <f t="shared" si="27"/>
        <v>0.6</v>
      </c>
      <c r="Q72" s="200">
        <f t="shared" si="27"/>
        <v>0.6</v>
      </c>
      <c r="R72" s="200">
        <f t="shared" si="27"/>
        <v>0.6</v>
      </c>
      <c r="S72" s="200">
        <f t="shared" si="27"/>
        <v>0.6</v>
      </c>
      <c r="T72" s="200">
        <f t="shared" si="27"/>
        <v>0.6</v>
      </c>
      <c r="U72" s="200">
        <f t="shared" si="27"/>
        <v>0.6</v>
      </c>
      <c r="V72" s="200">
        <f t="shared" si="27"/>
        <v>0.6</v>
      </c>
      <c r="W72" s="200">
        <f t="shared" si="27"/>
        <v>0.6</v>
      </c>
      <c r="X72" s="200">
        <f t="shared" si="27"/>
        <v>0.6</v>
      </c>
      <c r="Y72" s="200">
        <f t="shared" si="27"/>
        <v>0.6</v>
      </c>
      <c r="Z72" s="200">
        <f t="shared" si="27"/>
        <v>0.6</v>
      </c>
      <c r="AA72" s="200">
        <f t="shared" si="27"/>
        <v>0.6</v>
      </c>
      <c r="AB72" s="200">
        <f t="shared" si="27"/>
        <v>0.6</v>
      </c>
      <c r="AC72" s="200">
        <f t="shared" si="27"/>
        <v>0.6</v>
      </c>
      <c r="AD72" s="200">
        <f t="shared" si="27"/>
        <v>0.6</v>
      </c>
      <c r="AE72" s="200">
        <f t="shared" si="27"/>
        <v>0.6</v>
      </c>
      <c r="AF72" s="200">
        <f t="shared" si="27"/>
        <v>0.6</v>
      </c>
      <c r="AG72" s="200">
        <f t="shared" si="27"/>
        <v>0.6</v>
      </c>
      <c r="AH72" s="200">
        <f t="shared" ref="AH72" si="28">IFERROR(AH67/AH$63*1/(AH66/AH$63+AH67/AH$63),0)</f>
        <v>0.6</v>
      </c>
    </row>
    <row r="74" spans="2:34" x14ac:dyDescent="0.3">
      <c r="B74" s="12" t="s">
        <v>21</v>
      </c>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row>
    <row r="75" spans="2:34" x14ac:dyDescent="0.3">
      <c r="B75" s="55" t="str">
        <f>'13.Distribution MV Charge'!B75</f>
        <v>Total Number of customers</v>
      </c>
      <c r="C75" s="48" t="s">
        <v>154</v>
      </c>
      <c r="D75" s="148">
        <f>'2.Energy, Power and Consumers'!D52</f>
        <v>474</v>
      </c>
      <c r="E75" s="148">
        <f>'2.Energy, Power and Consumers'!E52</f>
        <v>474</v>
      </c>
      <c r="F75" s="148">
        <f>'2.Energy, Power and Consumers'!F52</f>
        <v>474</v>
      </c>
      <c r="G75" s="148">
        <f>'2.Energy, Power and Consumers'!G52</f>
        <v>474</v>
      </c>
      <c r="H75" s="148">
        <f>'2.Energy, Power and Consumers'!H52</f>
        <v>474</v>
      </c>
      <c r="I75" s="148">
        <f>'2.Energy, Power and Consumers'!I52</f>
        <v>474</v>
      </c>
      <c r="J75" s="148">
        <f>'2.Energy, Power and Consumers'!J52</f>
        <v>474</v>
      </c>
      <c r="K75" s="148">
        <f>'2.Energy, Power and Consumers'!K52</f>
        <v>474</v>
      </c>
      <c r="L75" s="148">
        <f>'2.Energy, Power and Consumers'!L52</f>
        <v>474</v>
      </c>
      <c r="M75" s="148">
        <f>'2.Energy, Power and Consumers'!M52</f>
        <v>474</v>
      </c>
      <c r="N75" s="148">
        <f>'2.Energy, Power and Consumers'!N52</f>
        <v>474</v>
      </c>
      <c r="O75" s="148">
        <f>'2.Energy, Power and Consumers'!O52</f>
        <v>474</v>
      </c>
      <c r="P75" s="148">
        <f>'2.Energy, Power and Consumers'!P52</f>
        <v>474</v>
      </c>
      <c r="Q75" s="148">
        <f>'2.Energy, Power and Consumers'!Q52</f>
        <v>474</v>
      </c>
      <c r="R75" s="148">
        <f>'2.Energy, Power and Consumers'!R52</f>
        <v>474</v>
      </c>
      <c r="S75" s="148">
        <f>'2.Energy, Power and Consumers'!S52</f>
        <v>474</v>
      </c>
      <c r="T75" s="148">
        <f>'2.Energy, Power and Consumers'!T52</f>
        <v>474</v>
      </c>
      <c r="U75" s="148">
        <f>'2.Energy, Power and Consumers'!U52</f>
        <v>474</v>
      </c>
      <c r="V75" s="148">
        <f>'2.Energy, Power and Consumers'!V52</f>
        <v>474</v>
      </c>
      <c r="W75" s="148">
        <f>'2.Energy, Power and Consumers'!W52</f>
        <v>474</v>
      </c>
      <c r="X75" s="148">
        <f>'2.Energy, Power and Consumers'!X52</f>
        <v>474</v>
      </c>
      <c r="Y75" s="148">
        <f>'2.Energy, Power and Consumers'!Y52</f>
        <v>474</v>
      </c>
      <c r="Z75" s="148">
        <f>'2.Energy, Power and Consumers'!Z52</f>
        <v>474</v>
      </c>
      <c r="AA75" s="148">
        <f>'2.Energy, Power and Consumers'!AA52</f>
        <v>474</v>
      </c>
      <c r="AB75" s="148">
        <f>'2.Energy, Power and Consumers'!AB52</f>
        <v>474</v>
      </c>
      <c r="AC75" s="148">
        <f>'2.Energy, Power and Consumers'!AC52</f>
        <v>474</v>
      </c>
      <c r="AD75" s="148">
        <f>'2.Energy, Power and Consumers'!AD52</f>
        <v>474</v>
      </c>
      <c r="AE75" s="148">
        <f>'2.Energy, Power and Consumers'!AE52</f>
        <v>474</v>
      </c>
      <c r="AF75" s="148">
        <f>'2.Energy, Power and Consumers'!AF52</f>
        <v>474</v>
      </c>
      <c r="AG75" s="148">
        <f>'2.Energy, Power and Consumers'!AG52</f>
        <v>474</v>
      </c>
      <c r="AH75" s="148">
        <f>'2.Energy, Power and Consumers'!AH52</f>
        <v>474</v>
      </c>
    </row>
    <row r="76" spans="2:34" x14ac:dyDescent="0.3">
      <c r="B76" s="55" t="str">
        <f>'13.Distribution MV Charge'!B76</f>
        <v>Number of Industrial customers  at Medium Voltage</v>
      </c>
      <c r="C76" s="48" t="s">
        <v>154</v>
      </c>
      <c r="D76" s="148">
        <f>'2.Energy, Power and Consumers'!D53</f>
        <v>1</v>
      </c>
      <c r="E76" s="148">
        <f>'2.Energy, Power and Consumers'!E53</f>
        <v>1</v>
      </c>
      <c r="F76" s="148">
        <f>'2.Energy, Power and Consumers'!F53</f>
        <v>1</v>
      </c>
      <c r="G76" s="148">
        <f>'2.Energy, Power and Consumers'!G53</f>
        <v>1</v>
      </c>
      <c r="H76" s="148">
        <f>'2.Energy, Power and Consumers'!H53</f>
        <v>1</v>
      </c>
      <c r="I76" s="148">
        <f>'2.Energy, Power and Consumers'!I53</f>
        <v>1</v>
      </c>
      <c r="J76" s="148">
        <f>'2.Energy, Power and Consumers'!J53</f>
        <v>1</v>
      </c>
      <c r="K76" s="148">
        <f>'2.Energy, Power and Consumers'!K53</f>
        <v>1</v>
      </c>
      <c r="L76" s="148">
        <f>'2.Energy, Power and Consumers'!L53</f>
        <v>1</v>
      </c>
      <c r="M76" s="148">
        <f>'2.Energy, Power and Consumers'!M53</f>
        <v>1</v>
      </c>
      <c r="N76" s="148">
        <f>'2.Energy, Power and Consumers'!N53</f>
        <v>1</v>
      </c>
      <c r="O76" s="148">
        <f>'2.Energy, Power and Consumers'!O53</f>
        <v>1</v>
      </c>
      <c r="P76" s="148">
        <f>'2.Energy, Power and Consumers'!P53</f>
        <v>1</v>
      </c>
      <c r="Q76" s="148">
        <f>'2.Energy, Power and Consumers'!Q53</f>
        <v>1</v>
      </c>
      <c r="R76" s="148">
        <f>'2.Energy, Power and Consumers'!R53</f>
        <v>1</v>
      </c>
      <c r="S76" s="148">
        <f>'2.Energy, Power and Consumers'!S53</f>
        <v>1</v>
      </c>
      <c r="T76" s="148">
        <f>'2.Energy, Power and Consumers'!T53</f>
        <v>1</v>
      </c>
      <c r="U76" s="148">
        <f>'2.Energy, Power and Consumers'!U53</f>
        <v>1</v>
      </c>
      <c r="V76" s="148">
        <f>'2.Energy, Power and Consumers'!V53</f>
        <v>1</v>
      </c>
      <c r="W76" s="148">
        <f>'2.Energy, Power and Consumers'!W53</f>
        <v>1</v>
      </c>
      <c r="X76" s="148">
        <f>'2.Energy, Power and Consumers'!X53</f>
        <v>1</v>
      </c>
      <c r="Y76" s="148">
        <f>'2.Energy, Power and Consumers'!Y53</f>
        <v>1</v>
      </c>
      <c r="Z76" s="148">
        <f>'2.Energy, Power and Consumers'!Z53</f>
        <v>1</v>
      </c>
      <c r="AA76" s="148">
        <f>'2.Energy, Power and Consumers'!AA53</f>
        <v>1</v>
      </c>
      <c r="AB76" s="148">
        <f>'2.Energy, Power and Consumers'!AB53</f>
        <v>1</v>
      </c>
      <c r="AC76" s="148">
        <f>'2.Energy, Power and Consumers'!AC53</f>
        <v>1</v>
      </c>
      <c r="AD76" s="148">
        <f>'2.Energy, Power and Consumers'!AD53</f>
        <v>1</v>
      </c>
      <c r="AE76" s="148">
        <f>'2.Energy, Power and Consumers'!AE53</f>
        <v>1</v>
      </c>
      <c r="AF76" s="148">
        <f>'2.Energy, Power and Consumers'!AF53</f>
        <v>1</v>
      </c>
      <c r="AG76" s="148">
        <f>'2.Energy, Power and Consumers'!AG53</f>
        <v>1</v>
      </c>
      <c r="AH76" s="148">
        <f>'2.Energy, Power and Consumers'!AH53</f>
        <v>1</v>
      </c>
    </row>
    <row r="77" spans="2:34" ht="28.8" x14ac:dyDescent="0.3">
      <c r="B77" s="55" t="str">
        <f>'13.Distribution MV Charge'!B77</f>
        <v>Number of semi-industrial/commercial customers at Medium Voltage</v>
      </c>
      <c r="C77" s="48" t="s">
        <v>154</v>
      </c>
      <c r="D77" s="148">
        <f>'2.Energy, Power and Consumers'!D54</f>
        <v>11</v>
      </c>
      <c r="E77" s="148">
        <f>'2.Energy, Power and Consumers'!E54</f>
        <v>11</v>
      </c>
      <c r="F77" s="148">
        <f>'2.Energy, Power and Consumers'!F54</f>
        <v>11</v>
      </c>
      <c r="G77" s="148">
        <f>'2.Energy, Power and Consumers'!G54</f>
        <v>11</v>
      </c>
      <c r="H77" s="148">
        <f>'2.Energy, Power and Consumers'!H54</f>
        <v>11</v>
      </c>
      <c r="I77" s="148">
        <f>'2.Energy, Power and Consumers'!I54</f>
        <v>11</v>
      </c>
      <c r="J77" s="148">
        <f>'2.Energy, Power and Consumers'!J54</f>
        <v>11</v>
      </c>
      <c r="K77" s="148">
        <f>'2.Energy, Power and Consumers'!K54</f>
        <v>11</v>
      </c>
      <c r="L77" s="148">
        <f>'2.Energy, Power and Consumers'!L54</f>
        <v>11</v>
      </c>
      <c r="M77" s="148">
        <f>'2.Energy, Power and Consumers'!M54</f>
        <v>11</v>
      </c>
      <c r="N77" s="148">
        <f>'2.Energy, Power and Consumers'!N54</f>
        <v>11</v>
      </c>
      <c r="O77" s="148">
        <f>'2.Energy, Power and Consumers'!O54</f>
        <v>11</v>
      </c>
      <c r="P77" s="148">
        <f>'2.Energy, Power and Consumers'!P54</f>
        <v>11</v>
      </c>
      <c r="Q77" s="148">
        <f>'2.Energy, Power and Consumers'!Q54</f>
        <v>11</v>
      </c>
      <c r="R77" s="148">
        <f>'2.Energy, Power and Consumers'!R54</f>
        <v>11</v>
      </c>
      <c r="S77" s="148">
        <f>'2.Energy, Power and Consumers'!S54</f>
        <v>11</v>
      </c>
      <c r="T77" s="148">
        <f>'2.Energy, Power and Consumers'!T54</f>
        <v>11</v>
      </c>
      <c r="U77" s="148">
        <f>'2.Energy, Power and Consumers'!U54</f>
        <v>11</v>
      </c>
      <c r="V77" s="148">
        <f>'2.Energy, Power and Consumers'!V54</f>
        <v>11</v>
      </c>
      <c r="W77" s="148">
        <f>'2.Energy, Power and Consumers'!W54</f>
        <v>11</v>
      </c>
      <c r="X77" s="148">
        <f>'2.Energy, Power and Consumers'!X54</f>
        <v>11</v>
      </c>
      <c r="Y77" s="148">
        <f>'2.Energy, Power and Consumers'!Y54</f>
        <v>11</v>
      </c>
      <c r="Z77" s="148">
        <f>'2.Energy, Power and Consumers'!Z54</f>
        <v>11</v>
      </c>
      <c r="AA77" s="148">
        <f>'2.Energy, Power and Consumers'!AA54</f>
        <v>11</v>
      </c>
      <c r="AB77" s="148">
        <f>'2.Energy, Power and Consumers'!AB54</f>
        <v>11</v>
      </c>
      <c r="AC77" s="148">
        <f>'2.Energy, Power and Consumers'!AC54</f>
        <v>11</v>
      </c>
      <c r="AD77" s="148">
        <f>'2.Energy, Power and Consumers'!AD54</f>
        <v>11</v>
      </c>
      <c r="AE77" s="148">
        <f>'2.Energy, Power and Consumers'!AE54</f>
        <v>11</v>
      </c>
      <c r="AF77" s="148">
        <f>'2.Energy, Power and Consumers'!AF54</f>
        <v>11</v>
      </c>
      <c r="AG77" s="148">
        <f>'2.Energy, Power and Consumers'!AG54</f>
        <v>11</v>
      </c>
      <c r="AH77" s="148">
        <f>'2.Energy, Power and Consumers'!AH54</f>
        <v>11</v>
      </c>
    </row>
    <row r="78" spans="2:34" x14ac:dyDescent="0.3">
      <c r="B78" s="55" t="str">
        <f>'13.Distribution MV Charge'!B78</f>
        <v>Number of semi-industrial/commercial customers at Low Voltage</v>
      </c>
      <c r="C78" s="48" t="s">
        <v>154</v>
      </c>
      <c r="D78" s="148">
        <f>'2.Energy, Power and Consumers'!D55</f>
        <v>11</v>
      </c>
      <c r="E78" s="148">
        <f>'2.Energy, Power and Consumers'!E55</f>
        <v>11</v>
      </c>
      <c r="F78" s="148">
        <f>'2.Energy, Power and Consumers'!F55</f>
        <v>11</v>
      </c>
      <c r="G78" s="148">
        <f>'2.Energy, Power and Consumers'!G55</f>
        <v>11</v>
      </c>
      <c r="H78" s="148">
        <f>'2.Energy, Power and Consumers'!H55</f>
        <v>11</v>
      </c>
      <c r="I78" s="148">
        <f>'2.Energy, Power and Consumers'!I55</f>
        <v>11</v>
      </c>
      <c r="J78" s="148">
        <f>'2.Energy, Power and Consumers'!J55</f>
        <v>11</v>
      </c>
      <c r="K78" s="148">
        <f>'2.Energy, Power and Consumers'!K55</f>
        <v>11</v>
      </c>
      <c r="L78" s="148">
        <f>'2.Energy, Power and Consumers'!L55</f>
        <v>11</v>
      </c>
      <c r="M78" s="148">
        <f>'2.Energy, Power and Consumers'!M55</f>
        <v>11</v>
      </c>
      <c r="N78" s="148">
        <f>'2.Energy, Power and Consumers'!N55</f>
        <v>11</v>
      </c>
      <c r="O78" s="148">
        <f>'2.Energy, Power and Consumers'!O55</f>
        <v>11</v>
      </c>
      <c r="P78" s="148">
        <f>'2.Energy, Power and Consumers'!P55</f>
        <v>11</v>
      </c>
      <c r="Q78" s="148">
        <f>'2.Energy, Power and Consumers'!Q55</f>
        <v>11</v>
      </c>
      <c r="R78" s="148">
        <f>'2.Energy, Power and Consumers'!R55</f>
        <v>11</v>
      </c>
      <c r="S78" s="148">
        <f>'2.Energy, Power and Consumers'!S55</f>
        <v>11</v>
      </c>
      <c r="T78" s="148">
        <f>'2.Energy, Power and Consumers'!T55</f>
        <v>11</v>
      </c>
      <c r="U78" s="148">
        <f>'2.Energy, Power and Consumers'!U55</f>
        <v>11</v>
      </c>
      <c r="V78" s="148">
        <f>'2.Energy, Power and Consumers'!V55</f>
        <v>11</v>
      </c>
      <c r="W78" s="148">
        <f>'2.Energy, Power and Consumers'!W55</f>
        <v>11</v>
      </c>
      <c r="X78" s="148">
        <f>'2.Energy, Power and Consumers'!X55</f>
        <v>11</v>
      </c>
      <c r="Y78" s="148">
        <f>'2.Energy, Power and Consumers'!Y55</f>
        <v>11</v>
      </c>
      <c r="Z78" s="148">
        <f>'2.Energy, Power and Consumers'!Z55</f>
        <v>11</v>
      </c>
      <c r="AA78" s="148">
        <f>'2.Energy, Power and Consumers'!AA55</f>
        <v>11</v>
      </c>
      <c r="AB78" s="148">
        <f>'2.Energy, Power and Consumers'!AB55</f>
        <v>11</v>
      </c>
      <c r="AC78" s="148">
        <f>'2.Energy, Power and Consumers'!AC55</f>
        <v>11</v>
      </c>
      <c r="AD78" s="148">
        <f>'2.Energy, Power and Consumers'!AD55</f>
        <v>11</v>
      </c>
      <c r="AE78" s="148">
        <f>'2.Energy, Power and Consumers'!AE55</f>
        <v>11</v>
      </c>
      <c r="AF78" s="148">
        <f>'2.Energy, Power and Consumers'!AF55</f>
        <v>11</v>
      </c>
      <c r="AG78" s="148">
        <f>'2.Energy, Power and Consumers'!AG55</f>
        <v>11</v>
      </c>
      <c r="AH78" s="148">
        <f>'2.Energy, Power and Consumers'!AH55</f>
        <v>11</v>
      </c>
    </row>
    <row r="79" spans="2:34" x14ac:dyDescent="0.3">
      <c r="B79" s="55" t="str">
        <f>'13.Distribution MV Charge'!B79</f>
        <v>Number of residential customers at Low Voltage</v>
      </c>
      <c r="C79" s="48" t="s">
        <v>154</v>
      </c>
      <c r="D79" s="148">
        <f>'2.Energy, Power and Consumers'!D56</f>
        <v>451</v>
      </c>
      <c r="E79" s="148">
        <f>'2.Energy, Power and Consumers'!E56</f>
        <v>451</v>
      </c>
      <c r="F79" s="148">
        <f>'2.Energy, Power and Consumers'!F56</f>
        <v>451</v>
      </c>
      <c r="G79" s="148">
        <f>'2.Energy, Power and Consumers'!G56</f>
        <v>451</v>
      </c>
      <c r="H79" s="148">
        <f>'2.Energy, Power and Consumers'!H56</f>
        <v>451</v>
      </c>
      <c r="I79" s="148">
        <f>'2.Energy, Power and Consumers'!I56</f>
        <v>451</v>
      </c>
      <c r="J79" s="148">
        <f>'2.Energy, Power and Consumers'!J56</f>
        <v>451</v>
      </c>
      <c r="K79" s="148">
        <f>'2.Energy, Power and Consumers'!K56</f>
        <v>451</v>
      </c>
      <c r="L79" s="148">
        <f>'2.Energy, Power and Consumers'!L56</f>
        <v>451</v>
      </c>
      <c r="M79" s="148">
        <f>'2.Energy, Power and Consumers'!M56</f>
        <v>451</v>
      </c>
      <c r="N79" s="148">
        <f>'2.Energy, Power and Consumers'!N56</f>
        <v>451</v>
      </c>
      <c r="O79" s="148">
        <f>'2.Energy, Power and Consumers'!O56</f>
        <v>451</v>
      </c>
      <c r="P79" s="148">
        <f>'2.Energy, Power and Consumers'!P56</f>
        <v>451</v>
      </c>
      <c r="Q79" s="148">
        <f>'2.Energy, Power and Consumers'!Q56</f>
        <v>451</v>
      </c>
      <c r="R79" s="148">
        <f>'2.Energy, Power and Consumers'!R56</f>
        <v>451</v>
      </c>
      <c r="S79" s="148">
        <f>'2.Energy, Power and Consumers'!S56</f>
        <v>451</v>
      </c>
      <c r="T79" s="148">
        <f>'2.Energy, Power and Consumers'!T56</f>
        <v>451</v>
      </c>
      <c r="U79" s="148">
        <f>'2.Energy, Power and Consumers'!U56</f>
        <v>451</v>
      </c>
      <c r="V79" s="148">
        <f>'2.Energy, Power and Consumers'!V56</f>
        <v>451</v>
      </c>
      <c r="W79" s="148">
        <f>'2.Energy, Power and Consumers'!W56</f>
        <v>451</v>
      </c>
      <c r="X79" s="148">
        <f>'2.Energy, Power and Consumers'!X56</f>
        <v>451</v>
      </c>
      <c r="Y79" s="148">
        <f>'2.Energy, Power and Consumers'!Y56</f>
        <v>451</v>
      </c>
      <c r="Z79" s="148">
        <f>'2.Energy, Power and Consumers'!Z56</f>
        <v>451</v>
      </c>
      <c r="AA79" s="148">
        <f>'2.Energy, Power and Consumers'!AA56</f>
        <v>451</v>
      </c>
      <c r="AB79" s="148">
        <f>'2.Energy, Power and Consumers'!AB56</f>
        <v>451</v>
      </c>
      <c r="AC79" s="148">
        <f>'2.Energy, Power and Consumers'!AC56</f>
        <v>451</v>
      </c>
      <c r="AD79" s="148">
        <f>'2.Energy, Power and Consumers'!AD56</f>
        <v>451</v>
      </c>
      <c r="AE79" s="148">
        <f>'2.Energy, Power and Consumers'!AE56</f>
        <v>451</v>
      </c>
      <c r="AF79" s="148">
        <f>'2.Energy, Power and Consumers'!AF56</f>
        <v>451</v>
      </c>
      <c r="AG79" s="148">
        <f>'2.Energy, Power and Consumers'!AG56</f>
        <v>451</v>
      </c>
      <c r="AH79" s="148">
        <f>'2.Energy, Power and Consumers'!AH56</f>
        <v>451</v>
      </c>
    </row>
    <row r="81" spans="2:34" ht="28.8" x14ac:dyDescent="0.3">
      <c r="B81" s="55" t="str">
        <f>'2.Energy, Power and Consumers'!B60</f>
        <v>Contribution of  semi-industrial/commercial customers at Low Voltage  to customer related cost</v>
      </c>
      <c r="C81" s="48" t="s">
        <v>3</v>
      </c>
      <c r="D81" s="149">
        <f>'2.Energy, Power and Consumers'!D60*1/('2.Energy, Power and Consumers'!D60+'2.Energy, Power and Consumers'!D61)</f>
        <v>0.5</v>
      </c>
      <c r="E81" s="149">
        <f>'2.Energy, Power and Consumers'!E60*1/('2.Energy, Power and Consumers'!E60+'2.Energy, Power and Consumers'!E61)</f>
        <v>0.5</v>
      </c>
      <c r="F81" s="149">
        <f>'2.Energy, Power and Consumers'!F60*1/('2.Energy, Power and Consumers'!F60+'2.Energy, Power and Consumers'!F61)</f>
        <v>0.5</v>
      </c>
      <c r="G81" s="149">
        <f>'2.Energy, Power and Consumers'!G60*1/('2.Energy, Power and Consumers'!G60+'2.Energy, Power and Consumers'!G61)</f>
        <v>0.5</v>
      </c>
      <c r="H81" s="149">
        <f>'2.Energy, Power and Consumers'!H60*1/('2.Energy, Power and Consumers'!H60+'2.Energy, Power and Consumers'!H61)</f>
        <v>0.5</v>
      </c>
      <c r="I81" s="149">
        <f>'2.Energy, Power and Consumers'!I60*1/('2.Energy, Power and Consumers'!I60+'2.Energy, Power and Consumers'!I61)</f>
        <v>0.5</v>
      </c>
      <c r="J81" s="149">
        <f>'2.Energy, Power and Consumers'!J60*1/('2.Energy, Power and Consumers'!J60+'2.Energy, Power and Consumers'!J61)</f>
        <v>0.5</v>
      </c>
      <c r="K81" s="149">
        <f>'2.Energy, Power and Consumers'!K60*1/('2.Energy, Power and Consumers'!K60+'2.Energy, Power and Consumers'!K61)</f>
        <v>0.5</v>
      </c>
      <c r="L81" s="149">
        <f>'2.Energy, Power and Consumers'!L60*1/('2.Energy, Power and Consumers'!L60+'2.Energy, Power and Consumers'!L61)</f>
        <v>0.5</v>
      </c>
      <c r="M81" s="149">
        <f>'2.Energy, Power and Consumers'!M60*1/('2.Energy, Power and Consumers'!M60+'2.Energy, Power and Consumers'!M61)</f>
        <v>0.5</v>
      </c>
      <c r="N81" s="149">
        <f>'2.Energy, Power and Consumers'!N60*1/('2.Energy, Power and Consumers'!N60+'2.Energy, Power and Consumers'!N61)</f>
        <v>0.5</v>
      </c>
      <c r="O81" s="149">
        <f>'2.Energy, Power and Consumers'!O60*1/('2.Energy, Power and Consumers'!O60+'2.Energy, Power and Consumers'!O61)</f>
        <v>0.5</v>
      </c>
      <c r="P81" s="149">
        <f>'2.Energy, Power and Consumers'!P60*1/('2.Energy, Power and Consumers'!P60+'2.Energy, Power and Consumers'!P61)</f>
        <v>0.5</v>
      </c>
      <c r="Q81" s="149">
        <f>'2.Energy, Power and Consumers'!Q60*1/('2.Energy, Power and Consumers'!Q60+'2.Energy, Power and Consumers'!Q61)</f>
        <v>0.5</v>
      </c>
      <c r="R81" s="149">
        <f>'2.Energy, Power and Consumers'!R60*1/('2.Energy, Power and Consumers'!R60+'2.Energy, Power and Consumers'!R61)</f>
        <v>0.5</v>
      </c>
      <c r="S81" s="149">
        <f>'2.Energy, Power and Consumers'!S60*1/('2.Energy, Power and Consumers'!S60+'2.Energy, Power and Consumers'!S61)</f>
        <v>0.5</v>
      </c>
      <c r="T81" s="149">
        <f>'2.Energy, Power and Consumers'!T60*1/('2.Energy, Power and Consumers'!T60+'2.Energy, Power and Consumers'!T61)</f>
        <v>0.5</v>
      </c>
      <c r="U81" s="149">
        <f>'2.Energy, Power and Consumers'!U60*1/('2.Energy, Power and Consumers'!U60+'2.Energy, Power and Consumers'!U61)</f>
        <v>0.5</v>
      </c>
      <c r="V81" s="149">
        <f>'2.Energy, Power and Consumers'!V60*1/('2.Energy, Power and Consumers'!V60+'2.Energy, Power and Consumers'!V61)</f>
        <v>0.5</v>
      </c>
      <c r="W81" s="149">
        <f>'2.Energy, Power and Consumers'!W60*1/('2.Energy, Power and Consumers'!W60+'2.Energy, Power and Consumers'!W61)</f>
        <v>0.5</v>
      </c>
      <c r="X81" s="149">
        <f>'2.Energy, Power and Consumers'!X60*1/('2.Energy, Power and Consumers'!X60+'2.Energy, Power and Consumers'!X61)</f>
        <v>0.5</v>
      </c>
      <c r="Y81" s="149">
        <f>'2.Energy, Power and Consumers'!Y60*1/('2.Energy, Power and Consumers'!Y60+'2.Energy, Power and Consumers'!Y61)</f>
        <v>0.5</v>
      </c>
      <c r="Z81" s="149">
        <f>'2.Energy, Power and Consumers'!Z60*1/('2.Energy, Power and Consumers'!Z60+'2.Energy, Power and Consumers'!Z61)</f>
        <v>0.5</v>
      </c>
      <c r="AA81" s="149">
        <f>'2.Energy, Power and Consumers'!AA60*1/('2.Energy, Power and Consumers'!AA60+'2.Energy, Power and Consumers'!AA61)</f>
        <v>0.5</v>
      </c>
      <c r="AB81" s="149">
        <f>'2.Energy, Power and Consumers'!AB60*1/('2.Energy, Power and Consumers'!AB60+'2.Energy, Power and Consumers'!AB61)</f>
        <v>0.5</v>
      </c>
      <c r="AC81" s="149">
        <f>'2.Energy, Power and Consumers'!AC60*1/('2.Energy, Power and Consumers'!AC60+'2.Energy, Power and Consumers'!AC61)</f>
        <v>0.5</v>
      </c>
      <c r="AD81" s="149">
        <f>'2.Energy, Power and Consumers'!AD60*1/('2.Energy, Power and Consumers'!AD60+'2.Energy, Power and Consumers'!AD61)</f>
        <v>0.5</v>
      </c>
      <c r="AE81" s="149">
        <f>'2.Energy, Power and Consumers'!AE60*1/('2.Energy, Power and Consumers'!AE60+'2.Energy, Power and Consumers'!AE61)</f>
        <v>0.5</v>
      </c>
      <c r="AF81" s="149">
        <f>'2.Energy, Power and Consumers'!AF60*1/('2.Energy, Power and Consumers'!AF60+'2.Energy, Power and Consumers'!AF61)</f>
        <v>0.5</v>
      </c>
      <c r="AG81" s="149">
        <f>'2.Energy, Power and Consumers'!AG60*1/('2.Energy, Power and Consumers'!AG60+'2.Energy, Power and Consumers'!AG61)</f>
        <v>0.5</v>
      </c>
      <c r="AH81" s="149">
        <f>'2.Energy, Power and Consumers'!AH60*1/('2.Energy, Power and Consumers'!AH60+'2.Energy, Power and Consumers'!AH61)</f>
        <v>0.5</v>
      </c>
    </row>
    <row r="82" spans="2:34" ht="28.8" x14ac:dyDescent="0.3">
      <c r="B82" s="55" t="str">
        <f>'2.Energy, Power and Consumers'!B61</f>
        <v>Contribution of residential customers at Low Voltage  to customer related cost</v>
      </c>
      <c r="C82" s="48" t="s">
        <v>3</v>
      </c>
      <c r="D82" s="149">
        <f>'2.Energy, Power and Consumers'!D61*1/('2.Energy, Power and Consumers'!D60+'2.Energy, Power and Consumers'!D61)</f>
        <v>0.5</v>
      </c>
      <c r="E82" s="149">
        <f>'2.Energy, Power and Consumers'!E61*1/('2.Energy, Power and Consumers'!E60+'2.Energy, Power and Consumers'!E61)</f>
        <v>0.5</v>
      </c>
      <c r="F82" s="149">
        <f>'2.Energy, Power and Consumers'!F61*1/('2.Energy, Power and Consumers'!F60+'2.Energy, Power and Consumers'!F61)</f>
        <v>0.5</v>
      </c>
      <c r="G82" s="149">
        <f>'2.Energy, Power and Consumers'!G61*1/('2.Energy, Power and Consumers'!G60+'2.Energy, Power and Consumers'!G61)</f>
        <v>0.5</v>
      </c>
      <c r="H82" s="149">
        <f>'2.Energy, Power and Consumers'!H61*1/('2.Energy, Power and Consumers'!H60+'2.Energy, Power and Consumers'!H61)</f>
        <v>0.5</v>
      </c>
      <c r="I82" s="149">
        <f>'2.Energy, Power and Consumers'!I61*1/('2.Energy, Power and Consumers'!I60+'2.Energy, Power and Consumers'!I61)</f>
        <v>0.5</v>
      </c>
      <c r="J82" s="149">
        <f>'2.Energy, Power and Consumers'!J61*1/('2.Energy, Power and Consumers'!J60+'2.Energy, Power and Consumers'!J61)</f>
        <v>0.5</v>
      </c>
      <c r="K82" s="149">
        <f>'2.Energy, Power and Consumers'!K61*1/('2.Energy, Power and Consumers'!K60+'2.Energy, Power and Consumers'!K61)</f>
        <v>0.5</v>
      </c>
      <c r="L82" s="149">
        <f>'2.Energy, Power and Consumers'!L61*1/('2.Energy, Power and Consumers'!L60+'2.Energy, Power and Consumers'!L61)</f>
        <v>0.5</v>
      </c>
      <c r="M82" s="149">
        <f>'2.Energy, Power and Consumers'!M61*1/('2.Energy, Power and Consumers'!M60+'2.Energy, Power and Consumers'!M61)</f>
        <v>0.5</v>
      </c>
      <c r="N82" s="149">
        <f>'2.Energy, Power and Consumers'!N61*1/('2.Energy, Power and Consumers'!N60+'2.Energy, Power and Consumers'!N61)</f>
        <v>0.5</v>
      </c>
      <c r="O82" s="149">
        <f>'2.Energy, Power and Consumers'!O61*1/('2.Energy, Power and Consumers'!O60+'2.Energy, Power and Consumers'!O61)</f>
        <v>0.5</v>
      </c>
      <c r="P82" s="149">
        <f>'2.Energy, Power and Consumers'!P61*1/('2.Energy, Power and Consumers'!P60+'2.Energy, Power and Consumers'!P61)</f>
        <v>0.5</v>
      </c>
      <c r="Q82" s="149">
        <f>'2.Energy, Power and Consumers'!Q61*1/('2.Energy, Power and Consumers'!Q60+'2.Energy, Power and Consumers'!Q61)</f>
        <v>0.5</v>
      </c>
      <c r="R82" s="149">
        <f>'2.Energy, Power and Consumers'!R61*1/('2.Energy, Power and Consumers'!R60+'2.Energy, Power and Consumers'!R61)</f>
        <v>0.5</v>
      </c>
      <c r="S82" s="149">
        <f>'2.Energy, Power and Consumers'!S61*1/('2.Energy, Power and Consumers'!S60+'2.Energy, Power and Consumers'!S61)</f>
        <v>0.5</v>
      </c>
      <c r="T82" s="149">
        <f>'2.Energy, Power and Consumers'!T61*1/('2.Energy, Power and Consumers'!T60+'2.Energy, Power and Consumers'!T61)</f>
        <v>0.5</v>
      </c>
      <c r="U82" s="149">
        <f>'2.Energy, Power and Consumers'!U61*1/('2.Energy, Power and Consumers'!U60+'2.Energy, Power and Consumers'!U61)</f>
        <v>0.5</v>
      </c>
      <c r="V82" s="149">
        <f>'2.Energy, Power and Consumers'!V61*1/('2.Energy, Power and Consumers'!V60+'2.Energy, Power and Consumers'!V61)</f>
        <v>0.5</v>
      </c>
      <c r="W82" s="149">
        <f>'2.Energy, Power and Consumers'!W61*1/('2.Energy, Power and Consumers'!W60+'2.Energy, Power and Consumers'!W61)</f>
        <v>0.5</v>
      </c>
      <c r="X82" s="149">
        <f>'2.Energy, Power and Consumers'!X61*1/('2.Energy, Power and Consumers'!X60+'2.Energy, Power and Consumers'!X61)</f>
        <v>0.5</v>
      </c>
      <c r="Y82" s="149">
        <f>'2.Energy, Power and Consumers'!Y61*1/('2.Energy, Power and Consumers'!Y60+'2.Energy, Power and Consumers'!Y61)</f>
        <v>0.5</v>
      </c>
      <c r="Z82" s="149">
        <f>'2.Energy, Power and Consumers'!Z61*1/('2.Energy, Power and Consumers'!Z60+'2.Energy, Power and Consumers'!Z61)</f>
        <v>0.5</v>
      </c>
      <c r="AA82" s="149">
        <f>'2.Energy, Power and Consumers'!AA61*1/('2.Energy, Power and Consumers'!AA60+'2.Energy, Power and Consumers'!AA61)</f>
        <v>0.5</v>
      </c>
      <c r="AB82" s="149">
        <f>'2.Energy, Power and Consumers'!AB61*1/('2.Energy, Power and Consumers'!AB60+'2.Energy, Power and Consumers'!AB61)</f>
        <v>0.5</v>
      </c>
      <c r="AC82" s="149">
        <f>'2.Energy, Power and Consumers'!AC61*1/('2.Energy, Power and Consumers'!AC60+'2.Energy, Power and Consumers'!AC61)</f>
        <v>0.5</v>
      </c>
      <c r="AD82" s="149">
        <f>'2.Energy, Power and Consumers'!AD61*1/('2.Energy, Power and Consumers'!AD60+'2.Energy, Power and Consumers'!AD61)</f>
        <v>0.5</v>
      </c>
      <c r="AE82" s="149">
        <f>'2.Energy, Power and Consumers'!AE61*1/('2.Energy, Power and Consumers'!AE60+'2.Energy, Power and Consumers'!AE61)</f>
        <v>0.5</v>
      </c>
      <c r="AF82" s="149">
        <f>'2.Energy, Power and Consumers'!AF61*1/('2.Energy, Power and Consumers'!AF60+'2.Energy, Power and Consumers'!AF61)</f>
        <v>0.5</v>
      </c>
      <c r="AG82" s="149">
        <f>'2.Energy, Power and Consumers'!AG61*1/('2.Energy, Power and Consumers'!AG60+'2.Energy, Power and Consumers'!AG61)</f>
        <v>0.5</v>
      </c>
      <c r="AH82" s="149">
        <f>'2.Energy, Power and Consumers'!AH61*1/('2.Energy, Power and Consumers'!AH60+'2.Energy, Power and Consumers'!AH61)</f>
        <v>0.5</v>
      </c>
    </row>
    <row r="84" spans="2:34" x14ac:dyDescent="0.3">
      <c r="B84" s="12" t="s">
        <v>331</v>
      </c>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row>
    <row r="85" spans="2:34" x14ac:dyDescent="0.3">
      <c r="B85" s="55" t="str">
        <f>'8.Generators Charge'!B82</f>
        <v>Semi-industrial/commercial customers at Low Voltage</v>
      </c>
      <c r="C85" s="48" t="s">
        <v>190</v>
      </c>
      <c r="D85" s="234">
        <f t="shared" ref="D85:AH85" si="29">IFERROR(D$6*D59/D53,0)</f>
        <v>1.4285714285714285E-2</v>
      </c>
      <c r="E85" s="148">
        <f t="shared" si="29"/>
        <v>1.4285714285714285E-2</v>
      </c>
      <c r="F85" s="148">
        <f t="shared" si="29"/>
        <v>1.4285714285714285E-2</v>
      </c>
      <c r="G85" s="148">
        <f t="shared" si="29"/>
        <v>1.4285714285714285E-2</v>
      </c>
      <c r="H85" s="148">
        <f t="shared" si="29"/>
        <v>1.4285714285714285E-2</v>
      </c>
      <c r="I85" s="148">
        <f t="shared" si="29"/>
        <v>1.4285714285714285E-2</v>
      </c>
      <c r="J85" s="148">
        <f t="shared" si="29"/>
        <v>1.4285714285714285E-2</v>
      </c>
      <c r="K85" s="148">
        <f t="shared" si="29"/>
        <v>1.4285714285714285E-2</v>
      </c>
      <c r="L85" s="148">
        <f t="shared" si="29"/>
        <v>1.4285714285714285E-2</v>
      </c>
      <c r="M85" s="148">
        <f t="shared" si="29"/>
        <v>1.4285714285714285E-2</v>
      </c>
      <c r="N85" s="148">
        <f t="shared" si="29"/>
        <v>1.4285714285714285E-2</v>
      </c>
      <c r="O85" s="148">
        <f t="shared" si="29"/>
        <v>1.4285714285714285E-2</v>
      </c>
      <c r="P85" s="148">
        <f t="shared" si="29"/>
        <v>1.4285714285714285E-2</v>
      </c>
      <c r="Q85" s="148">
        <f t="shared" si="29"/>
        <v>1.4285714285714285E-2</v>
      </c>
      <c r="R85" s="148">
        <f t="shared" si="29"/>
        <v>1.4285714285714285E-2</v>
      </c>
      <c r="S85" s="148">
        <f t="shared" si="29"/>
        <v>1.4285714285714285E-2</v>
      </c>
      <c r="T85" s="148">
        <f t="shared" si="29"/>
        <v>1.4285714285714285E-2</v>
      </c>
      <c r="U85" s="148">
        <f t="shared" si="29"/>
        <v>1.4285714285714285E-2</v>
      </c>
      <c r="V85" s="148">
        <f t="shared" si="29"/>
        <v>1.4285714285714285E-2</v>
      </c>
      <c r="W85" s="148">
        <f t="shared" si="29"/>
        <v>1.4285714285714285E-2</v>
      </c>
      <c r="X85" s="148">
        <f t="shared" si="29"/>
        <v>1.4285714285714285E-2</v>
      </c>
      <c r="Y85" s="148">
        <f t="shared" si="29"/>
        <v>1.4285714285714285E-2</v>
      </c>
      <c r="Z85" s="148">
        <f t="shared" si="29"/>
        <v>1.4285714285714285E-2</v>
      </c>
      <c r="AA85" s="148">
        <f t="shared" si="29"/>
        <v>1.4285714285714285E-2</v>
      </c>
      <c r="AB85" s="148">
        <f t="shared" si="29"/>
        <v>1.4285714285714285E-2</v>
      </c>
      <c r="AC85" s="148">
        <f t="shared" si="29"/>
        <v>1.4285714285714285E-2</v>
      </c>
      <c r="AD85" s="148">
        <f t="shared" si="29"/>
        <v>1.4285714285714285E-2</v>
      </c>
      <c r="AE85" s="148">
        <f t="shared" si="29"/>
        <v>1.4285714285714285E-2</v>
      </c>
      <c r="AF85" s="148">
        <f t="shared" si="29"/>
        <v>1.4285714285714285E-2</v>
      </c>
      <c r="AG85" s="148">
        <f t="shared" si="29"/>
        <v>1.4285714285714285E-2</v>
      </c>
      <c r="AH85" s="148">
        <f t="shared" si="29"/>
        <v>1.4285714285714285E-2</v>
      </c>
    </row>
    <row r="86" spans="2:34" x14ac:dyDescent="0.3">
      <c r="B86" s="55" t="str">
        <f>'8.Generators Charge'!B83</f>
        <v>Residential customers at Low Voltage</v>
      </c>
      <c r="C86" s="48" t="s">
        <v>190</v>
      </c>
      <c r="D86" s="148">
        <f t="shared" ref="D86:AH86" si="30">IFERROR(D$6*D60/D54,0)</f>
        <v>1.4285714285714285E-2</v>
      </c>
      <c r="E86" s="148">
        <f t="shared" si="30"/>
        <v>1.4285714285714285E-2</v>
      </c>
      <c r="F86" s="148">
        <f t="shared" si="30"/>
        <v>1.4285714285714285E-2</v>
      </c>
      <c r="G86" s="148">
        <f t="shared" si="30"/>
        <v>1.4285714285714285E-2</v>
      </c>
      <c r="H86" s="148">
        <f t="shared" si="30"/>
        <v>1.4285714285714285E-2</v>
      </c>
      <c r="I86" s="148">
        <f t="shared" si="30"/>
        <v>1.4285714285714285E-2</v>
      </c>
      <c r="J86" s="148">
        <f t="shared" si="30"/>
        <v>1.4285714285714285E-2</v>
      </c>
      <c r="K86" s="148">
        <f t="shared" si="30"/>
        <v>1.4285714285714285E-2</v>
      </c>
      <c r="L86" s="148">
        <f t="shared" si="30"/>
        <v>1.4285714285714285E-2</v>
      </c>
      <c r="M86" s="148">
        <f t="shared" si="30"/>
        <v>1.4285714285714285E-2</v>
      </c>
      <c r="N86" s="148">
        <f t="shared" si="30"/>
        <v>1.4285714285714285E-2</v>
      </c>
      <c r="O86" s="148">
        <f t="shared" si="30"/>
        <v>1.4285714285714285E-2</v>
      </c>
      <c r="P86" s="148">
        <f t="shared" si="30"/>
        <v>1.4285714285714285E-2</v>
      </c>
      <c r="Q86" s="148">
        <f t="shared" si="30"/>
        <v>1.4285714285714285E-2</v>
      </c>
      <c r="R86" s="148">
        <f t="shared" si="30"/>
        <v>1.4285714285714285E-2</v>
      </c>
      <c r="S86" s="148">
        <f t="shared" si="30"/>
        <v>1.4285714285714285E-2</v>
      </c>
      <c r="T86" s="148">
        <f t="shared" si="30"/>
        <v>1.4285714285714285E-2</v>
      </c>
      <c r="U86" s="148">
        <f t="shared" si="30"/>
        <v>1.4285714285714285E-2</v>
      </c>
      <c r="V86" s="148">
        <f t="shared" si="30"/>
        <v>1.4285714285714285E-2</v>
      </c>
      <c r="W86" s="148">
        <f t="shared" si="30"/>
        <v>1.4285714285714285E-2</v>
      </c>
      <c r="X86" s="148">
        <f t="shared" si="30"/>
        <v>1.4285714285714285E-2</v>
      </c>
      <c r="Y86" s="148">
        <f t="shared" si="30"/>
        <v>1.4285714285714285E-2</v>
      </c>
      <c r="Z86" s="148">
        <f t="shared" si="30"/>
        <v>1.4285714285714285E-2</v>
      </c>
      <c r="AA86" s="148">
        <f t="shared" si="30"/>
        <v>1.4285714285714285E-2</v>
      </c>
      <c r="AB86" s="148">
        <f t="shared" si="30"/>
        <v>1.4285714285714285E-2</v>
      </c>
      <c r="AC86" s="148">
        <f t="shared" si="30"/>
        <v>1.4285714285714285E-2</v>
      </c>
      <c r="AD86" s="148">
        <f t="shared" si="30"/>
        <v>1.4285714285714285E-2</v>
      </c>
      <c r="AE86" s="148">
        <f t="shared" si="30"/>
        <v>1.4285714285714285E-2</v>
      </c>
      <c r="AF86" s="148">
        <f t="shared" si="30"/>
        <v>1.4285714285714285E-2</v>
      </c>
      <c r="AG86" s="148">
        <f t="shared" si="30"/>
        <v>1.4285714285714285E-2</v>
      </c>
      <c r="AH86" s="148">
        <f t="shared" si="30"/>
        <v>1.4285714285714285E-2</v>
      </c>
    </row>
    <row r="88" spans="2:34" x14ac:dyDescent="0.3">
      <c r="B88" s="12" t="s">
        <v>332</v>
      </c>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row>
    <row r="89" spans="2:34" x14ac:dyDescent="0.3">
      <c r="B89" s="55" t="str">
        <f>B85</f>
        <v>Semi-industrial/commercial customers at Low Voltage</v>
      </c>
      <c r="C89" s="48" t="s">
        <v>308</v>
      </c>
      <c r="D89" s="238">
        <f t="shared" ref="D89:AH89" si="31">IFERROR($D$10*D81/D78,0)/12*1000</f>
        <v>117.42424242424244</v>
      </c>
      <c r="E89" s="148">
        <f t="shared" si="31"/>
        <v>117.42424242424244</v>
      </c>
      <c r="F89" s="148">
        <f t="shared" si="31"/>
        <v>117.42424242424244</v>
      </c>
      <c r="G89" s="148">
        <f t="shared" si="31"/>
        <v>117.42424242424244</v>
      </c>
      <c r="H89" s="148">
        <f t="shared" si="31"/>
        <v>117.42424242424244</v>
      </c>
      <c r="I89" s="148">
        <f t="shared" si="31"/>
        <v>117.42424242424244</v>
      </c>
      <c r="J89" s="148">
        <f t="shared" si="31"/>
        <v>117.42424242424244</v>
      </c>
      <c r="K89" s="148">
        <f t="shared" si="31"/>
        <v>117.42424242424244</v>
      </c>
      <c r="L89" s="148">
        <f t="shared" si="31"/>
        <v>117.42424242424244</v>
      </c>
      <c r="M89" s="148">
        <f t="shared" si="31"/>
        <v>117.42424242424244</v>
      </c>
      <c r="N89" s="148">
        <f t="shared" si="31"/>
        <v>117.42424242424244</v>
      </c>
      <c r="O89" s="148">
        <f t="shared" si="31"/>
        <v>117.42424242424244</v>
      </c>
      <c r="P89" s="148">
        <f t="shared" si="31"/>
        <v>117.42424242424244</v>
      </c>
      <c r="Q89" s="148">
        <f t="shared" si="31"/>
        <v>117.42424242424244</v>
      </c>
      <c r="R89" s="148">
        <f t="shared" si="31"/>
        <v>117.42424242424244</v>
      </c>
      <c r="S89" s="148">
        <f t="shared" si="31"/>
        <v>117.42424242424244</v>
      </c>
      <c r="T89" s="148">
        <f t="shared" si="31"/>
        <v>117.42424242424244</v>
      </c>
      <c r="U89" s="148">
        <f t="shared" si="31"/>
        <v>117.42424242424244</v>
      </c>
      <c r="V89" s="148">
        <f t="shared" si="31"/>
        <v>117.42424242424244</v>
      </c>
      <c r="W89" s="148">
        <f t="shared" si="31"/>
        <v>117.42424242424244</v>
      </c>
      <c r="X89" s="148">
        <f t="shared" si="31"/>
        <v>117.42424242424244</v>
      </c>
      <c r="Y89" s="148">
        <f t="shared" si="31"/>
        <v>117.42424242424244</v>
      </c>
      <c r="Z89" s="148">
        <f t="shared" si="31"/>
        <v>117.42424242424244</v>
      </c>
      <c r="AA89" s="148">
        <f t="shared" si="31"/>
        <v>117.42424242424244</v>
      </c>
      <c r="AB89" s="148">
        <f t="shared" si="31"/>
        <v>117.42424242424244</v>
      </c>
      <c r="AC89" s="148">
        <f t="shared" si="31"/>
        <v>117.42424242424244</v>
      </c>
      <c r="AD89" s="148">
        <f t="shared" si="31"/>
        <v>117.42424242424244</v>
      </c>
      <c r="AE89" s="148">
        <f t="shared" si="31"/>
        <v>117.42424242424244</v>
      </c>
      <c r="AF89" s="148">
        <f t="shared" si="31"/>
        <v>117.42424242424244</v>
      </c>
      <c r="AG89" s="148">
        <f t="shared" si="31"/>
        <v>117.42424242424244</v>
      </c>
      <c r="AH89" s="148">
        <f t="shared" si="31"/>
        <v>117.42424242424244</v>
      </c>
    </row>
    <row r="90" spans="2:34" x14ac:dyDescent="0.3">
      <c r="B90" s="55" t="str">
        <f>B86</f>
        <v>Residential customers at Low Voltage</v>
      </c>
      <c r="C90" s="48" t="s">
        <v>308</v>
      </c>
      <c r="D90" s="148">
        <f t="shared" ref="D90:AH90" si="32">IFERROR($D$10*D82/D79,0)/12*1000</f>
        <v>2.8640059127864008</v>
      </c>
      <c r="E90" s="148">
        <f t="shared" si="32"/>
        <v>2.8640059127864008</v>
      </c>
      <c r="F90" s="148">
        <f t="shared" si="32"/>
        <v>2.8640059127864008</v>
      </c>
      <c r="G90" s="148">
        <f t="shared" si="32"/>
        <v>2.8640059127864008</v>
      </c>
      <c r="H90" s="148">
        <f t="shared" si="32"/>
        <v>2.8640059127864008</v>
      </c>
      <c r="I90" s="148">
        <f t="shared" si="32"/>
        <v>2.8640059127864008</v>
      </c>
      <c r="J90" s="148">
        <f t="shared" si="32"/>
        <v>2.8640059127864008</v>
      </c>
      <c r="K90" s="148">
        <f t="shared" si="32"/>
        <v>2.8640059127864008</v>
      </c>
      <c r="L90" s="148">
        <f t="shared" si="32"/>
        <v>2.8640059127864008</v>
      </c>
      <c r="M90" s="148">
        <f t="shared" si="32"/>
        <v>2.8640059127864008</v>
      </c>
      <c r="N90" s="148">
        <f t="shared" si="32"/>
        <v>2.8640059127864008</v>
      </c>
      <c r="O90" s="148">
        <f t="shared" si="32"/>
        <v>2.8640059127864008</v>
      </c>
      <c r="P90" s="148">
        <f t="shared" si="32"/>
        <v>2.8640059127864008</v>
      </c>
      <c r="Q90" s="148">
        <f t="shared" si="32"/>
        <v>2.8640059127864008</v>
      </c>
      <c r="R90" s="148">
        <f t="shared" si="32"/>
        <v>2.8640059127864008</v>
      </c>
      <c r="S90" s="148">
        <f t="shared" si="32"/>
        <v>2.8640059127864008</v>
      </c>
      <c r="T90" s="148">
        <f t="shared" si="32"/>
        <v>2.8640059127864008</v>
      </c>
      <c r="U90" s="148">
        <f t="shared" si="32"/>
        <v>2.8640059127864008</v>
      </c>
      <c r="V90" s="148">
        <f t="shared" si="32"/>
        <v>2.8640059127864008</v>
      </c>
      <c r="W90" s="148">
        <f t="shared" si="32"/>
        <v>2.8640059127864008</v>
      </c>
      <c r="X90" s="148">
        <f t="shared" si="32"/>
        <v>2.8640059127864008</v>
      </c>
      <c r="Y90" s="148">
        <f t="shared" si="32"/>
        <v>2.8640059127864008</v>
      </c>
      <c r="Z90" s="148">
        <f t="shared" si="32"/>
        <v>2.8640059127864008</v>
      </c>
      <c r="AA90" s="148">
        <f t="shared" si="32"/>
        <v>2.8640059127864008</v>
      </c>
      <c r="AB90" s="148">
        <f t="shared" si="32"/>
        <v>2.8640059127864008</v>
      </c>
      <c r="AC90" s="148">
        <f t="shared" si="32"/>
        <v>2.8640059127864008</v>
      </c>
      <c r="AD90" s="148">
        <f t="shared" si="32"/>
        <v>2.8640059127864008</v>
      </c>
      <c r="AE90" s="148">
        <f t="shared" si="32"/>
        <v>2.8640059127864008</v>
      </c>
      <c r="AF90" s="148">
        <f t="shared" si="32"/>
        <v>2.8640059127864008</v>
      </c>
      <c r="AG90" s="148">
        <f t="shared" si="32"/>
        <v>2.8640059127864008</v>
      </c>
      <c r="AH90" s="148">
        <f t="shared" si="32"/>
        <v>2.8640059127864008</v>
      </c>
    </row>
    <row r="92" spans="2:34" x14ac:dyDescent="0.3">
      <c r="B92" s="12" t="s">
        <v>333</v>
      </c>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row>
    <row r="93" spans="2:34" x14ac:dyDescent="0.3">
      <c r="B93" s="55" t="str">
        <f>B89</f>
        <v>Semi-industrial/commercial customers at Low Voltage</v>
      </c>
      <c r="C93" s="48" t="s">
        <v>191</v>
      </c>
      <c r="D93" s="148">
        <f>IFERROR(D$7*D71/D66,0)</f>
        <v>340.56464000000005</v>
      </c>
      <c r="E93" s="148">
        <f t="shared" ref="E93:AH93" si="33">IFERROR(E$7*E71/E66,0)</f>
        <v>334.88926399999997</v>
      </c>
      <c r="F93" s="148">
        <f t="shared" si="33"/>
        <v>329.21388799999994</v>
      </c>
      <c r="G93" s="148">
        <f t="shared" si="33"/>
        <v>323.53851199999991</v>
      </c>
      <c r="H93" s="148">
        <f t="shared" si="33"/>
        <v>317.86313599999994</v>
      </c>
      <c r="I93" s="148">
        <f t="shared" si="33"/>
        <v>312.18775999999991</v>
      </c>
      <c r="J93" s="148">
        <f t="shared" si="33"/>
        <v>306.51238399999994</v>
      </c>
      <c r="K93" s="148">
        <f t="shared" si="33"/>
        <v>300.83700799999991</v>
      </c>
      <c r="L93" s="148">
        <f t="shared" si="33"/>
        <v>295.16163199999988</v>
      </c>
      <c r="M93" s="148">
        <f t="shared" si="33"/>
        <v>289.48625599999997</v>
      </c>
      <c r="N93" s="148">
        <f t="shared" si="33"/>
        <v>283.81087999999988</v>
      </c>
      <c r="O93" s="148">
        <f t="shared" si="33"/>
        <v>278.13550399999991</v>
      </c>
      <c r="P93" s="148">
        <f t="shared" si="33"/>
        <v>272.46012799999988</v>
      </c>
      <c r="Q93" s="148">
        <f t="shared" si="33"/>
        <v>266.78475199999991</v>
      </c>
      <c r="R93" s="148">
        <f t="shared" si="33"/>
        <v>261.10937599999988</v>
      </c>
      <c r="S93" s="148">
        <f t="shared" si="33"/>
        <v>255.43399999999994</v>
      </c>
      <c r="T93" s="148">
        <f t="shared" si="33"/>
        <v>249.75862399999991</v>
      </c>
      <c r="U93" s="148">
        <f t="shared" si="33"/>
        <v>244.08324799999994</v>
      </c>
      <c r="V93" s="148">
        <f t="shared" si="33"/>
        <v>238.40787199999994</v>
      </c>
      <c r="W93" s="148">
        <f t="shared" si="33"/>
        <v>232.73249599999994</v>
      </c>
      <c r="X93" s="148">
        <f t="shared" si="33"/>
        <v>315.08335999999991</v>
      </c>
      <c r="Y93" s="148">
        <f t="shared" si="33"/>
        <v>309.40798399999989</v>
      </c>
      <c r="Z93" s="148">
        <f t="shared" si="33"/>
        <v>303.73260799999991</v>
      </c>
      <c r="AA93" s="148">
        <f t="shared" si="33"/>
        <v>298.05723199999989</v>
      </c>
      <c r="AB93" s="148">
        <f t="shared" si="33"/>
        <v>292.38185599999991</v>
      </c>
      <c r="AC93" s="148">
        <f t="shared" si="33"/>
        <v>286.70647999999989</v>
      </c>
      <c r="AD93" s="148">
        <f t="shared" si="33"/>
        <v>281.26275199999992</v>
      </c>
      <c r="AE93" s="148">
        <f t="shared" si="33"/>
        <v>275.8190239999999</v>
      </c>
      <c r="AF93" s="148">
        <f t="shared" si="33"/>
        <v>270.37529599999988</v>
      </c>
      <c r="AG93" s="148">
        <f t="shared" si="33"/>
        <v>264.93156799999991</v>
      </c>
      <c r="AH93" s="148">
        <f t="shared" si="33"/>
        <v>259.48783999999989</v>
      </c>
    </row>
    <row r="94" spans="2:34" x14ac:dyDescent="0.3">
      <c r="B94" s="55" t="str">
        <f>B90</f>
        <v>Residential customers at Low Voltage</v>
      </c>
      <c r="C94" s="48" t="s">
        <v>191</v>
      </c>
      <c r="D94" s="148">
        <f>IFERROR(D$7*D72/D67,0)</f>
        <v>340.56464000000005</v>
      </c>
      <c r="E94" s="148">
        <f t="shared" ref="E94:AH94" si="34">IFERROR(E$7*E72/E67,0)</f>
        <v>334.88926400000003</v>
      </c>
      <c r="F94" s="148">
        <f t="shared" si="34"/>
        <v>329.213888</v>
      </c>
      <c r="G94" s="148">
        <f t="shared" si="34"/>
        <v>323.53851199999997</v>
      </c>
      <c r="H94" s="148">
        <f t="shared" si="34"/>
        <v>317.863136</v>
      </c>
      <c r="I94" s="148">
        <f t="shared" si="34"/>
        <v>312.18775999999997</v>
      </c>
      <c r="J94" s="148">
        <f t="shared" si="34"/>
        <v>306.512384</v>
      </c>
      <c r="K94" s="148">
        <f t="shared" si="34"/>
        <v>300.83700799999997</v>
      </c>
      <c r="L94" s="148">
        <f t="shared" si="34"/>
        <v>295.16163199999994</v>
      </c>
      <c r="M94" s="148">
        <f t="shared" si="34"/>
        <v>289.48625599999997</v>
      </c>
      <c r="N94" s="148">
        <f t="shared" si="34"/>
        <v>283.81087999999994</v>
      </c>
      <c r="O94" s="148">
        <f t="shared" si="34"/>
        <v>278.13550399999997</v>
      </c>
      <c r="P94" s="148">
        <f t="shared" si="34"/>
        <v>272.46012799999994</v>
      </c>
      <c r="Q94" s="148">
        <f t="shared" si="34"/>
        <v>266.78475199999997</v>
      </c>
      <c r="R94" s="148">
        <f t="shared" si="34"/>
        <v>261.10937599999994</v>
      </c>
      <c r="S94" s="148">
        <f t="shared" si="34"/>
        <v>255.43399999999997</v>
      </c>
      <c r="T94" s="148">
        <f t="shared" si="34"/>
        <v>249.75862399999994</v>
      </c>
      <c r="U94" s="148">
        <f t="shared" si="34"/>
        <v>244.083248</v>
      </c>
      <c r="V94" s="148">
        <f t="shared" si="34"/>
        <v>238.40787199999994</v>
      </c>
      <c r="W94" s="148">
        <f t="shared" si="34"/>
        <v>232.73249599999997</v>
      </c>
      <c r="X94" s="148">
        <f t="shared" si="34"/>
        <v>315.08335999999997</v>
      </c>
      <c r="Y94" s="148">
        <f t="shared" si="34"/>
        <v>309.40798399999994</v>
      </c>
      <c r="Z94" s="148">
        <f t="shared" si="34"/>
        <v>303.73260799999997</v>
      </c>
      <c r="AA94" s="148">
        <f t="shared" si="34"/>
        <v>298.05723199999994</v>
      </c>
      <c r="AB94" s="148">
        <f t="shared" si="34"/>
        <v>292.38185599999997</v>
      </c>
      <c r="AC94" s="148">
        <f t="shared" si="34"/>
        <v>286.70647999999994</v>
      </c>
      <c r="AD94" s="148">
        <f t="shared" si="34"/>
        <v>281.26275199999992</v>
      </c>
      <c r="AE94" s="148">
        <f t="shared" si="34"/>
        <v>275.81902399999996</v>
      </c>
      <c r="AF94" s="148">
        <f t="shared" si="34"/>
        <v>270.37529599999993</v>
      </c>
      <c r="AG94" s="148">
        <f t="shared" si="34"/>
        <v>264.93156799999991</v>
      </c>
      <c r="AH94" s="148">
        <f t="shared" si="34"/>
        <v>259.48783999999995</v>
      </c>
    </row>
    <row r="96" spans="2:34" x14ac:dyDescent="0.3">
      <c r="B96" s="12" t="s">
        <v>334</v>
      </c>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row>
    <row r="97" spans="2:34" x14ac:dyDescent="0.3">
      <c r="B97" s="55" t="str">
        <f>B93</f>
        <v>Semi-industrial/commercial customers at Low Voltage</v>
      </c>
      <c r="C97" s="48" t="s">
        <v>191</v>
      </c>
      <c r="D97" s="148">
        <f>IFERROR(D$8*D71/D66,0)</f>
        <v>206.77138857142859</v>
      </c>
      <c r="E97" s="148">
        <f t="shared" ref="E97:AH97" si="35">IFERROR(E$8*E71/E66,0)</f>
        <v>203.32562457142859</v>
      </c>
      <c r="F97" s="148">
        <f t="shared" si="35"/>
        <v>199.87986057142857</v>
      </c>
      <c r="G97" s="148">
        <f t="shared" si="35"/>
        <v>196.43409657142854</v>
      </c>
      <c r="H97" s="148">
        <f t="shared" si="35"/>
        <v>192.9883325714286</v>
      </c>
      <c r="I97" s="148">
        <f t="shared" si="35"/>
        <v>189.54256857142855</v>
      </c>
      <c r="J97" s="148">
        <f t="shared" si="35"/>
        <v>186.09680457142858</v>
      </c>
      <c r="K97" s="148">
        <f t="shared" si="35"/>
        <v>182.65104057142855</v>
      </c>
      <c r="L97" s="148">
        <f t="shared" si="35"/>
        <v>179.20527657142856</v>
      </c>
      <c r="M97" s="148">
        <f t="shared" si="35"/>
        <v>175.75951257142853</v>
      </c>
      <c r="N97" s="148">
        <f t="shared" si="35"/>
        <v>172.31374857142853</v>
      </c>
      <c r="O97" s="148">
        <f t="shared" si="35"/>
        <v>168.86798457142854</v>
      </c>
      <c r="P97" s="148">
        <f t="shared" si="35"/>
        <v>165.42222057142851</v>
      </c>
      <c r="Q97" s="148">
        <f t="shared" si="35"/>
        <v>161.97645657142857</v>
      </c>
      <c r="R97" s="148">
        <f t="shared" si="35"/>
        <v>158.53069257142852</v>
      </c>
      <c r="S97" s="148">
        <f t="shared" si="35"/>
        <v>155.08492857142855</v>
      </c>
      <c r="T97" s="148">
        <f t="shared" si="35"/>
        <v>151.63916457142852</v>
      </c>
      <c r="U97" s="148">
        <f t="shared" si="35"/>
        <v>148.19340057142853</v>
      </c>
      <c r="V97" s="148">
        <f t="shared" si="35"/>
        <v>144.74763657142853</v>
      </c>
      <c r="W97" s="148">
        <f t="shared" si="35"/>
        <v>141.30187257142856</v>
      </c>
      <c r="X97" s="148">
        <f t="shared" si="35"/>
        <v>191.30061142857144</v>
      </c>
      <c r="Y97" s="148">
        <f t="shared" si="35"/>
        <v>187.85484742857139</v>
      </c>
      <c r="Z97" s="148">
        <f t="shared" si="35"/>
        <v>184.40908342857142</v>
      </c>
      <c r="AA97" s="148">
        <f t="shared" si="35"/>
        <v>180.9633194285714</v>
      </c>
      <c r="AB97" s="148">
        <f t="shared" si="35"/>
        <v>177.5175554285714</v>
      </c>
      <c r="AC97" s="148">
        <f t="shared" si="35"/>
        <v>174.07179142857137</v>
      </c>
      <c r="AD97" s="148">
        <f t="shared" si="35"/>
        <v>170.7666708571428</v>
      </c>
      <c r="AE97" s="148">
        <f t="shared" si="35"/>
        <v>167.46155028571425</v>
      </c>
      <c r="AF97" s="148">
        <f t="shared" si="35"/>
        <v>164.15642971428568</v>
      </c>
      <c r="AG97" s="148">
        <f t="shared" si="35"/>
        <v>160.85130914285708</v>
      </c>
      <c r="AH97" s="148">
        <f t="shared" si="35"/>
        <v>157.54618857142853</v>
      </c>
    </row>
    <row r="98" spans="2:34" x14ac:dyDescent="0.3">
      <c r="B98" s="55" t="str">
        <f>B94</f>
        <v>Residential customers at Low Voltage</v>
      </c>
      <c r="C98" s="48" t="s">
        <v>191</v>
      </c>
      <c r="D98" s="148">
        <f>IFERROR(D$8*D72/D67,0)</f>
        <v>206.77138857142862</v>
      </c>
      <c r="E98" s="148">
        <f t="shared" ref="E98:AH98" si="36">IFERROR(E$8*E72/E67,0)</f>
        <v>203.32562457142862</v>
      </c>
      <c r="F98" s="148">
        <f t="shared" si="36"/>
        <v>199.87986057142859</v>
      </c>
      <c r="G98" s="148">
        <f t="shared" si="36"/>
        <v>196.43409657142857</v>
      </c>
      <c r="H98" s="148">
        <f t="shared" si="36"/>
        <v>192.9883325714286</v>
      </c>
      <c r="I98" s="148">
        <f t="shared" si="36"/>
        <v>189.54256857142857</v>
      </c>
      <c r="J98" s="148">
        <f t="shared" si="36"/>
        <v>186.09680457142858</v>
      </c>
      <c r="K98" s="148">
        <f t="shared" si="36"/>
        <v>182.65104057142858</v>
      </c>
      <c r="L98" s="148">
        <f t="shared" si="36"/>
        <v>179.20527657142856</v>
      </c>
      <c r="M98" s="148">
        <f t="shared" si="36"/>
        <v>175.75951257142856</v>
      </c>
      <c r="N98" s="148">
        <f t="shared" si="36"/>
        <v>172.31374857142856</v>
      </c>
      <c r="O98" s="148">
        <f t="shared" si="36"/>
        <v>168.86798457142856</v>
      </c>
      <c r="P98" s="148">
        <f t="shared" si="36"/>
        <v>165.42222057142854</v>
      </c>
      <c r="Q98" s="148">
        <f t="shared" si="36"/>
        <v>161.97645657142857</v>
      </c>
      <c r="R98" s="148">
        <f t="shared" si="36"/>
        <v>158.53069257142855</v>
      </c>
      <c r="S98" s="148">
        <f t="shared" si="36"/>
        <v>155.08492857142858</v>
      </c>
      <c r="T98" s="148">
        <f t="shared" si="36"/>
        <v>151.63916457142855</v>
      </c>
      <c r="U98" s="148">
        <f t="shared" si="36"/>
        <v>148.19340057142855</v>
      </c>
      <c r="V98" s="148">
        <f t="shared" si="36"/>
        <v>144.74763657142856</v>
      </c>
      <c r="W98" s="148">
        <f t="shared" si="36"/>
        <v>141.30187257142856</v>
      </c>
      <c r="X98" s="148">
        <f t="shared" si="36"/>
        <v>191.30061142857144</v>
      </c>
      <c r="Y98" s="148">
        <f t="shared" si="36"/>
        <v>187.85484742857142</v>
      </c>
      <c r="Z98" s="148">
        <f t="shared" si="36"/>
        <v>184.40908342857142</v>
      </c>
      <c r="AA98" s="148">
        <f t="shared" si="36"/>
        <v>180.96331942857142</v>
      </c>
      <c r="AB98" s="148">
        <f t="shared" si="36"/>
        <v>177.51755542857143</v>
      </c>
      <c r="AC98" s="148">
        <f t="shared" si="36"/>
        <v>174.0717914285714</v>
      </c>
      <c r="AD98" s="148">
        <f t="shared" si="36"/>
        <v>170.76667085714283</v>
      </c>
      <c r="AE98" s="148">
        <f t="shared" si="36"/>
        <v>167.46155028571428</v>
      </c>
      <c r="AF98" s="148">
        <f t="shared" si="36"/>
        <v>164.15642971428568</v>
      </c>
      <c r="AG98" s="148">
        <f t="shared" si="36"/>
        <v>160.8513091428571</v>
      </c>
      <c r="AH98" s="148">
        <f t="shared" si="36"/>
        <v>157.54618857142856</v>
      </c>
    </row>
    <row r="100" spans="2:34" x14ac:dyDescent="0.3">
      <c r="B100" s="12" t="s">
        <v>335</v>
      </c>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row>
    <row r="101" spans="2:34" x14ac:dyDescent="0.3">
      <c r="B101" s="55" t="str">
        <f>B97</f>
        <v>Semi-industrial/commercial customers at Low Voltage</v>
      </c>
      <c r="C101" s="48" t="s">
        <v>191</v>
      </c>
      <c r="D101" s="148">
        <f>IFERROR(D$9*D71/D66,0)</f>
        <v>133.79325142857147</v>
      </c>
      <c r="E101" s="148">
        <f t="shared" ref="E101:AH101" si="37">IFERROR(E$9*E71/E66,0)</f>
        <v>131.56363942857146</v>
      </c>
      <c r="F101" s="148">
        <f t="shared" si="37"/>
        <v>129.3340274285714</v>
      </c>
      <c r="G101" s="148">
        <f t="shared" si="37"/>
        <v>127.10441542857141</v>
      </c>
      <c r="H101" s="148">
        <f t="shared" si="37"/>
        <v>124.87480342857143</v>
      </c>
      <c r="I101" s="148">
        <f t="shared" si="37"/>
        <v>122.64519142857142</v>
      </c>
      <c r="J101" s="148">
        <f t="shared" si="37"/>
        <v>120.41557942857143</v>
      </c>
      <c r="K101" s="148">
        <f t="shared" si="37"/>
        <v>118.18596742857142</v>
      </c>
      <c r="L101" s="148">
        <f t="shared" si="37"/>
        <v>115.9563554285714</v>
      </c>
      <c r="M101" s="148">
        <f t="shared" si="37"/>
        <v>113.72674342857141</v>
      </c>
      <c r="N101" s="148">
        <f t="shared" si="37"/>
        <v>111.49713142857141</v>
      </c>
      <c r="O101" s="148">
        <f t="shared" si="37"/>
        <v>109.26751942857142</v>
      </c>
      <c r="P101" s="148">
        <f t="shared" si="37"/>
        <v>107.0379074285714</v>
      </c>
      <c r="Q101" s="148">
        <f t="shared" si="37"/>
        <v>104.80829542857141</v>
      </c>
      <c r="R101" s="148">
        <f t="shared" si="37"/>
        <v>102.57868342857141</v>
      </c>
      <c r="S101" s="148">
        <f t="shared" si="37"/>
        <v>100.34907142857143</v>
      </c>
      <c r="T101" s="148">
        <f t="shared" si="37"/>
        <v>98.119459428571403</v>
      </c>
      <c r="U101" s="148">
        <f t="shared" si="37"/>
        <v>95.889847428571429</v>
      </c>
      <c r="V101" s="148">
        <f t="shared" si="37"/>
        <v>93.660235428571426</v>
      </c>
      <c r="W101" s="148">
        <f t="shared" si="37"/>
        <v>91.430623428571423</v>
      </c>
      <c r="X101" s="148">
        <f t="shared" si="37"/>
        <v>123.78274857142856</v>
      </c>
      <c r="Y101" s="148">
        <f t="shared" si="37"/>
        <v>121.55313657142855</v>
      </c>
      <c r="Z101" s="148">
        <f t="shared" si="37"/>
        <v>119.32352457142856</v>
      </c>
      <c r="AA101" s="148">
        <f t="shared" si="37"/>
        <v>117.09391257142855</v>
      </c>
      <c r="AB101" s="148">
        <f t="shared" si="37"/>
        <v>114.86430057142856</v>
      </c>
      <c r="AC101" s="148">
        <f t="shared" si="37"/>
        <v>112.63468857142855</v>
      </c>
      <c r="AD101" s="148">
        <f t="shared" si="37"/>
        <v>110.49608114285711</v>
      </c>
      <c r="AE101" s="148">
        <f t="shared" si="37"/>
        <v>108.35747371428569</v>
      </c>
      <c r="AF101" s="148">
        <f t="shared" si="37"/>
        <v>106.21886628571426</v>
      </c>
      <c r="AG101" s="148">
        <f t="shared" si="37"/>
        <v>104.08025885714282</v>
      </c>
      <c r="AH101" s="148">
        <f t="shared" si="37"/>
        <v>101.9416514285714</v>
      </c>
    </row>
    <row r="102" spans="2:34" x14ac:dyDescent="0.3">
      <c r="B102" s="55" t="str">
        <f>B98</f>
        <v>Residential customers at Low Voltage</v>
      </c>
      <c r="C102" s="48" t="s">
        <v>191</v>
      </c>
      <c r="D102" s="148">
        <f>IFERROR(D$9*D72/D67,0)</f>
        <v>133.79325142857147</v>
      </c>
      <c r="E102" s="148">
        <f t="shared" ref="E102:AH102" si="38">IFERROR(E$9*E72/E67,0)</f>
        <v>131.56363942857146</v>
      </c>
      <c r="F102" s="148">
        <f t="shared" si="38"/>
        <v>129.33402742857143</v>
      </c>
      <c r="G102" s="148">
        <f t="shared" si="38"/>
        <v>127.10441542857143</v>
      </c>
      <c r="H102" s="148">
        <f t="shared" si="38"/>
        <v>124.87480342857145</v>
      </c>
      <c r="I102" s="148">
        <f t="shared" si="38"/>
        <v>122.64519142857145</v>
      </c>
      <c r="J102" s="148">
        <f t="shared" si="38"/>
        <v>120.41557942857145</v>
      </c>
      <c r="K102" s="148">
        <f t="shared" si="38"/>
        <v>118.18596742857144</v>
      </c>
      <c r="L102" s="148">
        <f t="shared" si="38"/>
        <v>115.95635542857141</v>
      </c>
      <c r="M102" s="148">
        <f t="shared" si="38"/>
        <v>113.72674342857144</v>
      </c>
      <c r="N102" s="148">
        <f t="shared" si="38"/>
        <v>111.49713142857144</v>
      </c>
      <c r="O102" s="148">
        <f t="shared" si="38"/>
        <v>109.26751942857143</v>
      </c>
      <c r="P102" s="148">
        <f t="shared" si="38"/>
        <v>107.03790742857143</v>
      </c>
      <c r="Q102" s="148">
        <f t="shared" si="38"/>
        <v>104.80829542857143</v>
      </c>
      <c r="R102" s="148">
        <f t="shared" si="38"/>
        <v>102.57868342857142</v>
      </c>
      <c r="S102" s="148">
        <f t="shared" si="38"/>
        <v>100.34907142857143</v>
      </c>
      <c r="T102" s="148">
        <f t="shared" si="38"/>
        <v>98.119459428571417</v>
      </c>
      <c r="U102" s="148">
        <f t="shared" si="38"/>
        <v>95.889847428571429</v>
      </c>
      <c r="V102" s="148">
        <f t="shared" si="38"/>
        <v>93.660235428571426</v>
      </c>
      <c r="W102" s="148">
        <f t="shared" si="38"/>
        <v>91.430623428571423</v>
      </c>
      <c r="X102" s="148">
        <f t="shared" si="38"/>
        <v>123.78274857142856</v>
      </c>
      <c r="Y102" s="148">
        <f t="shared" si="38"/>
        <v>121.55313657142855</v>
      </c>
      <c r="Z102" s="148">
        <f t="shared" si="38"/>
        <v>119.32352457142858</v>
      </c>
      <c r="AA102" s="148">
        <f t="shared" si="38"/>
        <v>117.09391257142855</v>
      </c>
      <c r="AB102" s="148">
        <f t="shared" si="38"/>
        <v>114.86430057142857</v>
      </c>
      <c r="AC102" s="148">
        <f t="shared" si="38"/>
        <v>112.63468857142857</v>
      </c>
      <c r="AD102" s="148">
        <f t="shared" si="38"/>
        <v>110.49608114285711</v>
      </c>
      <c r="AE102" s="148">
        <f t="shared" si="38"/>
        <v>108.3574737142857</v>
      </c>
      <c r="AF102" s="148">
        <f t="shared" si="38"/>
        <v>106.21886628571427</v>
      </c>
      <c r="AG102" s="148">
        <f t="shared" si="38"/>
        <v>104.08025885714284</v>
      </c>
      <c r="AH102" s="148">
        <f t="shared" si="38"/>
        <v>101.94165142857142</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10EFE-C5CD-4527-A5FF-617A9006B962}">
  <sheetPr>
    <tabColor theme="0" tint="-0.14999847407452621"/>
  </sheetPr>
  <dimension ref="B2:AF14"/>
  <sheetViews>
    <sheetView showGridLines="0" topLeftCell="A6" zoomScaleNormal="100" workbookViewId="0">
      <selection activeCell="E6" sqref="E6:L6"/>
    </sheetView>
  </sheetViews>
  <sheetFormatPr defaultRowHeight="14.4" x14ac:dyDescent="0.3"/>
  <cols>
    <col min="1" max="1" width="2.88671875" customWidth="1"/>
    <col min="2" max="2" width="29" style="5" customWidth="1"/>
    <col min="3" max="3" width="6.6640625" style="5" customWidth="1"/>
    <col min="4" max="4" width="13.6640625" style="2" customWidth="1"/>
    <col min="5" max="5" width="44.88671875" style="2" customWidth="1"/>
    <col min="6" max="9" width="13.6640625" style="2" customWidth="1"/>
  </cols>
  <sheetData>
    <row r="2" spans="2:32" x14ac:dyDescent="0.3">
      <c r="B2" s="12" t="s">
        <v>400</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row>
    <row r="3" spans="2:32" x14ac:dyDescent="0.3">
      <c r="B3"/>
      <c r="C3"/>
      <c r="D3"/>
      <c r="E3"/>
      <c r="F3"/>
      <c r="G3"/>
      <c r="H3"/>
      <c r="I3"/>
    </row>
    <row r="4" spans="2:32" ht="28.95" customHeight="1" x14ac:dyDescent="0.3">
      <c r="B4" s="6" t="s">
        <v>23</v>
      </c>
      <c r="C4" s="8" t="s">
        <v>3</v>
      </c>
      <c r="D4" s="14">
        <f>70%</f>
        <v>0.7</v>
      </c>
      <c r="E4" s="279" t="s">
        <v>407</v>
      </c>
      <c r="F4" s="280"/>
      <c r="G4" s="280"/>
      <c r="H4" s="280"/>
      <c r="I4" s="280"/>
      <c r="J4" s="280"/>
      <c r="K4" s="280"/>
    </row>
    <row r="5" spans="2:32" ht="14.4" customHeight="1" x14ac:dyDescent="0.3">
      <c r="B5" s="6" t="s">
        <v>24</v>
      </c>
      <c r="C5" s="8" t="s">
        <v>3</v>
      </c>
      <c r="D5" s="45">
        <v>0.1</v>
      </c>
      <c r="E5" s="279" t="s">
        <v>395</v>
      </c>
      <c r="F5" s="280"/>
      <c r="G5" s="280"/>
      <c r="H5" s="280"/>
      <c r="I5" s="280"/>
      <c r="J5" s="280"/>
      <c r="K5" s="280"/>
    </row>
    <row r="6" spans="2:32" ht="129" customHeight="1" x14ac:dyDescent="0.3">
      <c r="B6" s="6" t="s">
        <v>26</v>
      </c>
      <c r="C6" s="8" t="s">
        <v>3</v>
      </c>
      <c r="D6" s="14">
        <v>4.2999999999999997E-2</v>
      </c>
      <c r="E6" s="279" t="s">
        <v>396</v>
      </c>
      <c r="F6" s="280"/>
      <c r="G6" s="280"/>
      <c r="H6" s="280"/>
      <c r="I6" s="280"/>
      <c r="J6" s="280"/>
      <c r="K6" s="280"/>
      <c r="L6" s="280"/>
    </row>
    <row r="7" spans="2:32" ht="145.5" customHeight="1" x14ac:dyDescent="0.3">
      <c r="B7" s="6" t="s">
        <v>27</v>
      </c>
      <c r="C7" s="8" t="s">
        <v>3</v>
      </c>
      <c r="D7" s="14">
        <v>0.1</v>
      </c>
      <c r="E7" s="279" t="s">
        <v>406</v>
      </c>
      <c r="F7" s="280"/>
      <c r="G7" s="280"/>
      <c r="H7" s="280"/>
      <c r="I7" s="280"/>
      <c r="J7" s="280"/>
      <c r="K7" s="280"/>
      <c r="L7" s="280"/>
    </row>
    <row r="8" spans="2:32" ht="123.75" customHeight="1" x14ac:dyDescent="0.3">
      <c r="B8" s="6" t="s">
        <v>29</v>
      </c>
      <c r="C8" s="8" t="s">
        <v>3</v>
      </c>
      <c r="D8" s="14">
        <v>0.1206</v>
      </c>
      <c r="E8" s="279" t="s">
        <v>397</v>
      </c>
      <c r="F8" s="280"/>
      <c r="G8" s="280"/>
      <c r="H8" s="280"/>
      <c r="I8" s="280"/>
      <c r="J8" s="280"/>
      <c r="K8" s="280"/>
    </row>
    <row r="9" spans="2:32" ht="68.25" customHeight="1" x14ac:dyDescent="0.3">
      <c r="B9" s="6" t="s">
        <v>28</v>
      </c>
      <c r="C9" s="8" t="s">
        <v>5</v>
      </c>
      <c r="D9" s="13">
        <v>0.47</v>
      </c>
      <c r="E9" s="279" t="s">
        <v>398</v>
      </c>
      <c r="F9" s="280"/>
      <c r="G9" s="280"/>
      <c r="H9" s="280"/>
      <c r="I9" s="280"/>
      <c r="J9" s="280"/>
      <c r="K9" s="280"/>
    </row>
    <row r="10" spans="2:32" ht="30" customHeight="1" x14ac:dyDescent="0.3">
      <c r="B10" s="6" t="s">
        <v>30</v>
      </c>
      <c r="C10" s="8" t="s">
        <v>3</v>
      </c>
      <c r="D10" s="187">
        <f>D6+D7+D9*(D8-D6)</f>
        <v>0.17947200000000002</v>
      </c>
      <c r="F10"/>
    </row>
    <row r="11" spans="2:32" ht="15" customHeight="1" x14ac:dyDescent="0.3">
      <c r="B11" s="6" t="s">
        <v>25</v>
      </c>
      <c r="C11" s="8" t="s">
        <v>3</v>
      </c>
      <c r="D11" s="14">
        <f>28%</f>
        <v>0.28000000000000003</v>
      </c>
      <c r="F11"/>
    </row>
    <row r="12" spans="2:32" x14ac:dyDescent="0.3">
      <c r="D12" s="20"/>
    </row>
    <row r="13" spans="2:32" ht="36" customHeight="1" x14ac:dyDescent="0.3">
      <c r="B13" s="6" t="s">
        <v>15</v>
      </c>
      <c r="C13" s="8" t="s">
        <v>3</v>
      </c>
      <c r="D13" s="15">
        <f>(1-D4)*D10/(1-D11)+D4*D5</f>
        <v>0.14478000000000002</v>
      </c>
    </row>
    <row r="14" spans="2:32" x14ac:dyDescent="0.3">
      <c r="F14"/>
    </row>
  </sheetData>
  <mergeCells count="6">
    <mergeCell ref="E9:K9"/>
    <mergeCell ref="E8:K8"/>
    <mergeCell ref="E4:K4"/>
    <mergeCell ref="E5:K5"/>
    <mergeCell ref="E6:L6"/>
    <mergeCell ref="E7:L7"/>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D741E-C9F8-4CB4-9D76-A554D934B51B}">
  <sheetPr>
    <tabColor theme="0" tint="-0.14999847407452621"/>
  </sheetPr>
  <dimension ref="B1:AI55"/>
  <sheetViews>
    <sheetView showGridLines="0" topLeftCell="A29" zoomScale="85" zoomScaleNormal="85" workbookViewId="0">
      <pane xSplit="2" topLeftCell="C1" activePane="topRight" state="frozen"/>
      <selection pane="topRight" activeCell="D63" sqref="D62:D63"/>
    </sheetView>
  </sheetViews>
  <sheetFormatPr defaultRowHeight="14.4" x14ac:dyDescent="0.3"/>
  <cols>
    <col min="1" max="1" width="2.88671875" customWidth="1"/>
    <col min="2" max="2" width="33.5546875" style="5" customWidth="1"/>
    <col min="3" max="4" width="22.88671875" style="5" customWidth="1"/>
    <col min="5" max="5" width="15.5546875" style="5" customWidth="1"/>
    <col min="6" max="11" width="15.5546875" style="2" customWidth="1"/>
    <col min="12" max="12" width="22" style="2" customWidth="1"/>
    <col min="13" max="13" width="15.5546875" style="2" customWidth="1"/>
    <col min="14" max="20" width="15.5546875" customWidth="1"/>
    <col min="21" max="21" width="15.6640625" customWidth="1"/>
    <col min="22" max="34" width="15.5546875" customWidth="1"/>
    <col min="35" max="35" width="15" customWidth="1"/>
  </cols>
  <sheetData>
    <row r="1" spans="2:35" ht="15.75" customHeight="1" x14ac:dyDescent="0.3"/>
    <row r="2" spans="2:35" x14ac:dyDescent="0.3">
      <c r="B2" s="12" t="s">
        <v>236</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row>
    <row r="3" spans="2:35" x14ac:dyDescent="0.3">
      <c r="B3"/>
      <c r="C3"/>
      <c r="D3"/>
      <c r="E3"/>
      <c r="F3"/>
      <c r="G3"/>
      <c r="H3"/>
      <c r="I3"/>
      <c r="J3"/>
      <c r="K3"/>
      <c r="L3"/>
      <c r="M3"/>
    </row>
    <row r="4" spans="2:35" x14ac:dyDescent="0.3">
      <c r="B4" s="9"/>
      <c r="C4" s="9"/>
      <c r="D4" s="9"/>
      <c r="E4" s="152"/>
      <c r="F4">
        <v>1</v>
      </c>
      <c r="G4">
        <v>2</v>
      </c>
      <c r="H4">
        <v>3</v>
      </c>
      <c r="I4">
        <v>4</v>
      </c>
      <c r="J4">
        <v>5</v>
      </c>
      <c r="K4">
        <v>6</v>
      </c>
      <c r="L4">
        <v>7</v>
      </c>
      <c r="M4">
        <v>8</v>
      </c>
      <c r="N4">
        <v>9</v>
      </c>
      <c r="O4">
        <v>10</v>
      </c>
      <c r="P4">
        <v>11</v>
      </c>
      <c r="Q4">
        <v>12</v>
      </c>
      <c r="R4">
        <v>13</v>
      </c>
      <c r="S4">
        <v>14</v>
      </c>
      <c r="T4">
        <v>15</v>
      </c>
      <c r="U4">
        <v>16</v>
      </c>
      <c r="V4">
        <v>17</v>
      </c>
      <c r="W4">
        <v>18</v>
      </c>
      <c r="X4">
        <v>19</v>
      </c>
      <c r="Y4">
        <v>20</v>
      </c>
      <c r="Z4">
        <v>21</v>
      </c>
      <c r="AA4">
        <v>22</v>
      </c>
      <c r="AB4">
        <v>23</v>
      </c>
      <c r="AC4">
        <v>24</v>
      </c>
      <c r="AD4">
        <v>25</v>
      </c>
      <c r="AE4">
        <v>26</v>
      </c>
      <c r="AF4">
        <v>27</v>
      </c>
      <c r="AG4">
        <v>28</v>
      </c>
      <c r="AH4">
        <v>29</v>
      </c>
      <c r="AI4">
        <v>30</v>
      </c>
    </row>
    <row r="5" spans="2:35" x14ac:dyDescent="0.3">
      <c r="B5" s="136" t="s">
        <v>75</v>
      </c>
      <c r="C5"/>
      <c r="D5" s="63" t="s">
        <v>74</v>
      </c>
      <c r="E5" s="157">
        <f>E8</f>
        <v>2024</v>
      </c>
      <c r="F5" s="157">
        <f t="shared" ref="F5:AI5" si="0">F8</f>
        <v>2025</v>
      </c>
      <c r="G5" s="157">
        <f t="shared" si="0"/>
        <v>2026</v>
      </c>
      <c r="H5" s="157">
        <f t="shared" si="0"/>
        <v>2027</v>
      </c>
      <c r="I5" s="157">
        <f t="shared" si="0"/>
        <v>2028</v>
      </c>
      <c r="J5" s="157">
        <f t="shared" si="0"/>
        <v>2029</v>
      </c>
      <c r="K5" s="157">
        <f t="shared" si="0"/>
        <v>2030</v>
      </c>
      <c r="L5" s="157">
        <f t="shared" si="0"/>
        <v>2031</v>
      </c>
      <c r="M5" s="157">
        <f t="shared" si="0"/>
        <v>2032</v>
      </c>
      <c r="N5" s="157">
        <f t="shared" si="0"/>
        <v>2033</v>
      </c>
      <c r="O5" s="157">
        <f t="shared" si="0"/>
        <v>2034</v>
      </c>
      <c r="P5" s="157">
        <f t="shared" si="0"/>
        <v>2035</v>
      </c>
      <c r="Q5" s="157">
        <f t="shared" si="0"/>
        <v>2036</v>
      </c>
      <c r="R5" s="157">
        <f t="shared" si="0"/>
        <v>2037</v>
      </c>
      <c r="S5" s="157">
        <f t="shared" si="0"/>
        <v>2038</v>
      </c>
      <c r="T5" s="157">
        <f t="shared" si="0"/>
        <v>2039</v>
      </c>
      <c r="U5" s="157">
        <f t="shared" si="0"/>
        <v>2040</v>
      </c>
      <c r="V5" s="157">
        <f t="shared" si="0"/>
        <v>2041</v>
      </c>
      <c r="W5" s="157">
        <f t="shared" si="0"/>
        <v>2042</v>
      </c>
      <c r="X5" s="157">
        <f t="shared" si="0"/>
        <v>2043</v>
      </c>
      <c r="Y5" s="157">
        <f t="shared" si="0"/>
        <v>2044</v>
      </c>
      <c r="Z5" s="157">
        <f t="shared" si="0"/>
        <v>2045</v>
      </c>
      <c r="AA5" s="157">
        <f t="shared" si="0"/>
        <v>2046</v>
      </c>
      <c r="AB5" s="157">
        <f t="shared" si="0"/>
        <v>2047</v>
      </c>
      <c r="AC5" s="157">
        <f t="shared" si="0"/>
        <v>2048</v>
      </c>
      <c r="AD5" s="157">
        <f t="shared" si="0"/>
        <v>2049</v>
      </c>
      <c r="AE5" s="157">
        <f t="shared" si="0"/>
        <v>2050</v>
      </c>
      <c r="AF5" s="157">
        <f t="shared" si="0"/>
        <v>2051</v>
      </c>
      <c r="AG5" s="157">
        <f t="shared" si="0"/>
        <v>2052</v>
      </c>
      <c r="AH5" s="157">
        <f t="shared" si="0"/>
        <v>2053</v>
      </c>
      <c r="AI5" s="157">
        <f t="shared" si="0"/>
        <v>2054</v>
      </c>
    </row>
    <row r="6" spans="2:35" ht="28.8" x14ac:dyDescent="0.3">
      <c r="B6" s="155" t="s">
        <v>75</v>
      </c>
      <c r="C6" s="242"/>
      <c r="D6" s="188">
        <f>SUM(E6:AI6)</f>
        <v>1580.9999999999989</v>
      </c>
      <c r="E6" s="126">
        <v>0</v>
      </c>
      <c r="F6" s="126">
        <f>E52</f>
        <v>102</v>
      </c>
      <c r="G6" s="126">
        <f t="shared" ref="G6:AI6" si="1">F52</f>
        <v>98.6</v>
      </c>
      <c r="H6" s="126">
        <f t="shared" si="1"/>
        <v>95.199999999999989</v>
      </c>
      <c r="I6" s="126">
        <f t="shared" si="1"/>
        <v>91.799999999999983</v>
      </c>
      <c r="J6" s="126">
        <f t="shared" si="1"/>
        <v>88.399999999999977</v>
      </c>
      <c r="K6" s="126">
        <f t="shared" si="1"/>
        <v>84.999999999999972</v>
      </c>
      <c r="L6" s="126">
        <f t="shared" si="1"/>
        <v>81.599999999999966</v>
      </c>
      <c r="M6" s="126">
        <f t="shared" si="1"/>
        <v>78.19999999999996</v>
      </c>
      <c r="N6" s="126">
        <f t="shared" si="1"/>
        <v>74.799999999999955</v>
      </c>
      <c r="O6" s="126">
        <f t="shared" si="1"/>
        <v>71.399999999999949</v>
      </c>
      <c r="P6" s="126">
        <f t="shared" si="1"/>
        <v>67.999999999999943</v>
      </c>
      <c r="Q6" s="126">
        <f>P52</f>
        <v>64.599999999999937</v>
      </c>
      <c r="R6" s="126">
        <f t="shared" si="1"/>
        <v>61.199999999999939</v>
      </c>
      <c r="S6" s="126">
        <f t="shared" si="1"/>
        <v>57.79999999999994</v>
      </c>
      <c r="T6" s="126">
        <f t="shared" si="1"/>
        <v>54.399999999999942</v>
      </c>
      <c r="U6" s="126">
        <f t="shared" si="1"/>
        <v>50.999999999999943</v>
      </c>
      <c r="V6" s="126">
        <f t="shared" si="1"/>
        <v>47.599999999999945</v>
      </c>
      <c r="W6" s="126">
        <f t="shared" si="1"/>
        <v>44.199999999999946</v>
      </c>
      <c r="X6" s="126">
        <f t="shared" si="1"/>
        <v>40.799999999999947</v>
      </c>
      <c r="Y6" s="126">
        <f t="shared" si="1"/>
        <v>37.399999999999949</v>
      </c>
      <c r="Z6" s="126">
        <f t="shared" si="1"/>
        <v>33.99999999999995</v>
      </c>
      <c r="AA6" s="126">
        <f t="shared" si="1"/>
        <v>30.599999999999952</v>
      </c>
      <c r="AB6" s="126">
        <f t="shared" si="1"/>
        <v>27.199999999999953</v>
      </c>
      <c r="AC6" s="126">
        <f t="shared" si="1"/>
        <v>23.799999999999955</v>
      </c>
      <c r="AD6" s="126">
        <f t="shared" si="1"/>
        <v>20.399999999999956</v>
      </c>
      <c r="AE6" s="126">
        <f t="shared" si="1"/>
        <v>16.999999999999957</v>
      </c>
      <c r="AF6" s="126">
        <f t="shared" si="1"/>
        <v>13.599999999999957</v>
      </c>
      <c r="AG6" s="126">
        <f t="shared" si="1"/>
        <v>10.199999999999957</v>
      </c>
      <c r="AH6" s="126">
        <f t="shared" si="1"/>
        <v>6.7999999999999563</v>
      </c>
      <c r="AI6" s="126">
        <f t="shared" si="1"/>
        <v>3.3999999999999564</v>
      </c>
    </row>
    <row r="7" spans="2:35" x14ac:dyDescent="0.3">
      <c r="B7"/>
      <c r="C7"/>
      <c r="D7"/>
      <c r="E7"/>
      <c r="F7"/>
      <c r="G7"/>
      <c r="H7"/>
      <c r="I7"/>
      <c r="J7"/>
      <c r="K7"/>
      <c r="L7"/>
      <c r="M7"/>
    </row>
    <row r="8" spans="2:35" x14ac:dyDescent="0.3">
      <c r="B8" s="125" t="s">
        <v>215</v>
      </c>
      <c r="C8" s="63" t="s">
        <v>73</v>
      </c>
      <c r="D8" s="63" t="s">
        <v>74</v>
      </c>
      <c r="E8" s="11">
        <v>2024</v>
      </c>
      <c r="F8" s="11">
        <f>E8+1</f>
        <v>2025</v>
      </c>
      <c r="G8" s="11">
        <f t="shared" ref="G8:AI8" si="2">F8+1</f>
        <v>2026</v>
      </c>
      <c r="H8" s="11">
        <f t="shared" si="2"/>
        <v>2027</v>
      </c>
      <c r="I8" s="11">
        <f t="shared" si="2"/>
        <v>2028</v>
      </c>
      <c r="J8" s="11">
        <f t="shared" si="2"/>
        <v>2029</v>
      </c>
      <c r="K8" s="11">
        <f t="shared" si="2"/>
        <v>2030</v>
      </c>
      <c r="L8" s="11">
        <f t="shared" si="2"/>
        <v>2031</v>
      </c>
      <c r="M8" s="11">
        <f t="shared" si="2"/>
        <v>2032</v>
      </c>
      <c r="N8" s="11">
        <f t="shared" si="2"/>
        <v>2033</v>
      </c>
      <c r="O8" s="11">
        <f t="shared" si="2"/>
        <v>2034</v>
      </c>
      <c r="P8" s="11">
        <f t="shared" si="2"/>
        <v>2035</v>
      </c>
      <c r="Q8" s="11">
        <f t="shared" si="2"/>
        <v>2036</v>
      </c>
      <c r="R8" s="11">
        <f t="shared" si="2"/>
        <v>2037</v>
      </c>
      <c r="S8" s="11">
        <f t="shared" si="2"/>
        <v>2038</v>
      </c>
      <c r="T8" s="11">
        <f t="shared" si="2"/>
        <v>2039</v>
      </c>
      <c r="U8" s="11">
        <f t="shared" si="2"/>
        <v>2040</v>
      </c>
      <c r="V8" s="11">
        <f t="shared" si="2"/>
        <v>2041</v>
      </c>
      <c r="W8" s="11">
        <f t="shared" si="2"/>
        <v>2042</v>
      </c>
      <c r="X8" s="11">
        <f t="shared" si="2"/>
        <v>2043</v>
      </c>
      <c r="Y8" s="11">
        <f t="shared" si="2"/>
        <v>2044</v>
      </c>
      <c r="Z8" s="11">
        <f t="shared" si="2"/>
        <v>2045</v>
      </c>
      <c r="AA8" s="11">
        <f t="shared" si="2"/>
        <v>2046</v>
      </c>
      <c r="AB8" s="11">
        <f t="shared" si="2"/>
        <v>2047</v>
      </c>
      <c r="AC8" s="11">
        <f t="shared" si="2"/>
        <v>2048</v>
      </c>
      <c r="AD8" s="11">
        <f t="shared" si="2"/>
        <v>2049</v>
      </c>
      <c r="AE8" s="11">
        <f t="shared" si="2"/>
        <v>2050</v>
      </c>
      <c r="AF8" s="11">
        <f t="shared" si="2"/>
        <v>2051</v>
      </c>
      <c r="AG8" s="11">
        <f t="shared" si="2"/>
        <v>2052</v>
      </c>
      <c r="AH8" s="11">
        <f t="shared" si="2"/>
        <v>2053</v>
      </c>
      <c r="AI8" s="11">
        <f t="shared" si="2"/>
        <v>2054</v>
      </c>
    </row>
    <row r="9" spans="2:35" x14ac:dyDescent="0.3">
      <c r="B9" s="289" t="s">
        <v>129</v>
      </c>
      <c r="C9" s="290"/>
      <c r="D9" s="290"/>
      <c r="E9" s="290"/>
      <c r="F9" s="290"/>
      <c r="G9" s="290"/>
      <c r="H9" s="290"/>
      <c r="I9" s="290"/>
      <c r="J9" s="290"/>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row>
    <row r="10" spans="2:35" x14ac:dyDescent="0.3">
      <c r="B10" s="6" t="str">
        <f>'4.CAPEX List'!F3</f>
        <v>Buildings</v>
      </c>
      <c r="C10" s="123">
        <v>3.3333333333333333E-2</v>
      </c>
      <c r="D10" s="151">
        <f t="shared" ref="D10:D19" si="3">SUM(E10:AI10)</f>
        <v>9</v>
      </c>
      <c r="E10" s="177">
        <v>9</v>
      </c>
      <c r="F10" s="177">
        <v>0</v>
      </c>
      <c r="G10" s="177">
        <v>0</v>
      </c>
      <c r="H10" s="177">
        <v>0</v>
      </c>
      <c r="I10" s="177">
        <v>0</v>
      </c>
      <c r="J10" s="177">
        <v>0</v>
      </c>
      <c r="K10" s="177">
        <v>0</v>
      </c>
      <c r="L10" s="177">
        <v>0</v>
      </c>
      <c r="M10" s="177">
        <v>0</v>
      </c>
      <c r="N10" s="177">
        <v>0</v>
      </c>
      <c r="O10" s="177">
        <v>0</v>
      </c>
      <c r="P10" s="177">
        <v>0</v>
      </c>
      <c r="Q10" s="177">
        <v>0</v>
      </c>
      <c r="R10" s="177">
        <v>0</v>
      </c>
      <c r="S10" s="177">
        <v>0</v>
      </c>
      <c r="T10" s="177">
        <v>0</v>
      </c>
      <c r="U10" s="177">
        <v>0</v>
      </c>
      <c r="V10" s="177">
        <v>0</v>
      </c>
      <c r="W10" s="177">
        <v>0</v>
      </c>
      <c r="X10" s="177">
        <v>0</v>
      </c>
      <c r="Y10" s="177">
        <v>0</v>
      </c>
      <c r="Z10" s="177">
        <v>0</v>
      </c>
      <c r="AA10" s="177">
        <v>0</v>
      </c>
      <c r="AB10" s="177">
        <v>0</v>
      </c>
      <c r="AC10" s="177">
        <v>0</v>
      </c>
      <c r="AD10" s="177">
        <v>0</v>
      </c>
      <c r="AE10" s="177">
        <v>0</v>
      </c>
      <c r="AF10" s="177">
        <v>0</v>
      </c>
      <c r="AG10" s="177">
        <v>0</v>
      </c>
      <c r="AH10" s="177">
        <v>0</v>
      </c>
      <c r="AI10" s="177">
        <v>0</v>
      </c>
    </row>
    <row r="11" spans="2:35" x14ac:dyDescent="0.3">
      <c r="B11" s="6" t="str">
        <f>'4.CAPEX List'!F4</f>
        <v>IT</v>
      </c>
      <c r="C11" s="123">
        <v>3.3333333333333333E-2</v>
      </c>
      <c r="D11" s="151">
        <f t="shared" si="3"/>
        <v>9</v>
      </c>
      <c r="E11" s="177">
        <v>9</v>
      </c>
      <c r="F11" s="177">
        <v>0</v>
      </c>
      <c r="G11" s="177">
        <v>0</v>
      </c>
      <c r="H11" s="177">
        <v>0</v>
      </c>
      <c r="I11" s="177">
        <v>0</v>
      </c>
      <c r="J11" s="177">
        <v>0</v>
      </c>
      <c r="K11" s="177">
        <v>0</v>
      </c>
      <c r="L11" s="177">
        <v>0</v>
      </c>
      <c r="M11" s="177">
        <v>0</v>
      </c>
      <c r="N11" s="177">
        <v>0</v>
      </c>
      <c r="O11" s="177">
        <v>0</v>
      </c>
      <c r="P11" s="177">
        <v>0</v>
      </c>
      <c r="Q11" s="177">
        <v>0</v>
      </c>
      <c r="R11" s="177">
        <v>0</v>
      </c>
      <c r="S11" s="177">
        <v>0</v>
      </c>
      <c r="T11" s="177">
        <v>0</v>
      </c>
      <c r="U11" s="177">
        <v>0</v>
      </c>
      <c r="V11" s="177">
        <v>0</v>
      </c>
      <c r="W11" s="177">
        <v>0</v>
      </c>
      <c r="X11" s="177">
        <v>0</v>
      </c>
      <c r="Y11" s="177">
        <v>0</v>
      </c>
      <c r="Z11" s="177">
        <v>0</v>
      </c>
      <c r="AA11" s="177">
        <v>0</v>
      </c>
      <c r="AB11" s="177">
        <v>0</v>
      </c>
      <c r="AC11" s="177">
        <v>0</v>
      </c>
      <c r="AD11" s="177">
        <v>0</v>
      </c>
      <c r="AE11" s="177">
        <v>0</v>
      </c>
      <c r="AF11" s="177">
        <v>0</v>
      </c>
      <c r="AG11" s="177">
        <v>0</v>
      </c>
      <c r="AH11" s="177">
        <v>0</v>
      </c>
      <c r="AI11" s="177">
        <v>0</v>
      </c>
    </row>
    <row r="12" spans="2:35" ht="28.8" x14ac:dyDescent="0.3">
      <c r="B12" s="6" t="str">
        <f>'4.CAPEX List'!F5</f>
        <v>Vehicles and other transportation equipment</v>
      </c>
      <c r="C12" s="123">
        <v>3.3333333333333333E-2</v>
      </c>
      <c r="D12" s="151">
        <f t="shared" si="3"/>
        <v>9</v>
      </c>
      <c r="E12" s="177">
        <v>9</v>
      </c>
      <c r="F12" s="177">
        <v>0</v>
      </c>
      <c r="G12" s="177">
        <v>0</v>
      </c>
      <c r="H12" s="177">
        <v>0</v>
      </c>
      <c r="I12" s="177">
        <v>0</v>
      </c>
      <c r="J12" s="177">
        <v>0</v>
      </c>
      <c r="K12" s="177">
        <v>0</v>
      </c>
      <c r="L12" s="177">
        <v>0</v>
      </c>
      <c r="M12" s="177">
        <v>0</v>
      </c>
      <c r="N12" s="177">
        <v>0</v>
      </c>
      <c r="O12" s="177">
        <v>0</v>
      </c>
      <c r="P12" s="177">
        <v>0</v>
      </c>
      <c r="Q12" s="177">
        <v>0</v>
      </c>
      <c r="R12" s="177">
        <v>0</v>
      </c>
      <c r="S12" s="177">
        <v>0</v>
      </c>
      <c r="T12" s="177">
        <v>0</v>
      </c>
      <c r="U12" s="177">
        <v>0</v>
      </c>
      <c r="V12" s="177">
        <v>0</v>
      </c>
      <c r="W12" s="177">
        <v>0</v>
      </c>
      <c r="X12" s="177">
        <v>0</v>
      </c>
      <c r="Y12" s="177">
        <v>0</v>
      </c>
      <c r="Z12" s="177">
        <v>0</v>
      </c>
      <c r="AA12" s="177">
        <v>0</v>
      </c>
      <c r="AB12" s="177">
        <v>0</v>
      </c>
      <c r="AC12" s="177">
        <v>0</v>
      </c>
      <c r="AD12" s="177">
        <v>0</v>
      </c>
      <c r="AE12" s="177">
        <v>0</v>
      </c>
      <c r="AF12" s="177">
        <v>0</v>
      </c>
      <c r="AG12" s="177">
        <v>0</v>
      </c>
      <c r="AH12" s="177">
        <v>0</v>
      </c>
      <c r="AI12" s="177">
        <v>0</v>
      </c>
    </row>
    <row r="13" spans="2:35" x14ac:dyDescent="0.3">
      <c r="B13" s="6" t="str">
        <f>'4.CAPEX List'!F6</f>
        <v xml:space="preserve">Furniture, fittings </v>
      </c>
      <c r="C13" s="123">
        <v>3.3333333333333333E-2</v>
      </c>
      <c r="D13" s="151">
        <f t="shared" si="3"/>
        <v>9</v>
      </c>
      <c r="E13" s="177">
        <v>9</v>
      </c>
      <c r="F13" s="177">
        <v>0</v>
      </c>
      <c r="G13" s="177">
        <v>0</v>
      </c>
      <c r="H13" s="177">
        <v>0</v>
      </c>
      <c r="I13" s="177">
        <v>0</v>
      </c>
      <c r="J13" s="177">
        <v>0</v>
      </c>
      <c r="K13" s="177">
        <v>0</v>
      </c>
      <c r="L13" s="177">
        <v>0</v>
      </c>
      <c r="M13" s="177">
        <v>0</v>
      </c>
      <c r="N13" s="177">
        <v>0</v>
      </c>
      <c r="O13" s="177">
        <v>0</v>
      </c>
      <c r="P13" s="177">
        <v>0</v>
      </c>
      <c r="Q13" s="177">
        <v>0</v>
      </c>
      <c r="R13" s="177">
        <v>0</v>
      </c>
      <c r="S13" s="177">
        <v>0</v>
      </c>
      <c r="T13" s="177">
        <v>0</v>
      </c>
      <c r="U13" s="177">
        <v>0</v>
      </c>
      <c r="V13" s="177">
        <v>0</v>
      </c>
      <c r="W13" s="177">
        <v>0</v>
      </c>
      <c r="X13" s="177">
        <v>0</v>
      </c>
      <c r="Y13" s="177">
        <v>0</v>
      </c>
      <c r="Z13" s="177">
        <v>0</v>
      </c>
      <c r="AA13" s="177">
        <v>0</v>
      </c>
      <c r="AB13" s="177">
        <v>0</v>
      </c>
      <c r="AC13" s="177">
        <v>0</v>
      </c>
      <c r="AD13" s="177">
        <v>0</v>
      </c>
      <c r="AE13" s="177">
        <v>0</v>
      </c>
      <c r="AF13" s="177">
        <v>0</v>
      </c>
      <c r="AG13" s="177">
        <v>0</v>
      </c>
      <c r="AH13" s="177">
        <v>0</v>
      </c>
      <c r="AI13" s="177">
        <v>0</v>
      </c>
    </row>
    <row r="14" spans="2:35" x14ac:dyDescent="0.3">
      <c r="B14" s="6" t="str">
        <f>'4.CAPEX List'!F7</f>
        <v xml:space="preserve">Computer equipment </v>
      </c>
      <c r="C14" s="123">
        <v>3.3333333333333333E-2</v>
      </c>
      <c r="D14" s="151">
        <f t="shared" si="3"/>
        <v>9</v>
      </c>
      <c r="E14" s="177">
        <v>9</v>
      </c>
      <c r="F14" s="177">
        <v>0</v>
      </c>
      <c r="G14" s="177">
        <v>0</v>
      </c>
      <c r="H14" s="177">
        <v>0</v>
      </c>
      <c r="I14" s="177">
        <v>0</v>
      </c>
      <c r="J14" s="177">
        <v>0</v>
      </c>
      <c r="K14" s="177">
        <v>0</v>
      </c>
      <c r="L14" s="177">
        <v>0</v>
      </c>
      <c r="M14" s="177">
        <v>0</v>
      </c>
      <c r="N14" s="177">
        <v>0</v>
      </c>
      <c r="O14" s="177">
        <v>0</v>
      </c>
      <c r="P14" s="177">
        <v>0</v>
      </c>
      <c r="Q14" s="177">
        <v>0</v>
      </c>
      <c r="R14" s="177">
        <v>0</v>
      </c>
      <c r="S14" s="177">
        <v>0</v>
      </c>
      <c r="T14" s="177">
        <v>0</v>
      </c>
      <c r="U14" s="177">
        <v>0</v>
      </c>
      <c r="V14" s="177">
        <v>0</v>
      </c>
      <c r="W14" s="177">
        <v>0</v>
      </c>
      <c r="X14" s="177">
        <v>0</v>
      </c>
      <c r="Y14" s="177">
        <v>0</v>
      </c>
      <c r="Z14" s="177">
        <v>0</v>
      </c>
      <c r="AA14" s="177">
        <v>0</v>
      </c>
      <c r="AB14" s="177">
        <v>0</v>
      </c>
      <c r="AC14" s="177">
        <v>0</v>
      </c>
      <c r="AD14" s="177">
        <v>0</v>
      </c>
      <c r="AE14" s="177">
        <v>0</v>
      </c>
      <c r="AF14" s="177">
        <v>0</v>
      </c>
      <c r="AG14" s="177">
        <v>0</v>
      </c>
      <c r="AH14" s="177">
        <v>0</v>
      </c>
      <c r="AI14" s="177">
        <v>0</v>
      </c>
    </row>
    <row r="15" spans="2:35" x14ac:dyDescent="0.3">
      <c r="B15" s="6" t="str">
        <f>'4.CAPEX List'!F8</f>
        <v xml:space="preserve">Communication equipment </v>
      </c>
      <c r="C15" s="123">
        <v>3.3333333333333333E-2</v>
      </c>
      <c r="D15" s="151">
        <f t="shared" si="3"/>
        <v>9</v>
      </c>
      <c r="E15" s="177">
        <v>9</v>
      </c>
      <c r="F15" s="177">
        <v>0</v>
      </c>
      <c r="G15" s="177">
        <v>0</v>
      </c>
      <c r="H15" s="177">
        <v>0</v>
      </c>
      <c r="I15" s="177">
        <v>0</v>
      </c>
      <c r="J15" s="177">
        <v>0</v>
      </c>
      <c r="K15" s="177">
        <v>0</v>
      </c>
      <c r="L15" s="177">
        <v>0</v>
      </c>
      <c r="M15" s="177">
        <v>0</v>
      </c>
      <c r="N15" s="177">
        <v>0</v>
      </c>
      <c r="O15" s="177">
        <v>0</v>
      </c>
      <c r="P15" s="177">
        <v>0</v>
      </c>
      <c r="Q15" s="177">
        <v>0</v>
      </c>
      <c r="R15" s="177">
        <v>0</v>
      </c>
      <c r="S15" s="177">
        <v>0</v>
      </c>
      <c r="T15" s="177">
        <v>0</v>
      </c>
      <c r="U15" s="177">
        <v>0</v>
      </c>
      <c r="V15" s="177">
        <v>0</v>
      </c>
      <c r="W15" s="177">
        <v>0</v>
      </c>
      <c r="X15" s="177">
        <v>0</v>
      </c>
      <c r="Y15" s="177">
        <v>0</v>
      </c>
      <c r="Z15" s="177">
        <v>0</v>
      </c>
      <c r="AA15" s="177">
        <v>0</v>
      </c>
      <c r="AB15" s="177">
        <v>0</v>
      </c>
      <c r="AC15" s="177">
        <v>0</v>
      </c>
      <c r="AD15" s="177">
        <v>0</v>
      </c>
      <c r="AE15" s="177">
        <v>0</v>
      </c>
      <c r="AF15" s="177">
        <v>0</v>
      </c>
      <c r="AG15" s="177">
        <v>0</v>
      </c>
      <c r="AH15" s="177">
        <v>0</v>
      </c>
      <c r="AI15" s="177">
        <v>0</v>
      </c>
    </row>
    <row r="16" spans="2:35" x14ac:dyDescent="0.3">
      <c r="B16" s="6" t="str">
        <f>'4.CAPEX List'!F9</f>
        <v>Laboratories</v>
      </c>
      <c r="C16" s="123">
        <v>3.3333333333333333E-2</v>
      </c>
      <c r="D16" s="151">
        <f t="shared" si="3"/>
        <v>9</v>
      </c>
      <c r="E16" s="177">
        <v>9</v>
      </c>
      <c r="F16" s="177">
        <v>0</v>
      </c>
      <c r="G16" s="177">
        <v>0</v>
      </c>
      <c r="H16" s="177">
        <v>0</v>
      </c>
      <c r="I16" s="177">
        <v>0</v>
      </c>
      <c r="J16" s="177">
        <v>0</v>
      </c>
      <c r="K16" s="177">
        <v>0</v>
      </c>
      <c r="L16" s="177">
        <v>0</v>
      </c>
      <c r="M16" s="177">
        <v>0</v>
      </c>
      <c r="N16" s="177">
        <v>0</v>
      </c>
      <c r="O16" s="177">
        <v>0</v>
      </c>
      <c r="P16" s="177">
        <v>0</v>
      </c>
      <c r="Q16" s="177">
        <v>0</v>
      </c>
      <c r="R16" s="177">
        <v>0</v>
      </c>
      <c r="S16" s="177">
        <v>0</v>
      </c>
      <c r="T16" s="177">
        <v>0</v>
      </c>
      <c r="U16" s="177">
        <v>0</v>
      </c>
      <c r="V16" s="177">
        <v>0</v>
      </c>
      <c r="W16" s="177">
        <v>0</v>
      </c>
      <c r="X16" s="177">
        <v>0</v>
      </c>
      <c r="Y16" s="177">
        <v>0</v>
      </c>
      <c r="Z16" s="177">
        <v>0</v>
      </c>
      <c r="AA16" s="177">
        <v>0</v>
      </c>
      <c r="AB16" s="177">
        <v>0</v>
      </c>
      <c r="AC16" s="177">
        <v>0</v>
      </c>
      <c r="AD16" s="177">
        <v>0</v>
      </c>
      <c r="AE16" s="177">
        <v>0</v>
      </c>
      <c r="AF16" s="177">
        <v>0</v>
      </c>
      <c r="AG16" s="177">
        <v>0</v>
      </c>
      <c r="AH16" s="177">
        <v>0</v>
      </c>
      <c r="AI16" s="177">
        <v>0</v>
      </c>
    </row>
    <row r="17" spans="2:35" x14ac:dyDescent="0.3">
      <c r="B17" s="6" t="str">
        <f>'4.CAPEX List'!F10</f>
        <v>Storage warehouses</v>
      </c>
      <c r="C17" s="123">
        <v>3.3333333333333333E-2</v>
      </c>
      <c r="D17" s="151">
        <f t="shared" si="3"/>
        <v>9</v>
      </c>
      <c r="E17" s="177">
        <v>9</v>
      </c>
      <c r="F17" s="177">
        <v>0</v>
      </c>
      <c r="G17" s="177">
        <v>0</v>
      </c>
      <c r="H17" s="177">
        <v>0</v>
      </c>
      <c r="I17" s="177">
        <v>0</v>
      </c>
      <c r="J17" s="177">
        <v>0</v>
      </c>
      <c r="K17" s="177">
        <v>0</v>
      </c>
      <c r="L17" s="177">
        <v>0</v>
      </c>
      <c r="M17" s="177">
        <v>0</v>
      </c>
      <c r="N17" s="177">
        <v>0</v>
      </c>
      <c r="O17" s="177">
        <v>0</v>
      </c>
      <c r="P17" s="177">
        <v>0</v>
      </c>
      <c r="Q17" s="177">
        <v>0</v>
      </c>
      <c r="R17" s="177">
        <v>0</v>
      </c>
      <c r="S17" s="177">
        <v>0</v>
      </c>
      <c r="T17" s="177">
        <v>0</v>
      </c>
      <c r="U17" s="177">
        <v>0</v>
      </c>
      <c r="V17" s="177">
        <v>0</v>
      </c>
      <c r="W17" s="177">
        <v>0</v>
      </c>
      <c r="X17" s="177">
        <v>0</v>
      </c>
      <c r="Y17" s="177">
        <v>0</v>
      </c>
      <c r="Z17" s="177">
        <v>0</v>
      </c>
      <c r="AA17" s="177">
        <v>0</v>
      </c>
      <c r="AB17" s="177">
        <v>0</v>
      </c>
      <c r="AC17" s="177">
        <v>0</v>
      </c>
      <c r="AD17" s="177">
        <v>0</v>
      </c>
      <c r="AE17" s="177">
        <v>0</v>
      </c>
      <c r="AF17" s="177">
        <v>0</v>
      </c>
      <c r="AG17" s="177">
        <v>0</v>
      </c>
      <c r="AH17" s="177">
        <v>0</v>
      </c>
      <c r="AI17" s="177">
        <v>0</v>
      </c>
    </row>
    <row r="18" spans="2:35" x14ac:dyDescent="0.3">
      <c r="B18" s="6" t="str">
        <f>'4.CAPEX List'!F11</f>
        <v>Land</v>
      </c>
      <c r="C18" s="123">
        <v>3.3333333333333333E-2</v>
      </c>
      <c r="D18" s="151">
        <f t="shared" si="3"/>
        <v>30</v>
      </c>
      <c r="E18" s="177">
        <v>30</v>
      </c>
      <c r="F18" s="177">
        <v>0</v>
      </c>
      <c r="G18" s="177">
        <v>0</v>
      </c>
      <c r="H18" s="177">
        <v>0</v>
      </c>
      <c r="I18" s="177">
        <v>0</v>
      </c>
      <c r="J18" s="177">
        <v>0</v>
      </c>
      <c r="K18" s="177">
        <v>0</v>
      </c>
      <c r="L18" s="177">
        <v>0</v>
      </c>
      <c r="M18" s="177">
        <v>0</v>
      </c>
      <c r="N18" s="177">
        <v>0</v>
      </c>
      <c r="O18" s="177">
        <v>0</v>
      </c>
      <c r="P18" s="177">
        <v>0</v>
      </c>
      <c r="Q18" s="177">
        <v>0</v>
      </c>
      <c r="R18" s="177">
        <v>0</v>
      </c>
      <c r="S18" s="177">
        <v>0</v>
      </c>
      <c r="T18" s="177">
        <v>0</v>
      </c>
      <c r="U18" s="177">
        <v>0</v>
      </c>
      <c r="V18" s="177">
        <v>0</v>
      </c>
      <c r="W18" s="177">
        <v>0</v>
      </c>
      <c r="X18" s="177">
        <v>0</v>
      </c>
      <c r="Y18" s="177">
        <v>0</v>
      </c>
      <c r="Z18" s="177">
        <v>0</v>
      </c>
      <c r="AA18" s="177">
        <v>0</v>
      </c>
      <c r="AB18" s="177">
        <v>0</v>
      </c>
      <c r="AC18" s="177">
        <v>0</v>
      </c>
      <c r="AD18" s="177">
        <v>0</v>
      </c>
      <c r="AE18" s="177">
        <v>0</v>
      </c>
      <c r="AF18" s="177">
        <v>0</v>
      </c>
      <c r="AG18" s="177">
        <v>0</v>
      </c>
      <c r="AH18" s="177">
        <v>0</v>
      </c>
      <c r="AI18" s="177">
        <v>0</v>
      </c>
    </row>
    <row r="19" spans="2:35" x14ac:dyDescent="0.3">
      <c r="B19" s="6" t="str">
        <f>'4.CAPEX List'!F12</f>
        <v>Other (specify)</v>
      </c>
      <c r="C19" s="249">
        <v>3.3333333333333333E-2</v>
      </c>
      <c r="D19" s="151">
        <f t="shared" si="3"/>
        <v>0</v>
      </c>
      <c r="E19" s="177">
        <v>0</v>
      </c>
      <c r="F19" s="177">
        <v>0</v>
      </c>
      <c r="G19" s="177">
        <v>0</v>
      </c>
      <c r="H19" s="177">
        <v>0</v>
      </c>
      <c r="I19" s="177">
        <v>0</v>
      </c>
      <c r="J19" s="177">
        <v>0</v>
      </c>
      <c r="K19" s="177">
        <v>0</v>
      </c>
      <c r="L19" s="177">
        <v>0</v>
      </c>
      <c r="M19" s="177">
        <v>0</v>
      </c>
      <c r="N19" s="177">
        <v>0</v>
      </c>
      <c r="O19" s="177">
        <v>0</v>
      </c>
      <c r="P19" s="177">
        <v>0</v>
      </c>
      <c r="Q19" s="177">
        <v>0</v>
      </c>
      <c r="R19" s="177">
        <v>0</v>
      </c>
      <c r="S19" s="177">
        <v>0</v>
      </c>
      <c r="T19" s="177">
        <v>0</v>
      </c>
      <c r="U19" s="177">
        <v>0</v>
      </c>
      <c r="V19" s="177">
        <v>0</v>
      </c>
      <c r="W19" s="177">
        <v>0</v>
      </c>
      <c r="X19" s="177">
        <v>0</v>
      </c>
      <c r="Y19" s="177">
        <v>0</v>
      </c>
      <c r="Z19" s="177">
        <v>0</v>
      </c>
      <c r="AA19" s="177">
        <v>0</v>
      </c>
      <c r="AB19" s="177">
        <v>0</v>
      </c>
      <c r="AC19" s="177">
        <v>0</v>
      </c>
      <c r="AD19" s="177">
        <v>0</v>
      </c>
      <c r="AE19" s="177">
        <v>0</v>
      </c>
      <c r="AF19" s="177">
        <v>0</v>
      </c>
      <c r="AG19" s="177">
        <v>0</v>
      </c>
      <c r="AH19" s="177">
        <v>0</v>
      </c>
      <c r="AI19" s="177">
        <v>0</v>
      </c>
    </row>
    <row r="20" spans="2:35" x14ac:dyDescent="0.3">
      <c r="B20" s="156" t="s">
        <v>214</v>
      </c>
      <c r="C20" s="253"/>
      <c r="D20" s="162">
        <f>SUM(D10:D19)</f>
        <v>102</v>
      </c>
      <c r="E20" s="154">
        <f t="shared" ref="E20:AI20" si="4">SUM(E10:E19)</f>
        <v>102</v>
      </c>
      <c r="F20" s="154">
        <f t="shared" si="4"/>
        <v>0</v>
      </c>
      <c r="G20" s="154">
        <f t="shared" si="4"/>
        <v>0</v>
      </c>
      <c r="H20" s="154">
        <f t="shared" si="4"/>
        <v>0</v>
      </c>
      <c r="I20" s="154">
        <f t="shared" si="4"/>
        <v>0</v>
      </c>
      <c r="J20" s="154">
        <f t="shared" si="4"/>
        <v>0</v>
      </c>
      <c r="K20" s="154">
        <f t="shared" si="4"/>
        <v>0</v>
      </c>
      <c r="L20" s="154">
        <f t="shared" si="4"/>
        <v>0</v>
      </c>
      <c r="M20" s="154">
        <f t="shared" si="4"/>
        <v>0</v>
      </c>
      <c r="N20" s="154">
        <f t="shared" si="4"/>
        <v>0</v>
      </c>
      <c r="O20" s="154">
        <f t="shared" si="4"/>
        <v>0</v>
      </c>
      <c r="P20" s="154">
        <f t="shared" si="4"/>
        <v>0</v>
      </c>
      <c r="Q20" s="154">
        <f t="shared" si="4"/>
        <v>0</v>
      </c>
      <c r="R20" s="154">
        <f t="shared" si="4"/>
        <v>0</v>
      </c>
      <c r="S20" s="154">
        <f t="shared" si="4"/>
        <v>0</v>
      </c>
      <c r="T20" s="154">
        <f t="shared" si="4"/>
        <v>0</v>
      </c>
      <c r="U20" s="154">
        <f t="shared" si="4"/>
        <v>0</v>
      </c>
      <c r="V20" s="154">
        <f t="shared" si="4"/>
        <v>0</v>
      </c>
      <c r="W20" s="154">
        <f t="shared" si="4"/>
        <v>0</v>
      </c>
      <c r="X20" s="154">
        <f t="shared" si="4"/>
        <v>0</v>
      </c>
      <c r="Y20" s="154">
        <f t="shared" si="4"/>
        <v>0</v>
      </c>
      <c r="Z20" s="154">
        <f t="shared" si="4"/>
        <v>0</v>
      </c>
      <c r="AA20" s="154">
        <f t="shared" si="4"/>
        <v>0</v>
      </c>
      <c r="AB20" s="154">
        <f t="shared" si="4"/>
        <v>0</v>
      </c>
      <c r="AC20" s="154">
        <f t="shared" si="4"/>
        <v>0</v>
      </c>
      <c r="AD20" s="154">
        <f t="shared" si="4"/>
        <v>0</v>
      </c>
      <c r="AE20" s="154">
        <f t="shared" si="4"/>
        <v>0</v>
      </c>
      <c r="AF20" s="154">
        <f t="shared" si="4"/>
        <v>0</v>
      </c>
      <c r="AG20" s="154">
        <f t="shared" si="4"/>
        <v>0</v>
      </c>
      <c r="AH20" s="154">
        <f t="shared" si="4"/>
        <v>0</v>
      </c>
      <c r="AI20" s="154">
        <f t="shared" si="4"/>
        <v>0</v>
      </c>
    </row>
    <row r="21" spans="2:35" x14ac:dyDescent="0.3">
      <c r="B21" s="158"/>
      <c r="C21" s="158"/>
      <c r="D21" s="159"/>
      <c r="E21" s="159"/>
      <c r="F21" s="159"/>
      <c r="G21" s="159"/>
      <c r="H21" s="159"/>
      <c r="I21" s="159"/>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9"/>
      <c r="AG21" s="159"/>
      <c r="AH21" s="159"/>
    </row>
    <row r="22" spans="2:35" x14ac:dyDescent="0.3">
      <c r="B22" s="125" t="s">
        <v>401</v>
      </c>
      <c r="C22" s="63" t="s">
        <v>73</v>
      </c>
      <c r="D22" s="63" t="s">
        <v>74</v>
      </c>
      <c r="E22" s="11">
        <v>2024</v>
      </c>
      <c r="F22" s="11">
        <f>E22+1</f>
        <v>2025</v>
      </c>
      <c r="G22" s="11">
        <f t="shared" ref="G22:AI22" si="5">F22+1</f>
        <v>2026</v>
      </c>
      <c r="H22" s="11">
        <f t="shared" si="5"/>
        <v>2027</v>
      </c>
      <c r="I22" s="11">
        <f t="shared" si="5"/>
        <v>2028</v>
      </c>
      <c r="J22" s="11">
        <f t="shared" si="5"/>
        <v>2029</v>
      </c>
      <c r="K22" s="11">
        <f t="shared" si="5"/>
        <v>2030</v>
      </c>
      <c r="L22" s="11">
        <f t="shared" si="5"/>
        <v>2031</v>
      </c>
      <c r="M22" s="11">
        <f t="shared" si="5"/>
        <v>2032</v>
      </c>
      <c r="N22" s="11">
        <f t="shared" si="5"/>
        <v>2033</v>
      </c>
      <c r="O22" s="11">
        <f t="shared" si="5"/>
        <v>2034</v>
      </c>
      <c r="P22" s="11">
        <f t="shared" si="5"/>
        <v>2035</v>
      </c>
      <c r="Q22" s="11">
        <f t="shared" si="5"/>
        <v>2036</v>
      </c>
      <c r="R22" s="11">
        <f t="shared" si="5"/>
        <v>2037</v>
      </c>
      <c r="S22" s="11">
        <f t="shared" si="5"/>
        <v>2038</v>
      </c>
      <c r="T22" s="11">
        <f t="shared" si="5"/>
        <v>2039</v>
      </c>
      <c r="U22" s="11">
        <f t="shared" si="5"/>
        <v>2040</v>
      </c>
      <c r="V22" s="11">
        <f t="shared" si="5"/>
        <v>2041</v>
      </c>
      <c r="W22" s="11">
        <f t="shared" si="5"/>
        <v>2042</v>
      </c>
      <c r="X22" s="11">
        <f t="shared" si="5"/>
        <v>2043</v>
      </c>
      <c r="Y22" s="11">
        <f t="shared" si="5"/>
        <v>2044</v>
      </c>
      <c r="Z22" s="11">
        <f t="shared" si="5"/>
        <v>2045</v>
      </c>
      <c r="AA22" s="11">
        <f t="shared" si="5"/>
        <v>2046</v>
      </c>
      <c r="AB22" s="11">
        <f t="shared" si="5"/>
        <v>2047</v>
      </c>
      <c r="AC22" s="11">
        <f t="shared" si="5"/>
        <v>2048</v>
      </c>
      <c r="AD22" s="11">
        <f t="shared" si="5"/>
        <v>2049</v>
      </c>
      <c r="AE22" s="11">
        <f t="shared" si="5"/>
        <v>2050</v>
      </c>
      <c r="AF22" s="11">
        <f t="shared" si="5"/>
        <v>2051</v>
      </c>
      <c r="AG22" s="11">
        <f t="shared" si="5"/>
        <v>2052</v>
      </c>
      <c r="AH22" s="11">
        <f t="shared" si="5"/>
        <v>2053</v>
      </c>
      <c r="AI22" s="11">
        <f t="shared" si="5"/>
        <v>2054</v>
      </c>
    </row>
    <row r="23" spans="2:35" x14ac:dyDescent="0.3">
      <c r="B23" s="289" t="s">
        <v>129</v>
      </c>
      <c r="C23" s="290"/>
      <c r="D23" s="290"/>
      <c r="E23" s="290"/>
      <c r="F23" s="290"/>
      <c r="G23" s="290"/>
      <c r="H23" s="290"/>
      <c r="I23" s="290"/>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0"/>
    </row>
    <row r="24" spans="2:35" x14ac:dyDescent="0.3">
      <c r="B24" s="41" t="str">
        <f t="shared" ref="B24:B33" si="6">B10</f>
        <v>Buildings</v>
      </c>
      <c r="C24" s="309" t="s">
        <v>2</v>
      </c>
      <c r="D24" s="151">
        <f t="shared" ref="D24:D33" si="7">SUM(E24:AI24)</f>
        <v>0</v>
      </c>
      <c r="E24" s="180">
        <v>0</v>
      </c>
      <c r="F24" s="180">
        <v>0</v>
      </c>
      <c r="G24" s="180">
        <v>0</v>
      </c>
      <c r="H24" s="180">
        <v>0</v>
      </c>
      <c r="I24" s="180">
        <v>0</v>
      </c>
      <c r="J24" s="180">
        <v>0</v>
      </c>
      <c r="K24" s="180">
        <v>0</v>
      </c>
      <c r="L24" s="180">
        <v>0</v>
      </c>
      <c r="M24" s="180">
        <v>0</v>
      </c>
      <c r="N24" s="180">
        <v>0</v>
      </c>
      <c r="O24" s="180">
        <v>0</v>
      </c>
      <c r="P24" s="180">
        <v>0</v>
      </c>
      <c r="Q24" s="180">
        <v>0</v>
      </c>
      <c r="R24" s="180">
        <v>0</v>
      </c>
      <c r="S24" s="180">
        <v>0</v>
      </c>
      <c r="T24" s="180">
        <v>0</v>
      </c>
      <c r="U24" s="180">
        <v>0</v>
      </c>
      <c r="V24" s="180">
        <v>0</v>
      </c>
      <c r="W24" s="180">
        <v>0</v>
      </c>
      <c r="X24" s="180">
        <v>0</v>
      </c>
      <c r="Y24" s="180">
        <v>0</v>
      </c>
      <c r="Z24" s="180">
        <v>0</v>
      </c>
      <c r="AA24" s="180">
        <v>0</v>
      </c>
      <c r="AB24" s="180">
        <v>0</v>
      </c>
      <c r="AC24" s="180">
        <v>0</v>
      </c>
      <c r="AD24" s="180">
        <v>0</v>
      </c>
      <c r="AE24" s="180">
        <v>0</v>
      </c>
      <c r="AF24" s="180">
        <v>0</v>
      </c>
      <c r="AG24" s="180">
        <v>0</v>
      </c>
      <c r="AH24" s="180">
        <v>0</v>
      </c>
      <c r="AI24" s="180">
        <v>0</v>
      </c>
    </row>
    <row r="25" spans="2:35" x14ac:dyDescent="0.3">
      <c r="B25" s="6" t="str">
        <f t="shared" si="6"/>
        <v>IT</v>
      </c>
      <c r="C25" s="285"/>
      <c r="D25" s="151">
        <f t="shared" si="7"/>
        <v>0</v>
      </c>
      <c r="E25" s="177">
        <v>0</v>
      </c>
      <c r="F25" s="177">
        <v>0</v>
      </c>
      <c r="G25" s="177">
        <v>0</v>
      </c>
      <c r="H25" s="177">
        <v>0</v>
      </c>
      <c r="I25" s="177">
        <v>0</v>
      </c>
      <c r="J25" s="177">
        <v>0</v>
      </c>
      <c r="K25" s="177">
        <v>0</v>
      </c>
      <c r="L25" s="177">
        <v>0</v>
      </c>
      <c r="M25" s="177">
        <v>0</v>
      </c>
      <c r="N25" s="177">
        <v>0</v>
      </c>
      <c r="O25" s="177">
        <v>0</v>
      </c>
      <c r="P25" s="177">
        <v>0</v>
      </c>
      <c r="Q25" s="177">
        <v>0</v>
      </c>
      <c r="R25" s="177">
        <v>0</v>
      </c>
      <c r="S25" s="177">
        <v>0</v>
      </c>
      <c r="T25" s="177">
        <v>0</v>
      </c>
      <c r="U25" s="177">
        <v>0</v>
      </c>
      <c r="V25" s="177">
        <v>0</v>
      </c>
      <c r="W25" s="177">
        <v>0</v>
      </c>
      <c r="X25" s="177">
        <v>0</v>
      </c>
      <c r="Y25" s="177">
        <v>0</v>
      </c>
      <c r="Z25" s="177">
        <v>0</v>
      </c>
      <c r="AA25" s="177">
        <v>0</v>
      </c>
      <c r="AB25" s="177">
        <v>0</v>
      </c>
      <c r="AC25" s="177">
        <v>0</v>
      </c>
      <c r="AD25" s="177">
        <v>0</v>
      </c>
      <c r="AE25" s="177">
        <v>0</v>
      </c>
      <c r="AF25" s="177">
        <v>0</v>
      </c>
      <c r="AG25" s="177">
        <v>0</v>
      </c>
      <c r="AH25" s="177">
        <v>0</v>
      </c>
      <c r="AI25" s="177">
        <v>0</v>
      </c>
    </row>
    <row r="26" spans="2:35" ht="28.8" x14ac:dyDescent="0.3">
      <c r="B26" s="6" t="str">
        <f t="shared" si="6"/>
        <v>Vehicles and other transportation equipment</v>
      </c>
      <c r="C26" s="285"/>
      <c r="D26" s="151">
        <f t="shared" si="7"/>
        <v>0</v>
      </c>
      <c r="E26" s="177">
        <v>0</v>
      </c>
      <c r="F26" s="177">
        <v>0</v>
      </c>
      <c r="G26" s="177">
        <v>0</v>
      </c>
      <c r="H26" s="177">
        <v>0</v>
      </c>
      <c r="I26" s="177">
        <v>0</v>
      </c>
      <c r="J26" s="177">
        <v>0</v>
      </c>
      <c r="K26" s="177">
        <v>0</v>
      </c>
      <c r="L26" s="177">
        <v>0</v>
      </c>
      <c r="M26" s="177">
        <v>0</v>
      </c>
      <c r="N26" s="177">
        <v>0</v>
      </c>
      <c r="O26" s="177">
        <v>0</v>
      </c>
      <c r="P26" s="177">
        <v>0</v>
      </c>
      <c r="Q26" s="177">
        <v>0</v>
      </c>
      <c r="R26" s="177">
        <v>0</v>
      </c>
      <c r="S26" s="177">
        <v>0</v>
      </c>
      <c r="T26" s="177">
        <v>0</v>
      </c>
      <c r="U26" s="177">
        <v>0</v>
      </c>
      <c r="V26" s="177">
        <v>0</v>
      </c>
      <c r="W26" s="177">
        <v>0</v>
      </c>
      <c r="X26" s="177">
        <v>0</v>
      </c>
      <c r="Y26" s="177">
        <v>0</v>
      </c>
      <c r="Z26" s="177">
        <v>0</v>
      </c>
      <c r="AA26" s="177">
        <v>0</v>
      </c>
      <c r="AB26" s="177">
        <v>0</v>
      </c>
      <c r="AC26" s="177">
        <v>0</v>
      </c>
      <c r="AD26" s="177">
        <v>0</v>
      </c>
      <c r="AE26" s="177">
        <v>0</v>
      </c>
      <c r="AF26" s="177">
        <v>0</v>
      </c>
      <c r="AG26" s="177">
        <v>0</v>
      </c>
      <c r="AH26" s="177">
        <v>0</v>
      </c>
      <c r="AI26" s="177">
        <v>0</v>
      </c>
    </row>
    <row r="27" spans="2:35" x14ac:dyDescent="0.3">
      <c r="B27" s="6" t="str">
        <f t="shared" si="6"/>
        <v xml:space="preserve">Furniture, fittings </v>
      </c>
      <c r="C27" s="285"/>
      <c r="D27" s="151">
        <f t="shared" si="7"/>
        <v>0</v>
      </c>
      <c r="E27" s="177">
        <v>0</v>
      </c>
      <c r="F27" s="177">
        <v>0</v>
      </c>
      <c r="G27" s="177">
        <v>0</v>
      </c>
      <c r="H27" s="177">
        <v>0</v>
      </c>
      <c r="I27" s="177">
        <v>0</v>
      </c>
      <c r="J27" s="177">
        <v>0</v>
      </c>
      <c r="K27" s="177">
        <v>0</v>
      </c>
      <c r="L27" s="177">
        <v>0</v>
      </c>
      <c r="M27" s="177">
        <v>0</v>
      </c>
      <c r="N27" s="177">
        <v>0</v>
      </c>
      <c r="O27" s="177">
        <v>0</v>
      </c>
      <c r="P27" s="177">
        <v>0</v>
      </c>
      <c r="Q27" s="177">
        <v>0</v>
      </c>
      <c r="R27" s="177">
        <v>0</v>
      </c>
      <c r="S27" s="177">
        <v>0</v>
      </c>
      <c r="T27" s="177">
        <v>0</v>
      </c>
      <c r="U27" s="177">
        <v>0</v>
      </c>
      <c r="V27" s="177">
        <v>0</v>
      </c>
      <c r="W27" s="177">
        <v>0</v>
      </c>
      <c r="X27" s="177">
        <v>0</v>
      </c>
      <c r="Y27" s="177">
        <v>0</v>
      </c>
      <c r="Z27" s="177">
        <v>0</v>
      </c>
      <c r="AA27" s="177">
        <v>0</v>
      </c>
      <c r="AB27" s="177">
        <v>0</v>
      </c>
      <c r="AC27" s="177">
        <v>0</v>
      </c>
      <c r="AD27" s="177">
        <v>0</v>
      </c>
      <c r="AE27" s="177">
        <v>0</v>
      </c>
      <c r="AF27" s="177">
        <v>0</v>
      </c>
      <c r="AG27" s="177">
        <v>0</v>
      </c>
      <c r="AH27" s="177">
        <v>0</v>
      </c>
      <c r="AI27" s="177">
        <v>0</v>
      </c>
    </row>
    <row r="28" spans="2:35" x14ac:dyDescent="0.3">
      <c r="B28" s="6" t="str">
        <f t="shared" si="6"/>
        <v xml:space="preserve">Computer equipment </v>
      </c>
      <c r="C28" s="285"/>
      <c r="D28" s="151">
        <f t="shared" si="7"/>
        <v>0</v>
      </c>
      <c r="E28" s="177">
        <v>0</v>
      </c>
      <c r="F28" s="177">
        <v>0</v>
      </c>
      <c r="G28" s="177">
        <v>0</v>
      </c>
      <c r="H28" s="177">
        <v>0</v>
      </c>
      <c r="I28" s="177">
        <v>0</v>
      </c>
      <c r="J28" s="177">
        <v>0</v>
      </c>
      <c r="K28" s="177">
        <v>0</v>
      </c>
      <c r="L28" s="177">
        <v>0</v>
      </c>
      <c r="M28" s="177">
        <v>0</v>
      </c>
      <c r="N28" s="177">
        <v>0</v>
      </c>
      <c r="O28" s="177">
        <v>0</v>
      </c>
      <c r="P28" s="177">
        <v>0</v>
      </c>
      <c r="Q28" s="177">
        <v>0</v>
      </c>
      <c r="R28" s="177">
        <v>0</v>
      </c>
      <c r="S28" s="177">
        <v>0</v>
      </c>
      <c r="T28" s="177">
        <v>0</v>
      </c>
      <c r="U28" s="177">
        <v>0</v>
      </c>
      <c r="V28" s="177">
        <v>0</v>
      </c>
      <c r="W28" s="177">
        <v>0</v>
      </c>
      <c r="X28" s="177">
        <v>0</v>
      </c>
      <c r="Y28" s="177">
        <v>0</v>
      </c>
      <c r="Z28" s="177">
        <v>0</v>
      </c>
      <c r="AA28" s="177">
        <v>0</v>
      </c>
      <c r="AB28" s="177">
        <v>0</v>
      </c>
      <c r="AC28" s="177">
        <v>0</v>
      </c>
      <c r="AD28" s="177">
        <v>0</v>
      </c>
      <c r="AE28" s="177">
        <v>0</v>
      </c>
      <c r="AF28" s="177">
        <v>0</v>
      </c>
      <c r="AG28" s="177">
        <v>0</v>
      </c>
      <c r="AH28" s="177">
        <v>0</v>
      </c>
      <c r="AI28" s="177">
        <v>0</v>
      </c>
    </row>
    <row r="29" spans="2:35" x14ac:dyDescent="0.3">
      <c r="B29" s="6" t="str">
        <f t="shared" si="6"/>
        <v xml:space="preserve">Communication equipment </v>
      </c>
      <c r="C29" s="285"/>
      <c r="D29" s="151">
        <f t="shared" si="7"/>
        <v>0</v>
      </c>
      <c r="E29" s="177">
        <v>0</v>
      </c>
      <c r="F29" s="177">
        <v>0</v>
      </c>
      <c r="G29" s="177">
        <v>0</v>
      </c>
      <c r="H29" s="177">
        <v>0</v>
      </c>
      <c r="I29" s="177">
        <v>0</v>
      </c>
      <c r="J29" s="177">
        <v>0</v>
      </c>
      <c r="K29" s="177">
        <v>0</v>
      </c>
      <c r="L29" s="177">
        <v>0</v>
      </c>
      <c r="M29" s="177">
        <v>0</v>
      </c>
      <c r="N29" s="177">
        <v>0</v>
      </c>
      <c r="O29" s="177">
        <v>0</v>
      </c>
      <c r="P29" s="177">
        <v>0</v>
      </c>
      <c r="Q29" s="177">
        <v>0</v>
      </c>
      <c r="R29" s="177">
        <v>0</v>
      </c>
      <c r="S29" s="177">
        <v>0</v>
      </c>
      <c r="T29" s="177">
        <v>0</v>
      </c>
      <c r="U29" s="177">
        <v>0</v>
      </c>
      <c r="V29" s="177">
        <v>0</v>
      </c>
      <c r="W29" s="177">
        <v>0</v>
      </c>
      <c r="X29" s="177">
        <v>0</v>
      </c>
      <c r="Y29" s="177">
        <v>0</v>
      </c>
      <c r="Z29" s="177">
        <v>0</v>
      </c>
      <c r="AA29" s="177">
        <v>0</v>
      </c>
      <c r="AB29" s="177">
        <v>0</v>
      </c>
      <c r="AC29" s="177">
        <v>0</v>
      </c>
      <c r="AD29" s="177">
        <v>0</v>
      </c>
      <c r="AE29" s="177">
        <v>0</v>
      </c>
      <c r="AF29" s="177">
        <v>0</v>
      </c>
      <c r="AG29" s="177">
        <v>0</v>
      </c>
      <c r="AH29" s="177">
        <v>0</v>
      </c>
      <c r="AI29" s="177">
        <v>0</v>
      </c>
    </row>
    <row r="30" spans="2:35" x14ac:dyDescent="0.3">
      <c r="B30" s="6" t="str">
        <f t="shared" si="6"/>
        <v>Laboratories</v>
      </c>
      <c r="C30" s="285"/>
      <c r="D30" s="151">
        <f t="shared" si="7"/>
        <v>0</v>
      </c>
      <c r="E30" s="177">
        <v>0</v>
      </c>
      <c r="F30" s="177">
        <v>0</v>
      </c>
      <c r="G30" s="177">
        <v>0</v>
      </c>
      <c r="H30" s="177">
        <v>0</v>
      </c>
      <c r="I30" s="177">
        <v>0</v>
      </c>
      <c r="J30" s="177">
        <v>0</v>
      </c>
      <c r="K30" s="177">
        <v>0</v>
      </c>
      <c r="L30" s="177">
        <v>0</v>
      </c>
      <c r="M30" s="177">
        <v>0</v>
      </c>
      <c r="N30" s="177">
        <v>0</v>
      </c>
      <c r="O30" s="177">
        <v>0</v>
      </c>
      <c r="P30" s="177">
        <v>0</v>
      </c>
      <c r="Q30" s="177">
        <v>0</v>
      </c>
      <c r="R30" s="177">
        <v>0</v>
      </c>
      <c r="S30" s="177">
        <v>0</v>
      </c>
      <c r="T30" s="177">
        <v>0</v>
      </c>
      <c r="U30" s="177">
        <v>0</v>
      </c>
      <c r="V30" s="177">
        <v>0</v>
      </c>
      <c r="W30" s="177">
        <v>0</v>
      </c>
      <c r="X30" s="177">
        <v>0</v>
      </c>
      <c r="Y30" s="177">
        <v>0</v>
      </c>
      <c r="Z30" s="177">
        <v>0</v>
      </c>
      <c r="AA30" s="177">
        <v>0</v>
      </c>
      <c r="AB30" s="177">
        <v>0</v>
      </c>
      <c r="AC30" s="177">
        <v>0</v>
      </c>
      <c r="AD30" s="177">
        <v>0</v>
      </c>
      <c r="AE30" s="177">
        <v>0</v>
      </c>
      <c r="AF30" s="177">
        <v>0</v>
      </c>
      <c r="AG30" s="177">
        <v>0</v>
      </c>
      <c r="AH30" s="177">
        <v>0</v>
      </c>
      <c r="AI30" s="177">
        <v>0</v>
      </c>
    </row>
    <row r="31" spans="2:35" x14ac:dyDescent="0.3">
      <c r="B31" s="6" t="str">
        <f t="shared" si="6"/>
        <v>Storage warehouses</v>
      </c>
      <c r="C31" s="285"/>
      <c r="D31" s="151">
        <f t="shared" si="7"/>
        <v>0</v>
      </c>
      <c r="E31" s="177">
        <v>0</v>
      </c>
      <c r="F31" s="177">
        <v>0</v>
      </c>
      <c r="G31" s="177">
        <v>0</v>
      </c>
      <c r="H31" s="177">
        <v>0</v>
      </c>
      <c r="I31" s="177">
        <v>0</v>
      </c>
      <c r="J31" s="177">
        <v>0</v>
      </c>
      <c r="K31" s="177">
        <v>0</v>
      </c>
      <c r="L31" s="177">
        <v>0</v>
      </c>
      <c r="M31" s="177">
        <v>0</v>
      </c>
      <c r="N31" s="177">
        <v>0</v>
      </c>
      <c r="O31" s="177">
        <v>0</v>
      </c>
      <c r="P31" s="177">
        <v>0</v>
      </c>
      <c r="Q31" s="177">
        <v>0</v>
      </c>
      <c r="R31" s="177">
        <v>0</v>
      </c>
      <c r="S31" s="177">
        <v>0</v>
      </c>
      <c r="T31" s="177">
        <v>0</v>
      </c>
      <c r="U31" s="177">
        <v>0</v>
      </c>
      <c r="V31" s="177">
        <v>0</v>
      </c>
      <c r="W31" s="177">
        <v>0</v>
      </c>
      <c r="X31" s="177">
        <v>0</v>
      </c>
      <c r="Y31" s="177">
        <v>0</v>
      </c>
      <c r="Z31" s="177">
        <v>0</v>
      </c>
      <c r="AA31" s="177">
        <v>0</v>
      </c>
      <c r="AB31" s="177">
        <v>0</v>
      </c>
      <c r="AC31" s="177">
        <v>0</v>
      </c>
      <c r="AD31" s="177">
        <v>0</v>
      </c>
      <c r="AE31" s="177">
        <v>0</v>
      </c>
      <c r="AF31" s="177">
        <v>0</v>
      </c>
      <c r="AG31" s="177">
        <v>0</v>
      </c>
      <c r="AH31" s="177">
        <v>0</v>
      </c>
      <c r="AI31" s="177">
        <v>0</v>
      </c>
    </row>
    <row r="32" spans="2:35" x14ac:dyDescent="0.3">
      <c r="B32" s="6" t="str">
        <f t="shared" si="6"/>
        <v>Land</v>
      </c>
      <c r="C32" s="285"/>
      <c r="D32" s="151">
        <f t="shared" si="7"/>
        <v>0</v>
      </c>
      <c r="E32" s="177">
        <v>0</v>
      </c>
      <c r="F32" s="177">
        <v>0</v>
      </c>
      <c r="G32" s="177">
        <v>0</v>
      </c>
      <c r="H32" s="177">
        <v>0</v>
      </c>
      <c r="I32" s="177">
        <v>0</v>
      </c>
      <c r="J32" s="177">
        <v>0</v>
      </c>
      <c r="K32" s="177">
        <v>0</v>
      </c>
      <c r="L32" s="177">
        <v>0</v>
      </c>
      <c r="M32" s="177">
        <v>0</v>
      </c>
      <c r="N32" s="177">
        <v>0</v>
      </c>
      <c r="O32" s="177">
        <v>0</v>
      </c>
      <c r="P32" s="177">
        <v>0</v>
      </c>
      <c r="Q32" s="177">
        <v>0</v>
      </c>
      <c r="R32" s="177">
        <v>0</v>
      </c>
      <c r="S32" s="177">
        <v>0</v>
      </c>
      <c r="T32" s="177">
        <v>0</v>
      </c>
      <c r="U32" s="177">
        <v>0</v>
      </c>
      <c r="V32" s="177">
        <v>0</v>
      </c>
      <c r="W32" s="177">
        <v>0</v>
      </c>
      <c r="X32" s="177">
        <v>0</v>
      </c>
      <c r="Y32" s="177">
        <v>0</v>
      </c>
      <c r="Z32" s="177">
        <v>0</v>
      </c>
      <c r="AA32" s="177">
        <v>0</v>
      </c>
      <c r="AB32" s="177">
        <v>0</v>
      </c>
      <c r="AC32" s="177">
        <v>0</v>
      </c>
      <c r="AD32" s="177">
        <v>0</v>
      </c>
      <c r="AE32" s="177">
        <v>0</v>
      </c>
      <c r="AF32" s="177">
        <v>0</v>
      </c>
      <c r="AG32" s="177">
        <v>0</v>
      </c>
      <c r="AH32" s="177">
        <v>0</v>
      </c>
      <c r="AI32" s="177">
        <v>0</v>
      </c>
    </row>
    <row r="33" spans="2:35" x14ac:dyDescent="0.3">
      <c r="B33" s="6" t="str">
        <f t="shared" si="6"/>
        <v>Other (specify)</v>
      </c>
      <c r="C33" s="285"/>
      <c r="D33" s="151">
        <f t="shared" si="7"/>
        <v>0</v>
      </c>
      <c r="E33" s="177">
        <v>0</v>
      </c>
      <c r="F33" s="177">
        <v>0</v>
      </c>
      <c r="G33" s="177">
        <v>0</v>
      </c>
      <c r="H33" s="177">
        <v>0</v>
      </c>
      <c r="I33" s="177">
        <v>0</v>
      </c>
      <c r="J33" s="177">
        <v>0</v>
      </c>
      <c r="K33" s="177">
        <v>0</v>
      </c>
      <c r="L33" s="177">
        <v>0</v>
      </c>
      <c r="M33" s="177">
        <v>0</v>
      </c>
      <c r="N33" s="177">
        <v>0</v>
      </c>
      <c r="O33" s="177">
        <v>0</v>
      </c>
      <c r="P33" s="177">
        <v>0</v>
      </c>
      <c r="Q33" s="177">
        <v>0</v>
      </c>
      <c r="R33" s="177">
        <v>0</v>
      </c>
      <c r="S33" s="177">
        <v>0</v>
      </c>
      <c r="T33" s="177">
        <v>0</v>
      </c>
      <c r="U33" s="177">
        <v>0</v>
      </c>
      <c r="V33" s="177">
        <v>0</v>
      </c>
      <c r="W33" s="177">
        <v>0</v>
      </c>
      <c r="X33" s="177">
        <v>0</v>
      </c>
      <c r="Y33" s="177">
        <v>0</v>
      </c>
      <c r="Z33" s="177">
        <v>0</v>
      </c>
      <c r="AA33" s="177">
        <v>0</v>
      </c>
      <c r="AB33" s="177">
        <v>0</v>
      </c>
      <c r="AC33" s="177">
        <v>0</v>
      </c>
      <c r="AD33" s="177">
        <v>0</v>
      </c>
      <c r="AE33" s="177">
        <v>0</v>
      </c>
      <c r="AF33" s="177">
        <v>0</v>
      </c>
      <c r="AG33" s="177">
        <v>0</v>
      </c>
      <c r="AH33" s="177">
        <v>0</v>
      </c>
      <c r="AI33" s="177">
        <v>0</v>
      </c>
    </row>
    <row r="34" spans="2:35" x14ac:dyDescent="0.3">
      <c r="B34" s="156" t="s">
        <v>214</v>
      </c>
      <c r="C34" s="308"/>
      <c r="D34" s="162">
        <f>SUM(D24:D33)</f>
        <v>0</v>
      </c>
      <c r="E34" s="154">
        <f>SUM(E24:E33)</f>
        <v>0</v>
      </c>
      <c r="F34" s="154">
        <f t="shared" ref="F34:AI34" si="8">SUM(F24:F33)</f>
        <v>0</v>
      </c>
      <c r="G34" s="154">
        <f t="shared" si="8"/>
        <v>0</v>
      </c>
      <c r="H34" s="154">
        <f t="shared" si="8"/>
        <v>0</v>
      </c>
      <c r="I34" s="154">
        <f t="shared" si="8"/>
        <v>0</v>
      </c>
      <c r="J34" s="154">
        <f t="shared" si="8"/>
        <v>0</v>
      </c>
      <c r="K34" s="154">
        <f t="shared" si="8"/>
        <v>0</v>
      </c>
      <c r="L34" s="154">
        <f t="shared" si="8"/>
        <v>0</v>
      </c>
      <c r="M34" s="154">
        <f t="shared" si="8"/>
        <v>0</v>
      </c>
      <c r="N34" s="154">
        <f t="shared" si="8"/>
        <v>0</v>
      </c>
      <c r="O34" s="154">
        <f t="shared" si="8"/>
        <v>0</v>
      </c>
      <c r="P34" s="154">
        <f t="shared" si="8"/>
        <v>0</v>
      </c>
      <c r="Q34" s="154">
        <f t="shared" si="8"/>
        <v>0</v>
      </c>
      <c r="R34" s="154">
        <f t="shared" si="8"/>
        <v>0</v>
      </c>
      <c r="S34" s="154">
        <f t="shared" si="8"/>
        <v>0</v>
      </c>
      <c r="T34" s="154">
        <f t="shared" si="8"/>
        <v>0</v>
      </c>
      <c r="U34" s="154">
        <f t="shared" si="8"/>
        <v>0</v>
      </c>
      <c r="V34" s="154">
        <f t="shared" si="8"/>
        <v>0</v>
      </c>
      <c r="W34" s="154">
        <f t="shared" si="8"/>
        <v>0</v>
      </c>
      <c r="X34" s="154">
        <f t="shared" si="8"/>
        <v>0</v>
      </c>
      <c r="Y34" s="154">
        <f t="shared" si="8"/>
        <v>0</v>
      </c>
      <c r="Z34" s="154">
        <f t="shared" si="8"/>
        <v>0</v>
      </c>
      <c r="AA34" s="154">
        <f t="shared" si="8"/>
        <v>0</v>
      </c>
      <c r="AB34" s="154">
        <f t="shared" si="8"/>
        <v>0</v>
      </c>
      <c r="AC34" s="154">
        <f t="shared" si="8"/>
        <v>0</v>
      </c>
      <c r="AD34" s="154">
        <f t="shared" si="8"/>
        <v>0</v>
      </c>
      <c r="AE34" s="154">
        <f t="shared" si="8"/>
        <v>0</v>
      </c>
      <c r="AF34" s="154">
        <f t="shared" si="8"/>
        <v>0</v>
      </c>
      <c r="AG34" s="154">
        <f t="shared" si="8"/>
        <v>0</v>
      </c>
      <c r="AH34" s="154">
        <f t="shared" si="8"/>
        <v>0</v>
      </c>
      <c r="AI34" s="154">
        <f t="shared" si="8"/>
        <v>0</v>
      </c>
    </row>
    <row r="35" spans="2:35" x14ac:dyDescent="0.3">
      <c r="B35"/>
      <c r="C35"/>
      <c r="D35"/>
      <c r="E35"/>
      <c r="F35"/>
      <c r="G35"/>
      <c r="H35"/>
      <c r="I35"/>
      <c r="J35"/>
      <c r="K35"/>
      <c r="L35"/>
      <c r="M35"/>
    </row>
    <row r="36" spans="2:35" x14ac:dyDescent="0.3">
      <c r="B36" s="125" t="s">
        <v>131</v>
      </c>
      <c r="C36" s="63" t="s">
        <v>73</v>
      </c>
      <c r="D36" s="63" t="s">
        <v>74</v>
      </c>
      <c r="E36" s="11">
        <f>E22</f>
        <v>2024</v>
      </c>
      <c r="F36" s="11">
        <f t="shared" ref="F36:AI36" si="9">F22</f>
        <v>2025</v>
      </c>
      <c r="G36" s="11">
        <f t="shared" si="9"/>
        <v>2026</v>
      </c>
      <c r="H36" s="11">
        <f t="shared" si="9"/>
        <v>2027</v>
      </c>
      <c r="I36" s="11">
        <f t="shared" si="9"/>
        <v>2028</v>
      </c>
      <c r="J36" s="11">
        <f t="shared" si="9"/>
        <v>2029</v>
      </c>
      <c r="K36" s="11">
        <f t="shared" si="9"/>
        <v>2030</v>
      </c>
      <c r="L36" s="11">
        <f t="shared" si="9"/>
        <v>2031</v>
      </c>
      <c r="M36" s="11">
        <f t="shared" si="9"/>
        <v>2032</v>
      </c>
      <c r="N36" s="11">
        <f t="shared" si="9"/>
        <v>2033</v>
      </c>
      <c r="O36" s="11">
        <f t="shared" si="9"/>
        <v>2034</v>
      </c>
      <c r="P36" s="11">
        <f t="shared" si="9"/>
        <v>2035</v>
      </c>
      <c r="Q36" s="11">
        <f t="shared" si="9"/>
        <v>2036</v>
      </c>
      <c r="R36" s="11">
        <f t="shared" si="9"/>
        <v>2037</v>
      </c>
      <c r="S36" s="11">
        <f t="shared" si="9"/>
        <v>2038</v>
      </c>
      <c r="T36" s="11">
        <f t="shared" si="9"/>
        <v>2039</v>
      </c>
      <c r="U36" s="11">
        <f t="shared" si="9"/>
        <v>2040</v>
      </c>
      <c r="V36" s="11">
        <f t="shared" si="9"/>
        <v>2041</v>
      </c>
      <c r="W36" s="11">
        <f t="shared" si="9"/>
        <v>2042</v>
      </c>
      <c r="X36" s="11">
        <f t="shared" si="9"/>
        <v>2043</v>
      </c>
      <c r="Y36" s="11">
        <f t="shared" si="9"/>
        <v>2044</v>
      </c>
      <c r="Z36" s="11">
        <f t="shared" si="9"/>
        <v>2045</v>
      </c>
      <c r="AA36" s="11">
        <f t="shared" si="9"/>
        <v>2046</v>
      </c>
      <c r="AB36" s="11">
        <f t="shared" si="9"/>
        <v>2047</v>
      </c>
      <c r="AC36" s="11">
        <f t="shared" si="9"/>
        <v>2048</v>
      </c>
      <c r="AD36" s="11">
        <f t="shared" si="9"/>
        <v>2049</v>
      </c>
      <c r="AE36" s="11">
        <f t="shared" si="9"/>
        <v>2050</v>
      </c>
      <c r="AF36" s="11">
        <f t="shared" si="9"/>
        <v>2051</v>
      </c>
      <c r="AG36" s="11">
        <f t="shared" si="9"/>
        <v>2052</v>
      </c>
      <c r="AH36" s="11">
        <f t="shared" si="9"/>
        <v>2053</v>
      </c>
      <c r="AI36" s="11">
        <f t="shared" si="9"/>
        <v>2054</v>
      </c>
    </row>
    <row r="37" spans="2:35" x14ac:dyDescent="0.3">
      <c r="B37" s="289" t="str">
        <f t="shared" ref="B37:B47" si="10">B9</f>
        <v>Common CAPEX</v>
      </c>
      <c r="C37" s="290"/>
      <c r="D37" s="290"/>
      <c r="E37" s="290"/>
      <c r="F37" s="290"/>
      <c r="G37" s="290"/>
      <c r="H37" s="290"/>
      <c r="I37" s="290"/>
      <c r="J37" s="290"/>
      <c r="K37" s="290"/>
      <c r="L37" s="290"/>
      <c r="M37" s="290"/>
      <c r="N37" s="290"/>
      <c r="O37" s="290"/>
      <c r="P37" s="290"/>
      <c r="Q37" s="290"/>
      <c r="R37" s="290"/>
      <c r="S37" s="290"/>
      <c r="T37" s="290"/>
      <c r="U37" s="290"/>
      <c r="V37" s="290"/>
      <c r="W37" s="290"/>
      <c r="X37" s="290"/>
      <c r="Y37" s="290"/>
      <c r="Z37" s="290"/>
      <c r="AA37" s="290"/>
      <c r="AB37" s="290"/>
      <c r="AC37" s="290"/>
      <c r="AD37" s="290"/>
      <c r="AE37" s="290"/>
      <c r="AF37" s="290"/>
      <c r="AG37" s="290"/>
      <c r="AH37" s="290"/>
      <c r="AI37" s="290"/>
    </row>
    <row r="38" spans="2:35" x14ac:dyDescent="0.3">
      <c r="B38" s="6" t="str">
        <f t="shared" si="10"/>
        <v>Buildings</v>
      </c>
      <c r="C38" s="283" t="s">
        <v>2</v>
      </c>
      <c r="D38" s="151">
        <f>SUM(E38:AI38)</f>
        <v>9</v>
      </c>
      <c r="E38" s="126">
        <v>0</v>
      </c>
      <c r="F38" s="126">
        <f>IF(E24&gt;E10,0,IF(AND(E24=E10,E38=0),0,IF($E$10*$C$10*F$4&gt;$E$10,0,$E$10*$C$10)))</f>
        <v>0.3</v>
      </c>
      <c r="G38" s="126">
        <f>IF(F24&gt;F10,0,IF(AND(F24=F10,F38=0),0,IF($E$10*$C$10*G$4&gt;$E$10,0,$E$10*$C$10)+IF($F$10*$C$10*F$4&gt;$F$10,0,$F$10*$C$10)))</f>
        <v>0.3</v>
      </c>
      <c r="H38" s="126">
        <f>IF(G24&gt;G10,0,IF(AND(G24=G10,G38=0),0,IF($E$10*$C$10*H$4&gt;$E$10,0,$E$10*$C$10)+IF($F$10*$C$10*G$4&gt;$F$10,0,$F$10*$C$10)+IF($G$10*$C$10*F$4&gt;$G$10,0,$G$10*$C$10)))</f>
        <v>0.3</v>
      </c>
      <c r="I38" s="126">
        <f>IF(H24&gt;H10,0,IF(AND(H24=H10,H38=0),0,IF($E$10*$C$10*I$4&gt;$E$10,0,$E$10*$C$10)+IF($F$10*$C$10*H$4&gt;$F$10,0,$F$10*$C$10)+IF($G$10*$C$10*G$4&gt;$G$10,0,$G$10*$C$10)+IF($H$10*$C$10*F$4&gt;$H$10,0,$H$10*$C$10)))</f>
        <v>0.3</v>
      </c>
      <c r="J38" s="126">
        <f>IF(I24&gt;I10,0,IF(AND(I24=I10,I38=0),0,IF($E$10*$C$10*J$4&gt;$E$10,0,$E$10*$C$10)+IF($F$10*$C$10*I$4&gt;$F$10,0,$F$10*$C$10)+IF($G$10*$C$10*H$4&gt;$G$10,0,$G$10*$C$10)+IF($H$10*$C$10*G$4&gt;$H$10,0,$H$10*$C$10)+IF($I$10*$C$10*F$4&gt;$I$10,0,$I$10*$C$10)))</f>
        <v>0.3</v>
      </c>
      <c r="K38" s="126">
        <f>IF(J24&gt;J10,0,IF(AND(J24=J10,J38=0),0,IF($E$10*$C$10*K$4&gt;$E$10,0,$E$10*$C$10)+IF($F$10*$C$10*J$4&gt;$F$10,0,$F$10*$C$10)+IF($G$10*$C$10*I$4&gt;$G$10,0,$G$10*$C$10)+IF($H$10*$C$10*H$4&gt;$H$10,0,$H$10*$C$10)+IF($I$10*$C$10*G$4&gt;$I$10,0,$I$10*$C$10)+IF($J$10*$C$10*F$4&gt;$J$10,0,$J$10*$C$10)))</f>
        <v>0.3</v>
      </c>
      <c r="L38" s="126">
        <f>IF(K24&gt;K10,0,IF(AND(K24=K10,K38=0),0,IF($E$10*$C$10*L$4&gt;$E$10,0,$E$10*$C$10)+IF($F$10*$C$10*K$4&gt;$F$10,0,$F$10*$C$10)+IF($G$10*$C$10*J$4&gt;$G$10,0,$G$10*$C$10)+IF($H$10*$C$10*I$4&gt;$H$10,0,$H$10*$C$10)+IF($I$10*$C$10*H$4&gt;$I$10,0,$I$10*$C$10)+IF($J$10*$C$10*G$4&gt;$J$10,0,$J$10*$C$10)+IF($K$10*$C$10*F$4&gt;$K$10,0,$K$10*$C$10)))</f>
        <v>0.3</v>
      </c>
      <c r="M38" s="126">
        <f>IF(L24&gt;L10,0,IF(AND(L24=L10,L38=0),0,IF($E$10*$C$10*M$4&gt;$E$10,0,$E$10*$C$10)+IF($F$10*$C$10*L$4&gt;$F$10,0,$F$10*$C$10)+IF($G$10*$C$10*K$4&gt;$G$10,0,$G$10*$C$10)+IF($H$10*$C$10*J$4&gt;$H$10,0,$H$10*$C$10)+IF($I$10*$C$10*I$4&gt;$I$10,0,$I$10*$C$10)+IF($J$10*$C$10*H$4&gt;$J$10,0,$J$10*$C$10)+IF($K$10*$C$10*G$4&gt;$K$10,0,$K$10*$C$10)+IF($L$10*$C$10*F$4&gt;$L$10,0,$L$10*$C$10)))</f>
        <v>0.3</v>
      </c>
      <c r="N38" s="126">
        <f>IF(M24&gt;M10,0,IF(AND(M24=M10,M38=0),0,IF($E$10*$C$10*N$4&gt;$E$10,0,$E$10*$C$10)+IF($F$10*$C$10*M$4&gt;$F$10,0,$F$10*$C$10)+IF($G$10*$C$10*L$4&gt;$G$10,0,$G$10*$C$10)+IF($H$10*$C$10*K$4&gt;$H$10,0,$H$10*$C$10)+IF($I$10*$C$10*J$4&gt;$I$10,0,$I$10*$C$10)+IF($J$10*$C$10*I$4&gt;$J$10,0,$J$10*$C$10)+IF($K$10*$C$10*H$4&gt;$K$10,0,$K$10*$C$10)+IF($L$10*$C$10*G$4&gt;$L$10,0,$L$10*$C$10)+IF($M$10*$C$10*F$4&gt;$M$10,0,$M$10*$C$10)))</f>
        <v>0.3</v>
      </c>
      <c r="O38" s="126">
        <f>IF(N24&gt;N10,0,IF(AND(N24=N10,N38=0),0,IF($E$10*$C$10*O$4&gt;$E$10,0,$E$10*$C$10)+IF($F$10*$C$10*N$4&gt;$F$10,0,$F$10*$C$10)+IF($G$10*$C$10*M$4&gt;$G$10,0,$G$10*$C$10)+IF($H$10*$C$10*L$4&gt;$H$10,0,$H$10*$C$10)+IF($I$10*$C$10*K$4&gt;$I$10,0,$I$10*$C$10)+IF($J$10*$C$10*J$4&gt;$J$10,0,$J$10*$C$10)+IF($K$10*$C$10*I$4&gt;$K$10,0,$K$10*$C$10)+IF($L$10*$C$10*H$4&gt;$L$10,0,$L$10*$C$10)+IF($M$10*$C$10*G$4&gt;$M$10,0,$M$10*$C$10)+IF($N$10*$C$10*F$4&gt;$N$10,0,$N$10*$C$10)))</f>
        <v>0.3</v>
      </c>
      <c r="P38" s="126">
        <f>IF(O24&gt;O10,0,IF(AND(O24=O10,O38=0),0,IF($E$10*$C$10*P$4&gt;$E$10,0,$E$10*$C$10)+IF($F$10*$C$10*O$4&gt;$F$10,0,$F$10*$C$10)+IF($G$10*$C$10*N$4&gt;$G$10,0,$G$10*$C$10)+IF($H$10*$C$10*M$4&gt;$H$10,0,$H$10*$C$10)+IF($I$10*$C$10*L$4&gt;$I$10,0,$I$10*$C$10)+IF($J$10*$C$10*K$4&gt;$J$10,0,$J$10*$C$10)+IF($K$10*$C$10*J$4&gt;$K$10,0,$K$10*$C$10)+IF($L$10*$C$10*I$4&gt;$L$10,0,$L$10*$C$10)+IF($M$10*$C$10*H$4&gt;$M$10,0,$M$10*$C$10)+IF($N$10*$C$10*G$4&gt;$N$10,0,$N$10*$C$10)+IF($O$10*$C$10*F$4&gt;$O$10,0,$O$10*$C$10)))</f>
        <v>0.3</v>
      </c>
      <c r="Q38" s="126">
        <f>IF(P24&gt;P10,0,IF(AND(P24=P10,P38=0),0,IF($E$10*$C$10*Q$4&gt;$E$10,0,$E$10*$C$10)+IF($F$10*$C$10*P$4&gt;$F$10,0,$F$10*$C$10)+IF($G$10*$C$10*O$4&gt;$G$10,0,$G$10*$C$10)+IF($H$10*$C$10*N$4&gt;$H$10,0,$H$10*$C$10)+IF($I$10*$C$10*M$4&gt;$I$10,0,$I$10*$C$10)+IF($J$10*$C$10*L$4&gt;$J$10,0,$J$10*$C$10)+IF($K$10*$C$10*K$4&gt;$K$10,0,$K$10*$C$10)+IF($L$10*$C$10*J$4&gt;$L$10,0,$L$10*$C$10)+IF($M$10*$C$10*I$4&gt;$M$10,0,$M$10*$C$10)+IF($N$10*$C$10*H$4&gt;$N$10,0,$N$10*$C$10)+IF($O$10*$C$10*G$4&gt;$O$10,0,$O$10*$C$10)+IF($P$10*$C$10*F$4&gt;$P$10,0,$P$10*$C$10)))</f>
        <v>0.3</v>
      </c>
      <c r="R38" s="126">
        <f>IF(Q24&gt;Q10,0,IF(AND(Q24=Q10,Q38=0),0,IF($E$10*$C$10*R$4&gt;$E$10,0,$E$10*$C$10)+IF($F$10*$C$10*Q$4&gt;$F$10,0,$F$10*$C$10)+IF($G$10*$C$10*P$4&gt;$G$10,0,$G$10*$C$10)+IF($H$10*$C$10*O$4&gt;$H$10,0,$H$10*$C$10)+IF($I$10*$C$10*N$4&gt;$I$10,0,$I$10*$C$10)+IF($J$10*$C$10*M$4&gt;$J$10,0,$J$10*$C$10)+IF($K$10*$C$10*L$4&gt;$K$10,0,$K$10*$C$10)+IF($L$10*$C$10*K$4&gt;$L$10,0,$L$10*$C$10)+IF($M$10*$C$10*J$4&gt;$M$10,0,$M$10*$C$10)+IF($N$10*$C$10*I$4&gt;$N$10,0,$N$10*$C$10)+IF($O$10*$C$10*H$4&gt;$O$10,0,$O$10*$C$10)+IF($P$10*$C$10*G$4&gt;$P$10,0,$P$10*$C$10)+IF($Q$10*$C$10*F$4&gt;$Q$10,0,$Q$10*$C$10)))</f>
        <v>0.3</v>
      </c>
      <c r="S38" s="126">
        <f>IF(R24&gt;R10,0,IF(AND(R24=R10,R38=0),0,IF($E$10*$C$10*S$4&gt;$E$10,0,$E$10*$C$10)+IF($F$10*$C$10*R$4&gt;$F$10,0,$F$10*$C$10)+IF($G$10*$C$10*Q$4&gt;$G$10,0,$G$10*$C$10)+IF($H$10*$C$10*P$4&gt;$H$10,0,$H$10*$C$10)+IF($I$10*$C$10*O$4&gt;$I$10,0,$I$10*$C$10)+IF($J$10*$C$10*N$4&gt;$J$10,0,$J$10*$C$10)+IF($K$10*$C$10*M$4&gt;$K$10,0,$K$10*$C$10)+IF($L$10*$C$10*L$4&gt;$L$10,0,$L$10*$C$10)+IF($M$10*$C$10*K$4&gt;$M$10,0,$M$10*$C$10)+IF($N$10*$C$10*J$4&gt;$N$10,0,$N$10*$C$10)+IF($O$10*$C$10*I$4&gt;$O$10,0,$O$10*$C$10)+IF($P$10*$C$10*H$4&gt;$P$10,0,$P$10*$C$10)+IF($Q$10*$C$10*G$4&gt;$Q$10,0,$Q$10*$C$10)+IF($R$10*$C$10*F$4&gt;$R$10,0,$R$10*$C$10)))</f>
        <v>0.3</v>
      </c>
      <c r="T38" s="126">
        <f>IF(S24&gt;S10,0,IF(AND(S24=S10,S38=0),0,IF($E$10*$C$10*T$4&gt;$E$10,0,$E$10*$C$10)+IF($F$10*$C$10*S$4&gt;$F$10,0,$F$10*$C$10)+IF($G$10*$C$10*R$4&gt;$G$10,0,$G$10*$C$10)+IF($H$10*$C$10*Q$4&gt;$H$10,0,$H$10*$C$10)+IF($I$10*$C$10*P$4&gt;$I$10,0,$I$10*$C$10)+IF($J$10*$C$10*O$4&gt;$J$10,0,$J$10*$C$10)+IF($K$10*$C$10*N$4&gt;$K$10,0,$K$10*$C$10)+IF($L$10*$C$10*M$4&gt;$L$10,0,$L$10*$C$10)+IF($M$10*$C$10*L$4&gt;$M$10,0,$M$10*$C$10)+IF($N$10*$C$10*K$4&gt;$N$10,0,$N$10*$C$10)+IF($O$10*$C$10*J$4&gt;$O$10,0,$O$10*$C$10)+IF($P$10*$C$10*I$4&gt;$P$10,0,$P$10*$C$10)+IF($Q$10*$C$10*H$4&gt;$Q$10,0,$Q$10*$C$10)+IF($R$10*$C$10*G$4&gt;$R$10,0,$R$10*$C$10)+IF($S$10*$C$10*F$4&gt;$S$10,0,$S$10*$C$10)))</f>
        <v>0.3</v>
      </c>
      <c r="U38" s="126">
        <f>IF(T24&gt;T10,0,IF(AND(T24=T10,T38=0),0,IF($E$10*$C$10*U$4&gt;$E$10,0,$E$10*$C$10)+IF($F$10*$C$10*T$4&gt;$F$10,0,$F$10*$C$10)+IF($G$10*$C$10*S$4&gt;$G$10,0,$G$10*$C$10)+IF($H$10*$C$10*R$4&gt;$H$10,0,$H$10*$C$10)+IF($I$10*$C$10*Q$4&gt;$I$10,0,$I$10*$C$10)+IF($J$10*$C$10*P$4&gt;$J$10,0,$J$10*$C$10)+IF($K$10*$C$10*O$4&gt;$K$10,0,$K$10*$C$10)+IF($L$10*$C$10*N$4&gt;$L$10,0,$L$10*$C$10)+IF($M$10*$C$10*M$4&gt;$M$10,0,$M$10*$C$10)+IF($N$10*$C$10*L$4&gt;$N$10,0,$N$10*$C$10)+IF($O$10*$C$10*K$4&gt;$O$10,0,$O$10*$C$10)+IF($P$10*$C$10*J$4&gt;$P$10,0,$P$10*$C$10)+IF($Q$10*$C$10*I$4&gt;$Q$10,0,$Q$10*$C$10)+IF($R$10*$C$10*H$4&gt;$R$10,0,$R$10*$C$10)+IF($S$10*$C$10*G$4&gt;$S$10,0,$S$10*$C$10)+IF($T$10*$C$10*F$4&gt;$T$10,0,$T$10*$C$10)))</f>
        <v>0.3</v>
      </c>
      <c r="V38" s="126">
        <f>IF(U24&gt;U10,0,IF(AND(U24=U10,U38=0),0,IF($E$10*$C$10*V$4&gt;$E$10,0,$E$10*$C$10)+IF($F$10*$C$10*U$4&gt;$F$10,0,$F$10*$C$10)+IF($G$10*$C$10*T$4&gt;$G$10,0,$G$10*$C$10)+IF($H$10*$C$10*S$4&gt;$H$10,0,$H$10*$C$10)+IF($I$10*$C$10*R$4&gt;$I$10,0,$I$10*$C$10)+IF($J$10*$C$10*Q$4&gt;$J$10,0,$J$10*$C$10)+IF($K$10*$C$10*P$4&gt;$K$10,0,$K$10*$C$10)+IF($L$10*$C$10*O$4&gt;$L$10,0,$L$10*$C$10)+IF($M$10*$C$10*N$4&gt;$M$10,0,$M$10*$C$10)+IF($N$10*$C$10*M$4&gt;$N$10,0,$N$10*$C$10)+IF($O$10*$C$10*L$4&gt;$O$10,0,$O$10*$C$10)+IF($P$10*$C$10*K$4&gt;$P$10,0,$P$10*$C$10)+IF($Q$10*$C$10*J$4&gt;$Q$10,0,$Q$10*$C$10)+IF($R$10*$C$10*I$4&gt;$R$10,0,$R$10*$C$10)+IF($S$10*$C$10*H$4&gt;$S$10,0,$S$10*$C$10)+IF($T$10*$C$10*G$4&gt;$T$10,0,$T$10*$C$10)+IF($U$10*$C$10*F$4&gt;$U$10,0,$U$10*$C$10)))</f>
        <v>0.3</v>
      </c>
      <c r="W38" s="126">
        <f>IF(V24&gt;V10,0,IF(AND(V24=V10,V38=0),0,IF($E$10*$C$10*W$4&gt;$E$10,0,$E$10*$C$10)+IF($F$10*$C$10*V$4&gt;$F$10,0,$F$10*$C$10)+IF($G$10*$C$10*U$4&gt;$G$10,0,$G$10*$C$10)+IF($H$10*$C$10*T$4&gt;$H$10,0,$H$10*$C$10)+IF($I$10*$C$10*S$4&gt;$I$10,0,$I$10*$C$10)+IF($J$10*$C$10*R$4&gt;$J$10,0,$J$10*$C$10)+IF($K$10*$C$10*Q$4&gt;$K$10,0,$K$10*$C$10)+IF($L$10*$C$10*P$4&gt;$L$10,0,$L$10*$C$10)+IF($M$10*$C$10*O$4&gt;$M$10,0,$M$10*$C$10)+IF($N$10*$C$10*N$4&gt;$N$10,0,$N$10*$C$10)+IF($O$10*$C$10*M$4&gt;$O$10,0,$O$10*$C$10)+IF($P$10*$C$10*L$4&gt;$P$10,0,$P$10*$C$10)+IF($Q$10*$C$10*K$4&gt;$Q$10,0,$Q$10*$C$10)+IF($R$10*$C$10*J$4&gt;$R$10,0,$R$10*$C$10)+IF($S$10*$C$10*I$4&gt;$S$10,0,$S$10*$C$10)+IF($T$10*$C$10*H$4&gt;$T$10,0,$T$10*$C$10)+IF($U$10*$C$10*G$4&gt;$U$10,0,$U$10*$C$10)+IF($V$10*$C$10*F$4&gt;$V$10,0,$V$10*$C$10)))</f>
        <v>0.3</v>
      </c>
      <c r="X38" s="126">
        <f>IF(W24&gt;W10,0,IF(AND(W24=W10,W38=0),0,IF($E$10*$C$10*X$4&gt;$E$10,0,$E$10*$C$10)+IF($F$10*$C$10*W$4&gt;$F$10,0,$F$10*$C$10)+IF($G$10*$C$10*V$4&gt;$G$10,0,$G$10*$C$10)+IF($H$10*$C$10*U$4&gt;$H$10,0,$H$10*$C$10)+IF($I$10*$C$10*T$4&gt;$I$10,0,$I$10*$C$10)+IF($J$10*$C$10*S$4&gt;$J$10,0,$J$10*$C$10)+IF($K$10*$C$10*R$4&gt;$K$10,0,$K$10*$C$10)+IF($L$10*$C$10*Q$4&gt;$L$10,0,$L$10*$C$10)+IF($M$10*$C$10*P$4&gt;$M$10,0,$M$10*$C$10)+IF($N$10*$C$10*O$4&gt;$N$10,0,$N$10*$C$10)+IF($O$10*$C$10*N$4&gt;$O$10,0,$O$10*$C$10)+IF($P$10*$C$10*M$4&gt;$P$10,0,$P$10*$C$10)+IF($Q$10*$C$10*L$4&gt;$Q$10,0,$Q$10*$C$10)+IF($R$10*$C$10*K$4&gt;$R$10,0,$R$10*$C$10)+IF($S$10*$C$10*J$4&gt;$S$10,0,$S$10*$C$10)+IF($T$10*$C$10*I$4&gt;$T$10,0,$T$10*$C$10)+IF($U$10*$C$10*H$4&gt;$U$10,0,$U$10*$C$10)+IF($V$10*$C$10*G$4&gt;$V$10,0,$V$10*$C$10)+IF($W$10*$C$10*F$4&gt;$W$10,0,$W$10*$C$10)))</f>
        <v>0.3</v>
      </c>
      <c r="Y38" s="126">
        <f>IF(X24&gt;X10,0,IF(AND(X24=X10,X38=0),0,IF($E$10*$C$10*Y$4&gt;$E$10,0,$E$10*$C$10)+IF($F$10*$C$10*X$4&gt;$F$10,0,$F$10*$C$10)+IF($G$10*$C$10*W$4&gt;$G$10,0,$G$10*$C$10)+IF($H$10*$C$10*V$4&gt;$H$10,0,$H$10*$C$10)+IF($I$10*$C$10*U$4&gt;$I$10,0,$I$10*$C$10)+IF($J$10*$C$10*T$4&gt;$J$10,0,$J$10*$C$10)+IF($K$10*$C$10*S$4&gt;$K$10,0,$K$10*$C$10)+IF($L$10*$C$10*R$4&gt;$L$10,0,$L$10*$C$10)+IF($M$10*$C$10*Q$4&gt;$M$10,0,$M$10*$C$10)+IF($N$10*$C$10*P$4&gt;$N$10,0,$N$10*$C$10)+IF($O$10*$C$10*O$4&gt;$O$10,0,$O$10*$C$10)+IF($P$10*$C$10*N$4&gt;$P$10,0,$P$10*$C$10)+IF($Q$10*$C$10*M$4&gt;$Q$10,0,$Q$10*$C$10)+IF($R$10*$C$10*L$4&gt;$R$10,0,$R$10*$C$10)+IF($S$10*$C$10*K$4&gt;$S$10,0,$S$10*$C$10)+IF($T$10*$C$10*J$4&gt;$T$10,0,$T$10*$C$10)+IF($U$10*$C$10*I$4&gt;$U$10,0,$U$10*$C$10)+IF($V$10*$C$10*H$4&gt;$V$10,0,$V$10*$C$10)+IF($W$10*$C$10*G$4&gt;$W$10,0,$W$10*$C$10)+IF($X$10*$C$10*F$4&gt;$X$10,0,$X$10*$C$10)))</f>
        <v>0.3</v>
      </c>
      <c r="Z38" s="126">
        <f>IF(Y24&gt;Y10,0,IF(AND(Y24=Y10,Y38=0),0,IF($E$10*$C$10*Z$4&gt;$E$10,0,$E$10*$C$10)+IF($F$10*$C$10*Y$4&gt;$F$10,0,$F$10*$C$10)+IF($G$10*$C$10*X$4&gt;$G$10,0,$G$10*$C$10)+IF($H$10*$C$10*W$4&gt;$H$10,0,$H$10*$C$10)+IF($I$10*$C$10*V$4&gt;$I$10,0,$I$10*$C$10)+IF($J$10*$C$10*U$4&gt;$J$10,0,$J$10*$C$10)+IF($K$10*$C$10*T$4&gt;$K$10,0,$K$10*$C$10)+IF($L$10*$C$10*S$4&gt;$L$10,0,$L$10*$C$10)+IF($M$10*$C$10*R$4&gt;$M$10,0,$M$10*$C$10)+IF($N$10*$C$10*Q$4&gt;$N$10,0,$N$10*$C$10)+IF($O$10*$C$10*P$4&gt;$O$10,0,$O$10*$C$10)+IF($P$10*$C$10*O$4&gt;$P$10,0,$P$10*$C$10)+IF($Q$10*$C$10*N$4&gt;$Q$10,0,$Q$10*$C$10)+IF($R$10*$C$10*M$4&gt;$R$10,0,$R$10*$C$10)+IF($S$10*$C$10*L$4&gt;$S$10,0,$S$10*$C$10)+IF($T$10*$C$10*K$4&gt;$T$10,0,$T$10*$C$10)+IF($U$10*$C$10*J$4&gt;$U$10,0,$U$10*$C$10)+IF($V$10*$C$10*I$4&gt;$V$10,0,$V$10*$C$10)+IF($W$10*$C$10*H$4&gt;$W$10,0,$W$10*$C$10)+IF($X$10*$C$10*G$4&gt;$X$10,0,$X$10*$C$10)+IF($Y$10*$C$10*F$4&gt;$Y$10,0,$Y$10*$C$10)))</f>
        <v>0.3</v>
      </c>
      <c r="AA38" s="126">
        <f>IF(Z24&gt;Z10,0,IF(AND(Z24=Z10,Z38=0),0,IF($E$10*$C$10*AA$4&gt;$E$10,0,$E$10*$C$10)+IF($F$10*$C$10*Z$4&gt;$F$10,0,$F$10*$C$10)+IF($G$10*$C$10*Y$4&gt;$G$10,0,$G$10*$C$10)+IF($H$10*$C$10*X$4&gt;$H$10,0,$H$10*$C$10)+IF($I$10*$C$10*W$4&gt;$I$10,0,$I$10*$C$10)+IF($J$10*$C$10*V$4&gt;$J$10,0,$J$10*$C$10)+IF($K$10*$C$10*U$4&gt;$K$10,0,$K$10*$C$10)+IF($L$10*$C$10*T$4&gt;$L$10,0,$L$10*$C$10)+IF($M$10*$C$10*S$4&gt;$M$10,0,$M$10*$C$10)+IF($N$10*$C$10*R$4&gt;$N$10,0,$N$10*$C$10)+IF($O$10*$C$10*Q$4&gt;$O$10,0,$O$10*$C$10)+IF($P$10*$C$10*P$4&gt;$P$10,0,$P$10*$C$10)+IF($Q$10*$C$10*O$4&gt;$Q$10,0,$Q$10*$C$10)+IF($R$10*$C$10*N$4&gt;$R$10,0,$R$10*$C$10)+IF($S$10*$C$10*M$4&gt;$S$10,0,$S$10*$C$10)+IF($T$10*$C$10*L$4&gt;$T$10,0,$T$10*$C$10)+IF($U$10*$C$10*K$4&gt;$U$10,0,$U$10*$C$10)+IF($V$10*$C$10*J$4&gt;$V$10,0,$V$10*$C$10)+IF($W$10*$C$10*I$4&gt;$W$10,0,$W$10*$C$10)+IF($X$10*$C$10*H$4&gt;$X$10,0,$X$10*$C$10)+IF($Y$10*$C$10*G$4&gt;$Y$10,0,$Y$10*$C$10)+IF($Z$10*$C$10*F$4&gt;$Z$10,0,$Z$10*$C$10)))</f>
        <v>0.3</v>
      </c>
      <c r="AB38" s="126">
        <f>IF(AA24&gt;AA10,0,IF(AND(AA24=AA10,AA38=0),0,IF($E$10*$C$10*AB$4&gt;$E$10,0,$E$10*$C$10)+IF($F$10*$C$10*AA$4&gt;$F$10,0,$F$10*$C$10)+IF($G$10*$C$10*Z$4&gt;$G$10,0,$G$10*$C$10)+IF($H$10*$C$10*Y$4&gt;$H$10,0,$H$10*$C$10)+IF($I$10*$C$10*X$4&gt;$I$10,0,$I$10*$C$10)+IF($J$10*$C$10*W$4&gt;$J$10,0,$J$10*$C$10)+IF($K$10*$C$10*V$4&gt;$K$10,0,$K$10*$C$10)+IF($L$10*$C$10*U$4&gt;$L$10,0,$L$10*$C$10)+IF($M$10*$C$10*T$4&gt;$M$10,0,$M$10*$C$10)+IF($N$10*$C$10*S$4&gt;$N$10,0,$N$10*$C$10)+IF($O$10*$C$10*R$4&gt;$O$10,0,$O$10*$C$10)+IF($P$10*$C$10*Q$4&gt;$P$10,0,$P$10*$C$10)+IF($Q$10*$C$10*P$4&gt;$Q$10,0,$Q$10*$C$10)+IF($R$10*$C$10*O$4&gt;$R$10,0,$R$10*$C$10)+IF($S$10*$C$10*N$4&gt;$S$10,0,$S$10*$C$10)+IF($T$10*$C$10*M$4&gt;$T$10,0,$T$10*$C$10)+IF($U$10*$C$10*L$4&gt;$U$10,0,$U$10*$C$10)+IF($V$10*$C$10*K$4&gt;$V$10,0,$V$10*$C$10)+IF($W$10*$C$10*J$4&gt;$W$10,0,$W$10*$C$10)+IF($X$10*$C$10*I$4&gt;$X$10,0,$X$10*$C$10)+IF($Y$10*$C$10*H$4&gt;$Y$10,0,$Y$10*$C$10)+IF($Z$10*$C$10*G$4&gt;$Z$10,0,$Z$10*$C$10)+IF($AA$10*$C$10*F$4&gt;$AA$10,0,$AA$10*$C$10)))</f>
        <v>0.3</v>
      </c>
      <c r="AC38" s="126">
        <f>IF(AB24&gt;AB10,0,IF(AND(AB24=AB10,AB38=0),0,IF($E$10*$C$10*AC$4&gt;$E$10,0,$E$10*$C$10)+IF($F$10*$C$10*AB$4&gt;$F$10,0,$F$10*$C$10)+IF($G$10*$C$10*AA$4&gt;$G$10,0,$G$10*$C$10)+IF($H$10*$C$10*Z$4&gt;$H$10,0,$H$10*$C$10)+IF($I$10*$C$10*Y$4&gt;$I$10,0,$I$10*$C$10)+IF($J$10*$C$10*X$4&gt;$J$10,0,$J$10*$C$10)+IF($K$10*$C$10*W$4&gt;$K$10,0,$K$10*$C$10)+IF($L$10*$C$10*V$4&gt;$L$10,0,$L$10*$C$10)+IF($M$10*$C$10*U$4&gt;$M$10,0,$M$10*$C$10)+IF($N$10*$C$10*T$4&gt;$N$10,0,$N$10*$C$10)+IF($O$10*$C$10*S$4&gt;$O$10,0,$O$10*$C$10)+IF($P$10*$C$10*R$4&gt;$P$10,0,$P$10*$C$10)+IF($Q$10*$C$10*Q$4&gt;$Q$10,0,$Q$10*$C$10)+IF($R$10*$C$10*P$4&gt;$R$10,0,$R$10*$C$10)+IF($S$10*$C$10*O$4&gt;$S$10,0,$S$10*$C$10)+IF($T$10*$C$10*N$4&gt;$T$10,0,$T$10*$C$10)+IF($U$10*$C$10*M$4&gt;$U$10,0,$U$10*$C$10)+IF($V$10*$C$10*L$4&gt;$V$10,0,$V$10*$C$10)+IF($W$10*$C$10*K$4&gt;$W$10,0,$W$10*$C$10)+IF($X$10*$C$10*J$4&gt;$X$10,0,$X$10*$C$10)+IF($Y$10*$C$10*I$4&gt;$Y$10,0,$Y$10*$C$10)+IF($Z$10*$C$10*H$4&gt;$Z$10,0,$Z$10*$C$10)+IF($AA$10*$C$10*G$4&gt;$AA$10,0,$AA$10*$C$10)+IF($AB$10*$C$10*F$4&gt;$AB$10,0,$AB$10*$C$10)))</f>
        <v>0.3</v>
      </c>
      <c r="AD38" s="126">
        <f>IF(AC24&gt;AC10,0,IF(AND(AC24=AC10,AC38=0),0,IF($E$10*$C$10*AD$4&gt;$E$10,0,$E$10*$C$10)+IF($F$10*$C$10*AC$4&gt;$F$10,0,$F$10*$C$10)+IF($G$10*$C$10*AB$4&gt;$G$10,0,$G$10*$C$10)+IF($H$10*$C$10*AA$4&gt;$H$10,0,$H$10*$C$10)+IF($I$10*$C$10*Z$4&gt;$I$10,0,$I$10*$C$10)+IF($J$10*$C$10*Y$4&gt;$J$10,0,$J$10*$C$10)+IF($K$10*$C$10*X$4&gt;$K$10,0,$K$10*$C$10)+IF($L$10*$C$10*W$4&gt;$L$10,0,$L$10*$C$10)+IF($M$10*$C$10*V$4&gt;$M$10,0,$M$10*$C$10)+IF($N$10*$C$10*U$4&gt;$N$10,0,$N$10*$C$10)+IF($O$10*$C$10*T$4&gt;$O$10,0,$O$10*$C$10)+IF($P$10*$C$10*S$4&gt;$P$10,0,$P$10*$C$10)+IF($Q$10*$C$10*R$4&gt;$Q$10,0,$Q$10*$C$10)+IF($R$10*$C$10*Q$4&gt;$R$10,0,$R$10*$C$10)+IF($S$10*$C$10*P$4&gt;$S$10,0,$S$10*$C$10)+IF($T$10*$C$10*O$4&gt;$T$10,0,$T$10*$C$10)+IF($U$10*$C$10*N$4&gt;$U$10,0,$U$10*$C$10)+IF($V$10*$C$10*M$4&gt;$V$10,0,$V$10*$C$10)+IF($W$10*$C$10*L$4&gt;$W$10,0,$W$10*$C$10)+IF($X$10*$C$10*K$4&gt;$X$10,0,$X$10*$C$10)+IF($Y$10*$C$10*J$4&gt;$Y$10,0,$Y$10*$C$10)+IF($Z$10*$C$10*I$4&gt;$Z$10,0,$Z$10*$C$10)+IF($AA$10*$C$10*H$4&gt;$AA$10,0,$AA$10*$C$10)+IF($AB$10*$C$10*G$4&gt;$AB$10,0,$AB$10*$C$10)+IF($AC$10*$C$10*F$4&gt;$AC$10,0,$AC$10*$C$10)))</f>
        <v>0.3</v>
      </c>
      <c r="AE38" s="126">
        <f>IF(AD24&gt;AD10,0,IF(AND(AD24=AD10,AD38=0),0,IF($E$10*$C$10*AE$4&gt;$E$10,0,$E$10*$C$10)+IF($F$10*$C$10*AD$4&gt;$F$10,0,$F$10*$C$10)+IF($G$10*$C$10*AC$4&gt;$G$10,0,$G$10*$C$10)+IF($H$10*$C$10*AB$4&gt;$H$10,0,$H$10*$C$10)+IF($I$10*$C$10*AA$4&gt;$I$10,0,$I$10*$C$10)+IF($J$10*$C$10*Z$4&gt;$J$10,0,$J$10*$C$10)+IF($K$10*$C$10*Y$4&gt;$K$10,0,$K$10*$C$10)+IF($L$10*$C$10*X$4&gt;$L$10,0,$L$10*$C$10)+IF($M$10*$C$10*W$4&gt;$M$10,0,$M$10*$C$10)+IF($N$10*$C$10*V$4&gt;$N$10,0,$N$10*$C$10)+IF($O$10*$C$10*U$4&gt;$O$10,0,$O$10*$C$10)+IF($P$10*$C$10*T$4&gt;$P$10,0,$P$10*$C$10)+IF($Q$10*$C$10*S$4&gt;$Q$10,0,$Q$10*$C$10)+IF($R$10*$C$10*R$4&gt;$R$10,0,$R$10*$C$10)+IF($S$10*$C$10*Q$4&gt;$S$10,0,$S$10*$C$10)+IF($T$10*$C$10*P$4&gt;$T$10,0,$T$10*$C$10)+IF($U$10*$C$10*O$4&gt;$U$10,0,$U$10*$C$10)+IF($V$10*$C$10*N$4&gt;$V$10,0,$V$10*$C$10)+IF($W$10*$C$10*M$4&gt;$W$10,0,$W$10*$C$10)+IF($X$10*$C$10*L$4&gt;$X$10,0,$X$10*$C$10)+IF($Y$10*$C$10*K$4&gt;$Y$10,0,$Y$10*$C$10)+IF($Z$10*$C$10*J$4&gt;$Z$10,0,$Z$10*$C$10)+IF($AA$10*$C$10*I$4&gt;$AA$10,0,$AA$10*$C$10)+IF($AB$10*$C$10*H$4&gt;$AB$10,0,$AB$10*$C$10)+IF($AC$10*$C$10*G$4&gt;$AC$10,0,$AC$10*$C$10)+IF($AD$10*$C$10*F$4&gt;$AD$10,0,$AD$10*$C$10)))</f>
        <v>0.3</v>
      </c>
      <c r="AF38" s="126">
        <f>IF(AE24&gt;AE10,0,IF(AND(AE24=AE10,AE38=0),0,IF($E$10*$C$10*AF$4&gt;$E$10,0,$E$10*$C$10)+IF($F$10*$C$10*AE$4&gt;$F$10,0,$F$10*$C$10)+IF($G$10*$C$10*AD$4&gt;$G$10,0,$G$10*$C$10)+IF($H$10*$C$10*AC$4&gt;$H$10,0,$H$10*$C$10)+IF($I$10*$C$10*AB$4&gt;$I$10,0,$I$10*$C$10)+IF($J$10*$C$10*AA$4&gt;$J$10,0,$J$10*$C$10)+IF($K$10*$C$10*Z$4&gt;$K$10,0,$K$10*$C$10)+IF($L$10*$C$10*Y$4&gt;$L$10,0,$L$10*$C$10)+IF($M$10*$C$10*X$4&gt;$M$10,0,$M$10*$C$10)+IF($N$10*$C$10*W$4&gt;$N$10,0,$N$10*$C$10)+IF($O$10*$C$10*V$4&gt;$O$10,0,$O$10*$C$10)+IF($P$10*$C$10*U$4&gt;$P$10,0,$P$10*$C$10)+IF($Q$10*$C$10*T$4&gt;$Q$10,0,$Q$10*$C$10)+IF($R$10*$C$10*S$4&gt;$R$10,0,$R$10*$C$10)+IF($S$10*$C$10*R$4&gt;$S$10,0,$S$10*$C$10)+IF($T$10*$C$10*Q$4&gt;$T$10,0,$T$10*$C$10)+IF($U$10*$C$10*P$4&gt;$U$10,0,$U$10*$C$10)+IF($V$10*$C$10*O$4&gt;$V$10,0,$V$10*$C$10)+IF($W$10*$C$10*N$4&gt;$W$10,0,$W$10*$C$10)+IF($X$10*$C$10*M$4&gt;$X$10,0,$X$10*$C$10)+IF($Y$10*$C$10*L$4&gt;$Y$10,0,$Y$10*$C$10)+IF($Z$10*$C$10*K$4&gt;$Z$10,0,$Z$10*$C$10)+IF($AA$10*$C$10*J$4&gt;$AA$10,0,$AA$10*$C$10)+IF($AB$10*$C$10*I$4&gt;$AB$10,0,$AB$10*$C$10)+IF($AC$10*$C$10*H$4&gt;$AC$10,0,$AC$10*$C$10)+IF($AD$10*$C$10*G$4&gt;$AD$10,0,$AD$10*$C$10)+IF($AE$10*$C$10*F$4&gt;$AE$10,0,$AE$10*$C$10)))</f>
        <v>0.3</v>
      </c>
      <c r="AG38" s="126">
        <f>IF(AF24&gt;AF10,0,IF(AND(AF24=AF10,AF38=0),0,IF($E$10*$C$10*AG$4&gt;$E$10,0,$E$10*$C$10)+IF($F$10*$C$10*AF$4&gt;$F$10,0,$F$10*$C$10)+IF($G$10*$C$10*AE$4&gt;$G$10,0,$G$10*$C$10)+IF($H$10*$C$10*AD$4&gt;$H$10,0,$H$10*$C$10)+IF($I$10*$C$10*AC$4&gt;$I$10,0,$I$10*$C$10)+IF($J$10*$C$10*AB$4&gt;$J$10,0,$J$10*$C$10)+IF($K$10*$C$10*AA$4&gt;$K$10,0,$K$10*$C$10)+IF($L$10*$C$10*Z$4&gt;$L$10,0,$L$10*$C$10)+IF($M$10*$C$10*Y$4&gt;$M$10,0,$M$10*$C$10)+IF($N$10*$C$10*X$4&gt;$N$10,0,$N$10*$C$10)+IF($O$10*$C$10*W$4&gt;$O$10,0,$O$10*$C$10)+IF($P$10*$C$10*V$4&gt;$P$10,0,$P$10*$C$10)+IF($Q$10*$C$10*U$4&gt;$Q$10,0,$Q$10*$C$10)+IF($R$10*$C$10*T$4&gt;$R$10,0,$R$10*$C$10)+IF($S$10*$C$10*S$4&gt;$S$10,0,$S$10*$C$10)+IF($T$10*$C$10*R$4&gt;$T$10,0,$T$10*$C$10)+IF($U$10*$C$10*Q$4&gt;$U$10,0,$U$10*$C$10)+IF($V$10*$C$10*P$4&gt;$V$10,0,$V$10*$C$10)+IF($W$10*$C$10*O$4&gt;$W$10,0,$W$10*$C$10)+IF($X$10*$C$10*N$4&gt;$X$10,0,$X$10*$C$10)+IF($Y$10*$C$10*M$4&gt;$Y$10,0,$Y$10*$C$10)+IF($Z$10*$C$10*L$4&gt;$Z$10,0,$Z$10*$C$10)+IF($AA$10*$C$10*K$4&gt;$AA$10,0,$AA$10*$C$10)+IF($AB$10*$C$10*J$4&gt;$AB$10,0,$AB$10*$C$10)+IF($AC$10*$C$10*I$4&gt;$AC$10,0,$AC$10*$C$10)+IF($AD$10*$C$10*H$4&gt;$AD$10,0,$AD$10*$C$10)+IF($AE$10*$C$10*G$4&gt;$AE$10,0,$AE$10*$C$10)+IF($AF$10*$C$10*F$4&gt;$AF$10,0,$AF$10*$C$10)))</f>
        <v>0.3</v>
      </c>
      <c r="AH38" s="126">
        <f>IF(AG24&gt;AG10,0,IF(AND(AG24=AG10,AG38=0),0,IF($E$10*$C$10*AH$4&gt;$E$10,0,$E$10*$C$10)+IF($F$10*$C$10*AG$4&gt;$F$10,0,$F$10*$C$10)+IF($G$10*$C$10*AF$4&gt;$G$10,0,$G$10*$C$10)+IF($H$10*$C$10*AE$4&gt;$H$10,0,$H$10*$C$10)+IF($I$10*$C$10*AD$4&gt;$I$10,0,$I$10*$C$10)+IF($J$10*$C$10*AC$4&gt;$J$10,0,$J$10*$C$10)+IF($K$10*$C$10*AB$4&gt;$K$10,0,$K$10*$C$10)+IF($L$10*$C$10*AA$4&gt;$L$10,0,$L$10*$C$10)+IF($M$10*$C$10*Z$4&gt;$M$10,0,$M$10*$C$10)+IF($N$10*$C$10*Y$4&gt;$N$10,0,$N$10*$C$10)+IF($O$10*$C$10*X$4&gt;$O$10,0,$O$10*$C$10)+IF($P$10*$C$10*W$4&gt;$P$10,0,$P$10*$C$10)+IF($Q$10*$C$10*V$4&gt;$Q$10,0,$Q$10*$C$10)+IF($R$10*$C$10*U$4&gt;$R$10,0,$R$10*$C$10)+IF($S$10*$C$10*T$4&gt;$S$10,0,$S$10*$C$10)+IF($T$10*$C$10*S$4&gt;$T$10,0,$T$10*$C$10)+IF($U$10*$C$10*R$4&gt;$U$10,0,$U$10*$C$10)+IF($V$10*$C$10*Q$4&gt;$V$10,0,$V$10*$C$10)+IF($W$10*$C$10*P$4&gt;$W$10,0,$W$10*$C$10)+IF($X$10*$C$10*O$4&gt;$X$10,0,$X$10*$C$10)+IF($Y$10*$C$10*N$4&gt;$Y$10,0,$Y$10*$C$10)+IF($Z$10*$C$10*M$4&gt;$Z$10,0,$Z$10*$C$10)+IF($AA$10*$C$10*L$4&gt;$AA$10,0,$AA$10*$C$10)+IF($AB$10*$C$10*K$4&gt;$AB$10,0,$AB$10*$C$10)+IF($AC$10*$C$10*J$4&gt;$AC$10,0,$AC$10*$C$10)+IF($AD$10*$C$10*I$4&gt;$AD$10,0,$AD$10*$C$10)+IF($AE$10*$C$10*H$4&gt;$AE$10,0,$AE$10*$C$10)+IF($AF$10*$C$10*G$4&gt;$AF$10,0,$AF$10*$C$10)+IF($AG$10*$C$10*F$4&gt;$AG$10,0,$AG$10*$C$10)))</f>
        <v>0.3</v>
      </c>
      <c r="AI38" s="126">
        <f>IF(AH24&gt;AH10,0,IF(AND(AH24=AH10,AH38=0),0,IF($E$10*$C$10*AI$4&gt;$E$10,0,$E$10*$C$10)+IF($F$10*$C$10*AH$4&gt;$F$10,0,$F$10*$C$10)+IF($G$10*$C$10*AG$4&gt;$G$10,0,$G$10*$C$10)+IF($H$10*$C$10*AF$4&gt;$H$10,0,$H$10*$C$10)+IF($I$10*$C$10*AE$4&gt;$I$10,0,$I$10*$C$10)+IF($J$10*$C$10*AD$4&gt;$J$10,0,$J$10*$C$10)+IF($K$10*$C$10*AC$4&gt;$K$10,0,$K$10*$C$10)+IF($L$10*$C$10*AB$4&gt;$L$10,0,$L$10*$C$10)+IF($M$10*$C$10*AA$4&gt;$M$10,0,$M$10*$C$10)+IF($N$10*$C$10*Z$4&gt;$N$10,0,$N$10*$C$10)+IF($O$10*$C$10*Y$4&gt;$O$10,0,$O$10*$C$10)+IF($P$10*$C$10*X$4&gt;$P$10,0,$P$10*$C$10)+IF($Q$10*$C$10*W$4&gt;$Q$10,0,$Q$10*$C$10)+IF($R$10*$C$10*V$4&gt;$R$10,0,$R$10*$C$10)+IF($S$10*$C$10*U$4&gt;$S$10,0,$S$10*$C$10)+IF($T$10*$C$10*T$4&gt;$T$10,0,$T$10*$C$10)+IF($U$10*$C$10*S$4&gt;$U$10,0,$U$10*$C$10)+IF($V$10*$C$10*R$4&gt;$V$10,0,$V$10*$C$10)+IF($W$10*$C$10*Q$4&gt;$W$10,0,$W$10*$C$10)+IF($X$10*$C$10*P$4&gt;$X$10,0,$X$10*$C$10)+IF($Y$10*$C$10*O$4&gt;$Y$10,0,$Y$10*$C$10)+IF($Z$10*$C$10*N$4&gt;$Z$10,0,$Z$10*$C$10)+IF($AA$10*$C$10*M$4&gt;$AA$10,0,$AA$10*$C$10)+IF($AB$10*$C$10*L$4&gt;$AB$10,0,$AB$10*$C$10)+IF($AC$10*$C$10*K$4&gt;$AC$10,0,$AC$10*$C$10)+IF($AD$10*$C$10*J$4&gt;$AD$10,0,$AD$10*$C$10)+IF($AE$10*$C$10*I$4&gt;$AE$10,0,$AE$10*$C$10)+IF($AF$10*$C$10*H$4&gt;$AF$10,0,$AF$10*$C$10)+IF($AG$10*$C$10*G$4&gt;$AG$10,0,$AG$10*$C$10)+IF($AH$10*$C$10*F$4&gt;$AH$10,0,$AH$10*$C$10)))</f>
        <v>0.3</v>
      </c>
    </row>
    <row r="39" spans="2:35" x14ac:dyDescent="0.3">
      <c r="B39" s="6" t="str">
        <f t="shared" si="10"/>
        <v>IT</v>
      </c>
      <c r="C39" s="284"/>
      <c r="D39" s="151">
        <f t="shared" ref="D39:D47" si="11">SUM(E39:AI39)</f>
        <v>9</v>
      </c>
      <c r="E39" s="126">
        <v>0</v>
      </c>
      <c r="F39" s="126">
        <f>IF(E25&gt;E11,0,IF(AND(E25=E11,E39=0),0,IF($E$11*$C$11*F$4&gt;$E$11,0,$E$11*$C$11)))</f>
        <v>0.3</v>
      </c>
      <c r="G39" s="126">
        <f>IF(F25&gt;F11,0,IF(AND(F25=F11,F39=0),0,IF($E$11*$C$11*G$4&gt;$E$11,0,$E$11*$C$11)+IF($F$11*$C$11*F$4&gt;$F$11,0,$F$11*$C$11)))</f>
        <v>0.3</v>
      </c>
      <c r="H39" s="126">
        <f>IF(G25&gt;G11,0,IF(AND(G25=G11,G39=0),0,IF($E$11*$C$11*H$4&gt;$E$11,0,$E$11*$C$11)+IF($F$11*$C$11*G$4&gt;$F$11,0,$F$11*$C$11)+IF($G$11*$C$11*F$4&gt;$G$11,0,$G$11*$C$11)))</f>
        <v>0.3</v>
      </c>
      <c r="I39" s="126">
        <f>IF(H25&gt;H11,0,IF(AND(H25=H11,H39=0),0,IF($E$11*$C$11*I$4&gt;$E$11,0,$E$11*$C$11)+IF($F$11*$C$11*H$4&gt;$F$11,0,$F$11*$C$11)+IF($G$11*$C$11*G$4&gt;$G$11,0,$G$11*$C$11)+IF($H$11*$C$11*F$4&gt;$H$11,0,$H$11*$C$11)))</f>
        <v>0.3</v>
      </c>
      <c r="J39" s="126">
        <f>IF(I25&gt;I11,0,IF(AND(I25=I11,I39=0),0,IF($E$11*$C$11*J$4&gt;$E$11,0,$E$11*$C$11)+IF($F$11*$C$11*I$4&gt;$F$11,0,$F$11*$C$11)+IF($G$11*$C$11*H$4&gt;$G$11,0,$G$11*$C$11)+IF($H$11*$C$11*G$4&gt;$H$11,0,$H$11*$C$11)+IF($I$11*$C$11*F$4&gt;$I$11,0,$I$11*$C$11)))</f>
        <v>0.3</v>
      </c>
      <c r="K39" s="126">
        <f>IF(J25&gt;J11,0,IF(AND(J25=J11,J39=0),0,IF($E$11*$C$11*K$4&gt;$E$11,0,$E$11*$C$11)+IF($F$11*$C$11*J$4&gt;$F$11,0,$F$11*$C$11)+IF($G$11*$C$11*I$4&gt;$G$11,0,$G$11*$C$11)+IF($H$11*$C$11*H$4&gt;$H$11,0,$H$11*$C$11)+IF($I$11*$C$11*G$4&gt;$I$11,0,$I$11*$C$11)+IF($J$11*$C$11*F$4&gt;$J$11,0,$J$11*$C$11)))</f>
        <v>0.3</v>
      </c>
      <c r="L39" s="126">
        <f>IF(K25&gt;K11,0,IF(AND(K25=K11,K39=0),0,IF($E$11*$C$11*L$4&gt;$E$11,0,$E$11*$C$11)+IF($F$11*$C$11*K$4&gt;$F$11,0,$F$11*$C$11)+IF($G$11*$C$11*J$4&gt;$G$11,0,$G$11*$C$11)+IF($H$11*$C$11*I$4&gt;$H$11,0,$H$11*$C$11)+IF($I$11*$C$11*H$4&gt;$I$11,0,$I$11*$C$11)+IF($J$11*$C$11*G$4&gt;$J$11,0,$J$11*$C$11)+IF($K$11*$C$11*F$4&gt;$K$11,0,$K$11*$C$11)))</f>
        <v>0.3</v>
      </c>
      <c r="M39" s="126">
        <f>IF(L25&gt;L11,0,IF(AND(L25=L11,L39=0),0,IF($E$11*$C$11*M$4&gt;$E$11,0,$E$11*$C$11)+IF($F$11*$C$11*L$4&gt;$F$11,0,$F$11*$C$11)+IF($G$11*$C$11*K$4&gt;$G$11,0,$G$11*$C$11)+IF($H$11*$C$11*J$4&gt;$H$11,0,$H$11*$C$11)+IF($I$11*$C$11*I$4&gt;$I$11,0,$I$11*$C$11)+IF($J$11*$C$11*H$4&gt;$J$11,0,$J$11*$C$11)+IF($K$11*$C$11*G$4&gt;$K$11,0,$K$11*$C$11)+IF($L$11*$C$11*F$4&gt;$L$11,0,$L$11*$C$11)))</f>
        <v>0.3</v>
      </c>
      <c r="N39" s="126">
        <f>IF(M25&gt;M11,0,IF(AND(M25=M11,M39=0),0,IF($E$11*$C$11*N$4&gt;$E$11,0,$E$11*$C$11)+IF($F$11*$C$11*M$4&gt;$F$11,0,$F$11*$C$11)+IF($G$11*$C$11*L$4&gt;$G$11,0,$G$11*$C$11)+IF($H$11*$C$11*K$4&gt;$H$11,0,$H$11*$C$11)+IF($I$11*$C$11*J$4&gt;$I$11,0,$I$11*$C$11)+IF($J$11*$C$11*I$4&gt;$J$11,0,$J$11*$C$11)+IF($K$11*$C$11*H$4&gt;$K$11,0,$K$11*$C$11)+IF($L$11*$C$11*G$4&gt;$L$11,0,$L$11*$C$11)+IF($M$11*$C$11*F$4&gt;$M$11,0,$M$11*$C$11)))</f>
        <v>0.3</v>
      </c>
      <c r="O39" s="126">
        <f>IF(N25&gt;N11,0,IF(AND(N25=N11,N39=0),0,IF($E$11*$C$11*O$4&gt;$E$11,0,$E$11*$C$11)+IF($F$11*$C$11*N$4&gt;$F$11,0,$F$11*$C$11)+IF($G$11*$C$11*M$4&gt;$G$11,0,$G$11*$C$11)+IF($H$11*$C$11*L$4&gt;$H$11,0,$H$11*$C$11)+IF($I$11*$C$11*K$4&gt;$I$11,0,$I$11*$C$11)+IF($J$11*$C$11*J$4&gt;$J$11,0,$J$11*$C$11)+IF($K$11*$C$11*I$4&gt;$K$11,0,$K$11*$C$11)+IF($L$11*$C$11*H$4&gt;$L$11,0,$L$11*$C$11)+IF($M$11*$C$11*G$4&gt;$M$11,0,$M$11*$C$11)+IF($N$11*$C$11*F$4&gt;$N$11,0,$N$11*$C$11)))</f>
        <v>0.3</v>
      </c>
      <c r="P39" s="126">
        <f>IF(O25&gt;O11,0,IF(AND(O25=O11,O39=0),0,IF($E$11*$C$11*P$4&gt;$E$11,0,$E$11*$C$11)+IF($F$11*$C$11*O$4&gt;$F$11,0,$F$11*$C$11)+IF($G$11*$C$11*N$4&gt;$G$11,0,$G$11*$C$11)+IF($H$11*$C$11*M$4&gt;$H$11,0,$H$11*$C$11)+IF($I$11*$C$11*L$4&gt;$I$11,0,$I$11*$C$11)+IF($J$11*$C$11*K$4&gt;$J$11,0,$J$11*$C$11)+IF($K$11*$C$11*J$4&gt;$K$11,0,$K$11*$C$11)+IF($L$11*$C$11*I$4&gt;$L$11,0,$L$11*$C$11)+IF($M$11*$C$11*H$4&gt;$M$11,0,$M$11*$C$11)+IF($N$11*$C$11*G$4&gt;$N$11,0,$N$11*$C$11)+IF($O$11*$C$11*F$4&gt;$O$11,0,$O$11*$C$11)))</f>
        <v>0.3</v>
      </c>
      <c r="Q39" s="126">
        <f>IF(P25&gt;P11,0,IF(AND(P25=P11,P39=0),0,IF($E$11*$C$11*Q$4&gt;$E$11,0,$E$11*$C$11)+IF($F$11*$C$11*P$4&gt;$F$11,0,$F$11*$C$11)+IF($G$11*$C$11*O$4&gt;$G$11,0,$G$11*$C$11)+IF($H$11*$C$11*N$4&gt;$H$11,0,$H$11*$C$11)+IF($I$11*$C$11*M$4&gt;$I$11,0,$I$11*$C$11)+IF($J$11*$C$11*L$4&gt;$J$11,0,$J$11*$C$11)+IF($K$11*$C$11*K$4&gt;$K$11,0,$K$11*$C$11)+IF($L$11*$C$11*J$4&gt;$L$11,0,$L$11*$C$11)+IF($M$11*$C$11*I$4&gt;$M$11,0,$M$11*$C$11)+IF($N$11*$C$11*H$4&gt;$N$11,0,$N$11*$C$11)+IF($O$11*$C$11*G$4&gt;$O$11,0,$O$11*$C$11)+IF($P$11*$C$11*F$4&gt;$P$11,0,$P$11*$C$11)))</f>
        <v>0.3</v>
      </c>
      <c r="R39" s="126">
        <f>IF(Q25&gt;Q11,0,IF(AND(Q25=Q11,Q39=0),0,IF($E$11*$C$11*R$4&gt;$E$11,0,$E$11*$C$11)+IF($F$11*$C$11*Q$4&gt;$F$11,0,$F$11*$C$11)+IF($G$11*$C$11*P$4&gt;$G$11,0,$G$11*$C$11)+IF($H$11*$C$11*O$4&gt;$H$11,0,$H$11*$C$11)+IF($I$11*$C$11*N$4&gt;$I$11,0,$I$11*$C$11)+IF($J$11*$C$11*M$4&gt;$J$11,0,$J$11*$C$11)+IF($K$11*$C$11*L$4&gt;$K$11,0,$K$11*$C$11)+IF($L$11*$C$11*K$4&gt;$L$11,0,$L$11*$C$11)+IF($M$11*$C$11*J$4&gt;$M$11,0,$M$11*$C$11)+IF($N$11*$C$11*I$4&gt;$N$11,0,$N$11*$C$11)+IF($O$11*$C$11*H$4&gt;$O$11,0,$O$11*$C$11)+IF($P$11*$C$11*G$4&gt;$P$11,0,$P$11*$C$11)+IF($Q$11*$C$11*F$4&gt;$Q$11,0,$Q$11*$C$11)))</f>
        <v>0.3</v>
      </c>
      <c r="S39" s="126">
        <f>IF(R25&gt;R11,0,IF(AND(R25=R11,R39=0),0,IF($E$11*$C$11*S$4&gt;$E$11,0,$E$11*$C$11)+IF($F$11*$C$11*R$4&gt;$F$11,0,$F$11*$C$11)+IF($G$11*$C$11*Q$4&gt;$G$11,0,$G$11*$C$11)+IF($H$11*$C$11*P$4&gt;$H$11,0,$H$11*$C$11)+IF($I$11*$C$11*O$4&gt;$I$11,0,$I$11*$C$11)+IF($J$11*$C$11*N$4&gt;$J$11,0,$J$11*$C$11)+IF($K$11*$C$11*M$4&gt;$K$11,0,$K$11*$C$11)+IF($L$11*$C$11*L$4&gt;$L$11,0,$L$11*$C$11)+IF($M$11*$C$11*K$4&gt;$M$11,0,$M$11*$C$11)+IF($N$11*$C$11*J$4&gt;$N$11,0,$N$11*$C$11)+IF($O$11*$C$11*I$4&gt;$O$11,0,$O$11*$C$11)+IF($P$11*$C$11*H$4&gt;$P$11,0,$P$11*$C$11)+IF($Q$11*$C$11*G$4&gt;$Q$11,0,$Q$11*$C$11)+IF($R$11*$C$11*F$4&gt;$R$11,0,$R$11*$C$11)))</f>
        <v>0.3</v>
      </c>
      <c r="T39" s="126">
        <f>IF(S25&gt;S11,0,IF(AND(S25=S11,S39=0),0,IF($E$11*$C$11*T$4&gt;$E$11,0,$E$11*$C$11)+IF($F$11*$C$11*S$4&gt;$F$11,0,$F$11*$C$11)+IF($G$11*$C$11*R$4&gt;$G$11,0,$G$11*$C$11)+IF($H$11*$C$11*Q$4&gt;$H$11,0,$H$11*$C$11)+IF($I$11*$C$11*P$4&gt;$I$11,0,$I$11*$C$11)+IF($J$11*$C$11*O$4&gt;$J$11,0,$J$11*$C$11)+IF($K$11*$C$11*N$4&gt;$K$11,0,$K$11*$C$11)+IF($L$11*$C$11*M$4&gt;$L$11,0,$L$11*$C$11)+IF($M$11*$C$11*L$4&gt;$M$11,0,$M$11*$C$11)+IF($N$11*$C$11*K$4&gt;$N$11,0,$N$11*$C$11)+IF($O$11*$C$11*J$4&gt;$O$11,0,$O$11*$C$11)+IF($P$11*$C$11*I$4&gt;$P$11,0,$P$11*$C$11)+IF($Q$11*$C$11*H$4&gt;$Q$11,0,$Q$11*$C$11)+IF($R$11*$C$11*G$4&gt;$R$11,0,$R$11*$C$11)+IF($S$11*$C$11*F$4&gt;$S$11,0,$S$11*$C$11)))</f>
        <v>0.3</v>
      </c>
      <c r="U39" s="126">
        <f>IF(T25&gt;T11,0,IF(AND(T25=T11,T39=0),0,IF($E$11*$C$11*U$4&gt;$E$11,0,$E$11*$C$11)+IF($F$11*$C$11*T$4&gt;$F$11,0,$F$11*$C$11)+IF($G$11*$C$11*S$4&gt;$G$11,0,$G$11*$C$11)+IF($H$11*$C$11*R$4&gt;$H$11,0,$H$11*$C$11)+IF($I$11*$C$11*Q$4&gt;$I$11,0,$I$11*$C$11)+IF($J$11*$C$11*P$4&gt;$J$11,0,$J$11*$C$11)+IF($K$11*$C$11*O$4&gt;$K$11,0,$K$11*$C$11)+IF($L$11*$C$11*N$4&gt;$L$11,0,$L$11*$C$11)+IF($M$11*$C$11*M$4&gt;$M$11,0,$M$11*$C$11)+IF($N$11*$C$11*L$4&gt;$N$11,0,$N$11*$C$11)+IF($O$11*$C$11*K$4&gt;$O$11,0,$O$11*$C$11)+IF($P$11*$C$11*J$4&gt;$P$11,0,$P$11*$C$11)+IF($Q$11*$C$11*I$4&gt;$Q$11,0,$Q$11*$C$11)+IF($R$11*$C$11*H$4&gt;$R$11,0,$R$11*$C$11)+IF($S$11*$C$11*G$4&gt;$S$11,0,$S$11*$C$11)+IF($T$11*$C$11*F$4&gt;$T$11,0,$T$11*$C$11)))</f>
        <v>0.3</v>
      </c>
      <c r="V39" s="126">
        <f>IF(U25&gt;U11,0,IF(AND(U25=U11,U39=0),0,IF($E$11*$C$11*V$4&gt;$E$11,0,$E$11*$C$11)+IF($F$11*$C$11*U$4&gt;$F$11,0,$F$11*$C$11)+IF($G$11*$C$11*T$4&gt;$G$11,0,$G$11*$C$11)+IF($H$11*$C$11*S$4&gt;$H$11,0,$H$11*$C$11)+IF($I$11*$C$11*R$4&gt;$I$11,0,$I$11*$C$11)+IF($J$11*$C$11*Q$4&gt;$J$11,0,$J$11*$C$11)+IF($K$11*$C$11*P$4&gt;$K$11,0,$K$11*$C$11)+IF($L$11*$C$11*O$4&gt;$L$11,0,$L$11*$C$11)+IF($M$11*$C$11*N$4&gt;$M$11,0,$M$11*$C$11)+IF($N$11*$C$11*M$4&gt;$N$11,0,$N$11*$C$11)+IF($O$11*$C$11*L$4&gt;$O$11,0,$O$11*$C$11)+IF($P$11*$C$11*K$4&gt;$P$11,0,$P$11*$C$11)+IF($Q$11*$C$11*J$4&gt;$Q$11,0,$Q$11*$C$11)+IF($R$11*$C$11*I$4&gt;$R$11,0,$R$11*$C$11)+IF($S$11*$C$11*H$4&gt;$S$11,0,$S$11*$C$11)+IF($T$11*$C$11*G$4&gt;$T$11,0,$T$11*$C$11)+IF($U$11*$C$11*F$4&gt;$U$11,0,$U$11*$C$11)))</f>
        <v>0.3</v>
      </c>
      <c r="W39" s="126">
        <f>IF(V25&gt;V11,0,IF(AND(V25=V11,V39=0),0,IF($E$11*$C$11*W$4&gt;$E$11,0,$E$11*$C$11)+IF($F$11*$C$11*V$4&gt;$F$11,0,$F$11*$C$11)+IF($G$11*$C$11*U$4&gt;$G$11,0,$G$11*$C$11)+IF($H$11*$C$11*T$4&gt;$H$11,0,$H$11*$C$11)+IF($I$11*$C$11*S$4&gt;$I$11,0,$I$11*$C$11)+IF($J$11*$C$11*R$4&gt;$J$11,0,$J$11*$C$11)+IF($K$11*$C$11*Q$4&gt;$K$11,0,$K$11*$C$11)+IF($L$11*$C$11*P$4&gt;$L$11,0,$L$11*$C$11)+IF($M$11*$C$11*O$4&gt;$M$11,0,$M$11*$C$11)+IF($N$11*$C$11*N$4&gt;$N$11,0,$N$11*$C$11)+IF($O$11*$C$11*M$4&gt;$O$11,0,$O$11*$C$11)+IF($P$11*$C$11*L$4&gt;$P$11,0,$P$11*$C$11)+IF($Q$11*$C$11*K$4&gt;$Q$11,0,$Q$11*$C$11)+IF($R$11*$C$11*J$4&gt;$R$11,0,$R$11*$C$11)+IF($S$11*$C$11*I$4&gt;$S$11,0,$S$11*$C$11)+IF($T$11*$C$11*H$4&gt;$T$11,0,$T$11*$C$11)+IF($U$11*$C$11*G$4&gt;$U$11,0,$U$11*$C$11)+IF($V$11*$C$11*F$4&gt;$V$11,0,$V$11*$C$11)))</f>
        <v>0.3</v>
      </c>
      <c r="X39" s="126">
        <f>IF(W25&gt;W11,0,IF(AND(W25=W11,W39=0),0,IF($E$11*$C$11*X$4&gt;$E$11,0,$E$11*$C$11)+IF($F$11*$C$11*W$4&gt;$F$11,0,$F$11*$C$11)+IF($G$11*$C$11*V$4&gt;$G$11,0,$G$11*$C$11)+IF($H$11*$C$11*U$4&gt;$H$11,0,$H$11*$C$11)+IF($I$11*$C$11*T$4&gt;$I$11,0,$I$11*$C$11)+IF($J$11*$C$11*S$4&gt;$J$11,0,$J$11*$C$11)+IF($K$11*$C$11*R$4&gt;$K$11,0,$K$11*$C$11)+IF($L$11*$C$11*Q$4&gt;$L$11,0,$L$11*$C$11)+IF($M$11*$C$11*P$4&gt;$M$11,0,$M$11*$C$11)+IF($N$11*$C$11*O$4&gt;$N$11,0,$N$11*$C$11)+IF($O$11*$C$11*N$4&gt;$O$11,0,$O$11*$C$11)+IF($P$11*$C$11*M$4&gt;$P$11,0,$P$11*$C$11)+IF($Q$11*$C$11*L$4&gt;$Q$11,0,$Q$11*$C$11)+IF($R$11*$C$11*K$4&gt;$R$11,0,$R$11*$C$11)+IF($S$11*$C$11*J$4&gt;$S$11,0,$S$11*$C$11)+IF($T$11*$C$11*I$4&gt;$T$11,0,$T$11*$C$11)+IF($U$11*$C$11*H$4&gt;$U$11,0,$U$11*$C$11)+IF($V$11*$C$11*G$4&gt;$V$11,0,$V$11*$C$11)+IF($W$11*$C$11*F$4&gt;$W$11,0,$W$11*$C$11)))</f>
        <v>0.3</v>
      </c>
      <c r="Y39" s="126">
        <f>IF(X25&gt;X11,0,IF(AND(X25=X11,X39=0),0,IF($E$11*$C$11*Y$4&gt;$E$11,0,$E$11*$C$11)+IF($F$11*$C$11*X$4&gt;$F$11,0,$F$11*$C$11)+IF($G$11*$C$11*W$4&gt;$G$11,0,$G$11*$C$11)+IF($H$11*$C$11*V$4&gt;$H$11,0,$H$11*$C$11)+IF($I$11*$C$11*U$4&gt;$I$11,0,$I$11*$C$11)+IF($J$11*$C$11*T$4&gt;$J$11,0,$J$11*$C$11)+IF($K$11*$C$11*S$4&gt;$K$11,0,$K$11*$C$11)+IF($L$11*$C$11*R$4&gt;$L$11,0,$L$11*$C$11)+IF($M$11*$C$11*Q$4&gt;$M$11,0,$M$11*$C$11)+IF($N$11*$C$11*P$4&gt;$N$11,0,$N$11*$C$11)+IF($O$11*$C$11*O$4&gt;$O$11,0,$O$11*$C$11)+IF($P$11*$C$11*N$4&gt;$P$11,0,$P$11*$C$11)+IF($Q$11*$C$11*M$4&gt;$Q$11,0,$Q$11*$C$11)+IF($R$11*$C$11*L$4&gt;$R$11,0,$R$11*$C$11)+IF($S$11*$C$11*K$4&gt;$S$11,0,$S$11*$C$11)+IF($T$11*$C$11*J$4&gt;$T$11,0,$T$11*$C$11)+IF($U$11*$C$11*I$4&gt;$U$11,0,$U$11*$C$11)+IF($V$11*$C$11*H$4&gt;$V$11,0,$V$11*$C$11)+IF($W$11*$C$11*G$4&gt;$W$11,0,$W$11*$C$11)+IF($X$11*$C$11*F$4&gt;$X$11,0,$X$11*$C$11)))</f>
        <v>0.3</v>
      </c>
      <c r="Z39" s="126">
        <f>IF(Y25&gt;Y11,0,IF(AND(Y25=Y11,Y39=0),0,IF($E$11*$C$11*Z$4&gt;$E$11,0,$E$11*$C$11)+IF($F$11*$C$11*Y$4&gt;$F$11,0,$F$11*$C$11)+IF($G$11*$C$11*X$4&gt;$G$11,0,$G$11*$C$11)+IF($H$11*$C$11*W$4&gt;$H$11,0,$H$11*$C$11)+IF($I$11*$C$11*V$4&gt;$I$11,0,$I$11*$C$11)+IF($J$11*$C$11*U$4&gt;$J$11,0,$J$11*$C$11)+IF($K$11*$C$11*T$4&gt;$K$11,0,$K$11*$C$11)+IF($L$11*$C$11*S$4&gt;$L$11,0,$L$11*$C$11)+IF($M$11*$C$11*R$4&gt;$M$11,0,$M$11*$C$11)+IF($N$11*$C$11*Q$4&gt;$N$11,0,$N$11*$C$11)+IF($O$11*$C$11*P$4&gt;$O$11,0,$O$11*$C$11)+IF($P$11*$C$11*O$4&gt;$P$11,0,$P$11*$C$11)+IF($Q$11*$C$11*N$4&gt;$Q$11,0,$Q$11*$C$11)+IF($R$11*$C$11*M$4&gt;$R$11,0,$R$11*$C$11)+IF($S$11*$C$11*L$4&gt;$S$11,0,$S$11*$C$11)+IF($T$11*$C$11*K$4&gt;$T$11,0,$T$11*$C$11)+IF($U$11*$C$11*J$4&gt;$U$11,0,$U$11*$C$11)+IF($V$11*$C$11*I$4&gt;$V$11,0,$V$11*$C$11)+IF($W$11*$C$11*H$4&gt;$W$11,0,$W$11*$C$11)+IF($X$11*$C$11*G$4&gt;$X$11,0,$X$11*$C$11)+IF($Y$11*$C$11*F$4&gt;$Y$11,0,$Y$11*$C$11)))</f>
        <v>0.3</v>
      </c>
      <c r="AA39" s="126">
        <f>IF(Z25&gt;Z11,0,IF(AND(Z25=Z11,Z39=0),0,IF($E$11*$C$11*AA$4&gt;$E$11,0,$E$11*$C$11)+IF($F$11*$C$11*Z$4&gt;$F$11,0,$F$11*$C$11)+IF($G$11*$C$11*Y$4&gt;$G$11,0,$G$11*$C$11)+IF($H$11*$C$11*X$4&gt;$H$11,0,$H$11*$C$11)+IF($I$11*$C$11*W$4&gt;$I$11,0,$I$11*$C$11)+IF($J$11*$C$11*V$4&gt;$J$11,0,$J$11*$C$11)+IF($K$11*$C$11*U$4&gt;$K$11,0,$K$11*$C$11)+IF($L$11*$C$11*T$4&gt;$L$11,0,$L$11*$C$11)+IF($M$11*$C$11*S$4&gt;$M$11,0,$M$11*$C$11)+IF($N$11*$C$11*R$4&gt;$N$11,0,$N$11*$C$11)+IF($O$11*$C$11*Q$4&gt;$O$11,0,$O$11*$C$11)+IF($P$11*$C$11*P$4&gt;$P$11,0,$P$11*$C$11)+IF($Q$11*$C$11*O$4&gt;$Q$11,0,$Q$11*$C$11)+IF($R$11*$C$11*N$4&gt;$R$11,0,$R$11*$C$11)+IF($S$11*$C$11*M$4&gt;$S$11,0,$S$11*$C$11)+IF($T$11*$C$11*L$4&gt;$T$11,0,$T$11*$C$11)+IF($U$11*$C$11*K$4&gt;$U$11,0,$U$11*$C$11)+IF($V$11*$C$11*J$4&gt;$V$11,0,$V$11*$C$11)+IF($W$11*$C$11*I$4&gt;$W$11,0,$W$11*$C$11)+IF($X$11*$C$11*H$4&gt;$X$11,0,$X$11*$C$11)+IF($Y$11*$C$11*G$4&gt;$Y$11,0,$Y$11*$C$11)+IF($Z$11*$C$11*F$4&gt;$Z$11,0,$Z$11*$C$11)))</f>
        <v>0.3</v>
      </c>
      <c r="AB39" s="126">
        <f>IF(AA25&gt;AA11,0,IF(AND(AA25=AA11,AA39=0),0,IF($E$11*$C$11*AB$4&gt;$E$11,0,$E$11*$C$11)+IF($F$11*$C$11*AA$4&gt;$F$11,0,$F$11*$C$11)+IF($G$11*$C$11*Z$4&gt;$G$11,0,$G$11*$C$11)+IF($H$11*$C$11*Y$4&gt;$H$11,0,$H$11*$C$11)+IF($I$11*$C$11*X$4&gt;$I$11,0,$I$11*$C$11)+IF($J$11*$C$11*W$4&gt;$J$11,0,$J$11*$C$11)+IF($K$11*$C$11*V$4&gt;$K$11,0,$K$11*$C$11)+IF($L$11*$C$11*U$4&gt;$L$11,0,$L$11*$C$11)+IF($M$11*$C$11*T$4&gt;$M$11,0,$M$11*$C$11)+IF($N$11*$C$11*S$4&gt;$N$11,0,$N$11*$C$11)+IF($O$11*$C$11*R$4&gt;$O$11,0,$O$11*$C$11)+IF($P$11*$C$11*Q$4&gt;$P$11,0,$P$11*$C$11)+IF($Q$11*$C$11*P$4&gt;$Q$11,0,$Q$11*$C$11)+IF($R$11*$C$11*O$4&gt;$R$11,0,$R$11*$C$11)+IF($S$11*$C$11*N$4&gt;$S$11,0,$S$11*$C$11)+IF($T$11*$C$11*M$4&gt;$T$11,0,$T$11*$C$11)+IF($U$11*$C$11*L$4&gt;$U$11,0,$U$11*$C$11)+IF($V$11*$C$11*K$4&gt;$V$11,0,$V$11*$C$11)+IF($W$11*$C$11*J$4&gt;$W$11,0,$W$11*$C$11)+IF($X$11*$C$11*I$4&gt;$X$11,0,$X$11*$C$11)+IF($Y$11*$C$11*H$4&gt;$Y$11,0,$Y$11*$C$11)+IF($Z$11*$C$11*G$4&gt;$Z$11,0,$Z$11*$C$11)+IF($AA$11*$C$11*F$4&gt;$AA$11,0,$AA$11*$C$11)))</f>
        <v>0.3</v>
      </c>
      <c r="AC39" s="126">
        <f>IF(AB25&gt;AB11,0,IF(AND(AB25=AB11,AB39=0),0,IF($E$11*$C$11*AC$4&gt;$E$11,0,$E$11*$C$11)+IF($F$11*$C$11*AB$4&gt;$F$11,0,$F$11*$C$11)+IF($G$11*$C$11*AA$4&gt;$G$11,0,$G$11*$C$11)+IF($H$11*$C$11*Z$4&gt;$H$11,0,$H$11*$C$11)+IF($I$11*$C$11*Y$4&gt;$I$11,0,$I$11*$C$11)+IF($J$11*$C$11*X$4&gt;$J$11,0,$J$11*$C$11)+IF($K$11*$C$11*W$4&gt;$K$11,0,$K$11*$C$11)+IF($L$11*$C$11*V$4&gt;$L$11,0,$L$11*$C$11)+IF($M$11*$C$11*U$4&gt;$M$11,0,$M$11*$C$11)+IF($N$11*$C$11*T$4&gt;$N$11,0,$N$11*$C$11)+IF($O$11*$C$11*S$4&gt;$O$11,0,$O$11*$C$11)+IF($P$11*$C$11*R$4&gt;$P$11,0,$P$11*$C$11)+IF($Q$11*$C$11*Q$4&gt;$Q$11,0,$Q$11*$C$11)+IF($R$11*$C$11*P$4&gt;$R$11,0,$R$11*$C$11)+IF($S$11*$C$11*O$4&gt;$S$11,0,$S$11*$C$11)+IF($T$11*$C$11*N$4&gt;$T$11,0,$T$11*$C$11)+IF($U$11*$C$11*M$4&gt;$U$11,0,$U$11*$C$11)+IF($V$11*$C$11*L$4&gt;$V$11,0,$V$11*$C$11)+IF($W$11*$C$11*K$4&gt;$W$11,0,$W$11*$C$11)+IF($X$11*$C$11*J$4&gt;$X$11,0,$X$11*$C$11)+IF($Y$11*$C$11*I$4&gt;$Y$11,0,$Y$11*$C$11)+IF($Z$11*$C$11*H$4&gt;$Z$11,0,$Z$11*$C$11)+IF($AA$11*$C$11*G$4&gt;$AA$11,0,$AA$11*$C$11)+IF($AB$11*$C$11*F$4&gt;$AB$11,0,$AB$11*$C$11)))</f>
        <v>0.3</v>
      </c>
      <c r="AD39" s="126">
        <f>IF(AC25&gt;AC11,0,IF(AND(AC25=AC11,AC39=0),0,IF($E$11*$C$11*AD$4&gt;$E$11,0,$E$11*$C$11)+IF($F$11*$C$11*AC$4&gt;$F$11,0,$F$11*$C$11)+IF($G$11*$C$11*AB$4&gt;$G$11,0,$G$11*$C$11)+IF($H$11*$C$11*AA$4&gt;$H$11,0,$H$11*$C$11)+IF($I$11*$C$11*Z$4&gt;$I$11,0,$I$11*$C$11)+IF($J$11*$C$11*Y$4&gt;$J$11,0,$J$11*$C$11)+IF($K$11*$C$11*X$4&gt;$K$11,0,$K$11*$C$11)+IF($L$11*$C$11*W$4&gt;$L$11,0,$L$11*$C$11)+IF($M$11*$C$11*V$4&gt;$M$11,0,$M$11*$C$11)+IF($N$11*$C$11*U$4&gt;$N$11,0,$N$11*$C$11)+IF($O$11*$C$11*T$4&gt;$O$11,0,$O$11*$C$11)+IF($P$11*$C$11*S$4&gt;$P$11,0,$P$11*$C$11)+IF($Q$11*$C$11*R$4&gt;$Q$11,0,$Q$11*$C$11)+IF($R$11*$C$11*Q$4&gt;$R$11,0,$R$11*$C$11)+IF($S$11*$C$11*P$4&gt;$S$11,0,$S$11*$C$11)+IF($T$11*$C$11*O$4&gt;$T$11,0,$T$11*$C$11)+IF($U$11*$C$11*N$4&gt;$U$11,0,$U$11*$C$11)+IF($V$11*$C$11*M$4&gt;$V$11,0,$V$11*$C$11)+IF($W$11*$C$11*L$4&gt;$W$11,0,$W$11*$C$11)+IF($X$11*$C$11*K$4&gt;$X$11,0,$X$11*$C$11)+IF($Y$11*$C$11*J$4&gt;$Y$11,0,$Y$11*$C$11)+IF($Z$11*$C$11*I$4&gt;$Z$11,0,$Z$11*$C$11)+IF($AA$11*$C$11*H$4&gt;$AA$11,0,$AA$11*$C$11)+IF($AB$11*$C$11*G$4&gt;$AB$11,0,$AB$11*$C$11)+IF($AC$11*$C$11*F$4&gt;$AC$11,0,$AC$11*$C$11)))</f>
        <v>0.3</v>
      </c>
      <c r="AE39" s="126">
        <f>IF(AD25&gt;AD11,0,IF(AND(AD25=AD11,AD39=0),0,IF($E$11*$C$11*AE$4&gt;$E$11,0,$E$11*$C$11)+IF($F$11*$C$11*AD$4&gt;$F$11,0,$F$11*$C$11)+IF($G$11*$C$11*AC$4&gt;$G$11,0,$G$11*$C$11)+IF($H$11*$C$11*AB$4&gt;$H$11,0,$H$11*$C$11)+IF($I$11*$C$11*AA$4&gt;$I$11,0,$I$11*$C$11)+IF($J$11*$C$11*Z$4&gt;$J$11,0,$J$11*$C$11)+IF($K$11*$C$11*Y$4&gt;$K$11,0,$K$11*$C$11)+IF($L$11*$C$11*X$4&gt;$L$11,0,$L$11*$C$11)+IF($M$11*$C$11*W$4&gt;$M$11,0,$M$11*$C$11)+IF($N$11*$C$11*V$4&gt;$N$11,0,$N$11*$C$11)+IF($O$11*$C$11*U$4&gt;$O$11,0,$O$11*$C$11)+IF($P$11*$C$11*T$4&gt;$P$11,0,$P$11*$C$11)+IF($Q$11*$C$11*S$4&gt;$Q$11,0,$Q$11*$C$11)+IF($R$11*$C$11*R$4&gt;$R$11,0,$R$11*$C$11)+IF($S$11*$C$11*Q$4&gt;$S$11,0,$S$11*$C$11)+IF($T$11*$C$11*P$4&gt;$T$11,0,$T$11*$C$11)+IF($U$11*$C$11*O$4&gt;$U$11,0,$U$11*$C$11)+IF($V$11*$C$11*N$4&gt;$V$11,0,$V$11*$C$11)+IF($W$11*$C$11*M$4&gt;$W$11,0,$W$11*$C$11)+IF($X$11*$C$11*L$4&gt;$X$11,0,$X$11*$C$11)+IF($Y$11*$C$11*K$4&gt;$Y$11,0,$Y$11*$C$11)+IF($Z$11*$C$11*J$4&gt;$Z$11,0,$Z$11*$C$11)+IF($AA$11*$C$11*I$4&gt;$AA$11,0,$AA$11*$C$11)+IF($AB$11*$C$11*H$4&gt;$AB$11,0,$AB$11*$C$11)+IF($AC$11*$C$11*G$4&gt;$AC$11,0,$AC$11*$C$11)+IF($AD$11*$C$11*F$4&gt;$AD$11,0,$AD$11*$C$11)))</f>
        <v>0.3</v>
      </c>
      <c r="AF39" s="126">
        <f>IF(AE25&gt;AE11,0,IF(AND(AE25=AE11,AE39=0),0,IF($E$11*$C$11*AF$4&gt;$E$11,0,$E$11*$C$11)+IF($F$11*$C$11*AE$4&gt;$F$11,0,$F$11*$C$11)+IF($G$11*$C$11*AD$4&gt;$G$11,0,$G$11*$C$11)+IF($H$11*$C$11*AC$4&gt;$H$11,0,$H$11*$C$11)+IF($I$11*$C$11*AB$4&gt;$I$11,0,$I$11*$C$11)+IF($J$11*$C$11*AA$4&gt;$J$11,0,$J$11*$C$11)+IF($K$11*$C$11*Z$4&gt;$K$11,0,$K$11*$C$11)+IF($L$11*$C$11*Y$4&gt;$L$11,0,$L$11*$C$11)+IF($M$11*$C$11*X$4&gt;$M$11,0,$M$11*$C$11)+IF($N$11*$C$11*W$4&gt;$N$11,0,$N$11*$C$11)+IF($O$11*$C$11*V$4&gt;$O$11,0,$O$11*$C$11)+IF($P$11*$C$11*U$4&gt;$P$11,0,$P$11*$C$11)+IF($Q$11*$C$11*T$4&gt;$Q$11,0,$Q$11*$C$11)+IF($R$11*$C$11*S$4&gt;$R$11,0,$R$11*$C$11)+IF($S$11*$C$11*R$4&gt;$S$11,0,$S$11*$C$11)+IF($T$11*$C$11*Q$4&gt;$T$11,0,$T$11*$C$11)+IF($U$11*$C$11*P$4&gt;$U$11,0,$U$11*$C$11)+IF($V$11*$C$11*O$4&gt;$V$11,0,$V$11*$C$11)+IF($W$11*$C$11*N$4&gt;$W$11,0,$W$11*$C$11)+IF($X$11*$C$11*M$4&gt;$X$11,0,$X$11*$C$11)+IF($Y$11*$C$11*L$4&gt;$Y$11,0,$Y$11*$C$11)+IF($Z$11*$C$11*K$4&gt;$Z$11,0,$Z$11*$C$11)+IF($AA$11*$C$11*J$4&gt;$AA$11,0,$AA$11*$C$11)+IF($AB$11*$C$11*I$4&gt;$AB$11,0,$AB$11*$C$11)+IF($AC$11*$C$11*H$4&gt;$AC$11,0,$AC$11*$C$11)+IF($AD$11*$C$11*G$4&gt;$AD$11,0,$AD$11*$C$11)+IF($AE$11*$C$11*F$4&gt;$AE$11,0,$AE$11*$C$11)))</f>
        <v>0.3</v>
      </c>
      <c r="AG39" s="126">
        <f>IF(AF25&gt;AF11,0,IF(AND(AF25=AF11,AF39=0),0,IF($E$11*$C$11*AG$4&gt;$E$11,0,$E$11*$C$11)+IF($F$11*$C$11*AF$4&gt;$F$11,0,$F$11*$C$11)+IF($G$11*$C$11*AE$4&gt;$G$11,0,$G$11*$C$11)+IF($H$11*$C$11*AD$4&gt;$H$11,0,$H$11*$C$11)+IF($I$11*$C$11*AC$4&gt;$I$11,0,$I$11*$C$11)+IF($J$11*$C$11*AB$4&gt;$J$11,0,$J$11*$C$11)+IF($K$11*$C$11*AA$4&gt;$K$11,0,$K$11*$C$11)+IF($L$11*$C$11*Z$4&gt;$L$11,0,$L$11*$C$11)+IF($M$11*$C$11*Y$4&gt;$M$11,0,$M$11*$C$11)+IF($N$11*$C$11*X$4&gt;$N$11,0,$N$11*$C$11)+IF($O$11*$C$11*W$4&gt;$O$11,0,$O$11*$C$11)+IF($P$11*$C$11*V$4&gt;$P$11,0,$P$11*$C$11)+IF($Q$11*$C$11*U$4&gt;$Q$11,0,$Q$11*$C$11)+IF($R$11*$C$11*T$4&gt;$R$11,0,$R$11*$C$11)+IF($S$11*$C$11*S$4&gt;$S$11,0,$S$11*$C$11)+IF($T$11*$C$11*R$4&gt;$T$11,0,$T$11*$C$11)+IF($U$11*$C$11*Q$4&gt;$U$11,0,$U$11*$C$11)+IF($V$11*$C$11*P$4&gt;$V$11,0,$V$11*$C$11)+IF($W$11*$C$11*O$4&gt;$W$11,0,$W$11*$C$11)+IF($X$11*$C$11*N$4&gt;$X$11,0,$X$11*$C$11)+IF($Y$11*$C$11*M$4&gt;$Y$11,0,$Y$11*$C$11)+IF($Z$11*$C$11*L$4&gt;$Z$11,0,$Z$11*$C$11)+IF($AA$11*$C$11*K$4&gt;$AA$11,0,$AA$11*$C$11)+IF($AB$11*$C$11*J$4&gt;$AB$11,0,$AB$11*$C$11)+IF($AC$11*$C$11*I$4&gt;$AC$11,0,$AC$11*$C$11)+IF($AD$11*$C$11*H$4&gt;$AD$11,0,$AD$11*$C$11)+IF($AE$11*$C$11*G$4&gt;$AE$11,0,$AE$11*$C$11)+IF($AF$11*$C$11*F$4&gt;$AF$11,0,$AF$11*$C$11)))</f>
        <v>0.3</v>
      </c>
      <c r="AH39" s="126">
        <f>IF(AG25&gt;AG11,0,IF(AND(AG25=AG11,AG39=0),0,IF($E$11*$C$11*AH$4&gt;$E$11,0,$E$11*$C$11)+IF($F$11*$C$11*AG$4&gt;$F$11,0,$F$11*$C$11)+IF($G$11*$C$11*AF$4&gt;$G$11,0,$G$11*$C$11)+IF($H$11*$C$11*AE$4&gt;$H$11,0,$H$11*$C$11)+IF($I$11*$C$11*AD$4&gt;$I$11,0,$I$11*$C$11)+IF($J$11*$C$11*AC$4&gt;$J$11,0,$J$11*$C$11)+IF($K$11*$C$11*AB$4&gt;$K$11,0,$K$11*$C$11)+IF($L$11*$C$11*AA$4&gt;$L$11,0,$L$11*$C$11)+IF($M$11*$C$11*Z$4&gt;$M$11,0,$M$11*$C$11)+IF($N$11*$C$11*Y$4&gt;$N$11,0,$N$11*$C$11)+IF($O$11*$C$11*X$4&gt;$O$11,0,$O$11*$C$11)+IF($P$11*$C$11*W$4&gt;$P$11,0,$P$11*$C$11)+IF($Q$11*$C$11*V$4&gt;$Q$11,0,$Q$11*$C$11)+IF($R$11*$C$11*U$4&gt;$R$11,0,$R$11*$C$11)+IF($S$11*$C$11*T$4&gt;$S$11,0,$S$11*$C$11)+IF($T$11*$C$11*S$4&gt;$T$11,0,$T$11*$C$11)+IF($U$11*$C$11*R$4&gt;$U$11,0,$U$11*$C$11)+IF($V$11*$C$11*Q$4&gt;$V$11,0,$V$11*$C$11)+IF($W$11*$C$11*P$4&gt;$W$11,0,$W$11*$C$11)+IF($X$11*$C$11*O$4&gt;$X$11,0,$X$11*$C$11)+IF($Y$11*$C$11*N$4&gt;$Y$11,0,$Y$11*$C$11)+IF($Z$11*$C$11*M$4&gt;$Z$11,0,$Z$11*$C$11)+IF($AA$11*$C$11*L$4&gt;$AA$11,0,$AA$11*$C$11)+IF($AB$11*$C$11*K$4&gt;$AB$11,0,$AB$11*$C$11)+IF($AC$11*$C$11*J$4&gt;$AC$11,0,$AC$11*$C$11)+IF($AD$11*$C$11*I$4&gt;$AD$11,0,$AD$11*$C$11)+IF($AE$11*$C$11*H$4&gt;$AE$11,0,$AE$11*$C$11)+IF($AF$11*$C$11*G$4&gt;$AF$11,0,$AF$11*$C$11)+IF($AG$11*$C$11*F$4&gt;$AG$11,0,$AG$11*$C$11)))</f>
        <v>0.3</v>
      </c>
      <c r="AI39" s="126">
        <f>IF(AH25&gt;AH11,0,IF(AND(AH25=AH11,AH39=0),0,IF($E$11*$C$11*AI$4&gt;$E$11,0,$E$11*$C$11)+IF($F$11*$C$11*AH$4&gt;$F$11,0,$F$11*$C$11)+IF($G$11*$C$11*AG$4&gt;$G$11,0,$G$11*$C$11)+IF($H$11*$C$11*AF$4&gt;$H$11,0,$H$11*$C$11)+IF($I$11*$C$11*AE$4&gt;$I$11,0,$I$11*$C$11)+IF($J$11*$C$11*AD$4&gt;$J$11,0,$J$11*$C$11)+IF($K$11*$C$11*AC$4&gt;$K$11,0,$K$11*$C$11)+IF($L$11*$C$11*AB$4&gt;$L$11,0,$L$11*$C$11)+IF($M$11*$C$11*AA$4&gt;$M$11,0,$M$11*$C$11)+IF($N$11*$C$11*Z$4&gt;$N$11,0,$N$11*$C$11)+IF($O$11*$C$11*Y$4&gt;$O$11,0,$O$11*$C$11)+IF($P$11*$C$11*X$4&gt;$P$11,0,$P$11*$C$11)+IF($Q$11*$C$11*W$4&gt;$Q$11,0,$Q$11*$C$11)+IF($R$11*$C$11*V$4&gt;$R$11,0,$R$11*$C$11)+IF($S$11*$C$11*U$4&gt;$S$11,0,$S$11*$C$11)+IF($T$11*$C$11*T$4&gt;$T$11,0,$T$11*$C$11)+IF($U$11*$C$11*S$4&gt;$U$11,0,$U$11*$C$11)+IF($V$11*$C$11*R$4&gt;$V$11,0,$V$11*$C$11)+IF($W$11*$C$11*Q$4&gt;$W$11,0,$W$11*$C$11)+IF($X$11*$C$11*P$4&gt;$X$11,0,$X$11*$C$11)+IF($Y$11*$C$11*O$4&gt;$Y$11,0,$Y$11*$C$11)+IF($Z$11*$C$11*N$4&gt;$Z$11,0,$Z$11*$C$11)+IF($AA$11*$C$11*M$4&gt;$AA$11,0,$AA$11*$C$11)+IF($AB$11*$C$11*L$4&gt;$AB$11,0,$AB$11*$C$11)+IF($AC$11*$C$11*K$4&gt;$AC$11,0,$AC$11*$C$11)+IF($AD$11*$C$11*J$4&gt;$AD$11,0,$AD$11*$C$11)+IF($AE$11*$C$11*I$4&gt;$AE$11,0,$AE$11*$C$11)+IF($AF$11*$C$11*H$4&gt;$AF$11,0,$AF$11*$C$11)+IF($AG$11*$C$11*G$4&gt;$AG$11,0,$AG$11*$C$11)+IF($AH$11*$C$11*F$4&gt;$AH$11,0,$AH$11*$C$11)))</f>
        <v>0.3</v>
      </c>
    </row>
    <row r="40" spans="2:35" ht="28.8" x14ac:dyDescent="0.3">
      <c r="B40" s="6" t="str">
        <f t="shared" si="10"/>
        <v>Vehicles and other transportation equipment</v>
      </c>
      <c r="C40" s="284"/>
      <c r="D40" s="151">
        <f t="shared" si="11"/>
        <v>9</v>
      </c>
      <c r="E40" s="126">
        <v>0</v>
      </c>
      <c r="F40" s="126">
        <f>IF(E26&gt;E12,0,IF(AND(E26=E12,E40=0),0,IF($E$12*$C$12*F$4&gt;$E$12,0,$E$12*$C$12)))</f>
        <v>0.3</v>
      </c>
      <c r="G40" s="126">
        <f>IF(F26&gt;F12,0,IF(AND(F26=F12,F40=0),0,IF($E$12*$C$12*G$4&gt;$E$12,0,$E$12*$C$12)+IF($F$12*$C$12*F$4&gt;$F$12,0,$F$12*$C$12)))</f>
        <v>0.3</v>
      </c>
      <c r="H40" s="126">
        <f>IF(G26&gt;G12,0,IF(AND(G26=G12,G40=0),0,IF($E$12*$C$12*H$4&gt;$E$12,0,$E$12*$C$12)+IF($F$12*$C$12*G$4&gt;$F$12,0,$F$12*$C$12)+IF($G$12*$C$12*F$4&gt;$G$12,0,$G$12*$C$12)))</f>
        <v>0.3</v>
      </c>
      <c r="I40" s="126">
        <f>IF(H26&gt;H12,0,IF(AND(H26=H12,H40=0),0,IF($E$12*$C$12*I$4&gt;$E$12,0,$E$12*$C$12)+IF($F$12*$C$12*H$4&gt;$F$12,0,$F$12*$C$12)+IF($G$12*$C$12*G$4&gt;$G$12,0,$G$12*$C$12)+IF($H$12*$C$12*F$4&gt;$H$12,0,$H$12*$C$12)))</f>
        <v>0.3</v>
      </c>
      <c r="J40" s="126">
        <f>IF(I26&gt;I12,0,IF(AND(I26=I12,I40=0),0,IF($E$12*$C$12*J$4&gt;$E$12,0,$E$12*$C$12)+IF($F$12*$C$12*I$4&gt;$F$12,0,$F$12*$C$12)+IF($G$12*$C$12*H$4&gt;$G$12,0,$G$12*$C$12)+IF($H$12*$C$12*G$4&gt;$H$12,0,$H$12*$C$12)+IF($I$12*$C$12*F$4&gt;$I$12,0,$I$12*$C$12)))</f>
        <v>0.3</v>
      </c>
      <c r="K40" s="126">
        <f>IF(J26&gt;J12,0,IF(AND(J26=J12,J40=0),0,IF($E$12*$C$12*K$4&gt;$E$12,0,$E$12*$C$12)+IF($F$12*$C$12*J$4&gt;$F$12,0,$F$12*$C$12)+IF($G$12*$C$12*I$4&gt;$G$12,0,$G$12*$C$12)+IF($H$12*$C$12*H$4&gt;$H$12,0,$H$12*$C$12)+IF($I$12*$C$12*G$4&gt;$I$12,0,$I$12*$C$12)+IF($J$12*$C$12*F$4&gt;$J$12,0,$J$12*$C$12)))</f>
        <v>0.3</v>
      </c>
      <c r="L40" s="126">
        <f>IF(K26&gt;K12,0,IF(AND(K26=K12,K40=0),0,IF($E$12*$C$12*L$4&gt;$E$12,0,$E$12*$C$12)+IF($F$12*$C$12*K$4&gt;$F$12,0,$F$12*$C$12)+IF($G$12*$C$12*J$4&gt;$G$12,0,$G$12*$C$12)+IF($H$12*$C$12*I$4&gt;$H$12,0,$H$12*$C$12)+IF($I$12*$C$12*H$4&gt;$I$12,0,$I$12*$C$12)+IF($J$12*$C$12*G$4&gt;$J$12,0,$J$12*$C$12)+IF($K$12*$C$12*F$4&gt;$K$12,0,$K$12*$C$12)))</f>
        <v>0.3</v>
      </c>
      <c r="M40" s="126">
        <f>IF(L26&gt;L12,0,IF(AND(L26=L12,L40=0),0,IF($E$12*$C$12*M$4&gt;$E$12,0,$E$12*$C$12)+IF($F$12*$C$12*L$4&gt;$F$12,0,$F$12*$C$12)+IF($G$12*$C$12*K$4&gt;$G$12,0,$G$12*$C$12)+IF($H$12*$C$12*J$4&gt;$H$12,0,$H$12*$C$12)+IF($I$12*$C$12*I$4&gt;$I$12,0,$I$12*$C$12)+IF($J$12*$C$12*H$4&gt;$J$12,0,$J$12*$C$12)+IF($K$12*$C$12*G$4&gt;$K$12,0,$K$12*$C$12)+IF($L$12*$C$12*F$4&gt;$L$12,0,$L$12*$C$12)))</f>
        <v>0.3</v>
      </c>
      <c r="N40" s="126">
        <f>IF(M26&gt;M12,0,IF(AND(M26=M12,M40=0),0,IF($E$12*$C$12*N$4&gt;$E$12,0,$E$12*$C$12)+IF($F$12*$C$12*M$4&gt;$F$12,0,$F$12*$C$12)+IF($G$12*$C$12*L$4&gt;$G$12,0,$G$12*$C$12)+IF($H$12*$C$12*K$4&gt;$H$12,0,$H$12*$C$12)+IF($I$12*$C$12*J$4&gt;$I$12,0,$I$12*$C$12)+IF($J$12*$C$12*I$4&gt;$J$12,0,$J$12*$C$12)+IF($K$12*$C$12*H$4&gt;$K$12,0,$K$12*$C$12)+IF($L$12*$C$12*G$4&gt;$L$12,0,$L$12*$C$12)+IF($M$12*$C$12*F$4&gt;$M$12,0,$M$12*$C$12)))</f>
        <v>0.3</v>
      </c>
      <c r="O40" s="126">
        <f>IF(N26&gt;N12,0,IF(AND(N26=N12,N40=0),0,IF($E$12*$C$12*O$4&gt;$E$12,0,$E$12*$C$12)+IF($F$12*$C$12*N$4&gt;$F$12,0,$F$12*$C$12)+IF($G$12*$C$12*M$4&gt;$G$12,0,$G$12*$C$12)+IF($H$12*$C$12*L$4&gt;$H$12,0,$H$12*$C$12)+IF($I$12*$C$12*K$4&gt;$I$12,0,$I$12*$C$12)+IF($J$12*$C$12*J$4&gt;$J$12,0,$J$12*$C$12)+IF($K$12*$C$12*I$4&gt;$K$12,0,$K$12*$C$12)+IF($L$12*$C$12*H$4&gt;$L$12,0,$L$12*$C$12)+IF($M$12*$C$12*G$4&gt;$M$12,0,$M$12*$C$12)+IF($N$12*$C$12*F$4&gt;$N$12,0,$N$12*$C$12)))</f>
        <v>0.3</v>
      </c>
      <c r="P40" s="126">
        <f>IF(O26&gt;O12,0,IF(AND(O26=O12,O40=0),0,IF($E$12*$C$12*P$4&gt;$E$12,0,$E$12*$C$12)+IF($F$12*$C$12*O$4&gt;$F$12,0,$F$12*$C$12)+IF($G$12*$C$12*N$4&gt;$G$12,0,$G$12*$C$12)+IF($H$12*$C$12*M$4&gt;$H$12,0,$H$12*$C$12)+IF($I$12*$C$12*L$4&gt;$I$12,0,$I$12*$C$12)+IF($J$12*$C$12*K$4&gt;$J$12,0,$J$12*$C$12)+IF($K$12*$C$12*J$4&gt;$K$12,0,$K$12*$C$12)+IF($L$12*$C$12*I$4&gt;$L$12,0,$L$12*$C$12)+IF($M$12*$C$12*H$4&gt;$M$12,0,$M$12*$C$12)+IF($N$12*$C$12*G$4&gt;$N$12,0,$N$12*$C$12)+IF($O$12*$C$12*F$4&gt;$O$12,0,$O$12*$C$12)))</f>
        <v>0.3</v>
      </c>
      <c r="Q40" s="126">
        <f>IF(P26&gt;P12,0,IF(AND(P26=P12,P40=0),0,IF($E$12*$C$12*Q$4&gt;$E$12,0,$E$12*$C$12)+IF($F$12*$C$12*P$4&gt;$F$12,0,$F$12*$C$12)+IF($G$12*$C$12*O$4&gt;$G$12,0,$G$12*$C$12)+IF($H$12*$C$12*N$4&gt;$H$12,0,$H$12*$C$12)+IF($I$12*$C$12*M$4&gt;$I$12,0,$I$12*$C$12)+IF($J$12*$C$12*L$4&gt;$J$12,0,$J$12*$C$12)+IF($K$12*$C$12*K$4&gt;$K$12,0,$K$12*$C$12)+IF($L$12*$C$12*J$4&gt;$L$12,0,$L$12*$C$12)+IF($M$12*$C$12*I$4&gt;$M$12,0,$M$12*$C$12)+IF($N$12*$C$12*H$4&gt;$N$12,0,$N$12*$C$12)+IF($O$12*$C$12*G$4&gt;$O$12,0,$O$12*$C$12)+IF($P$12*$C$12*F$4&gt;$P$12,0,$P$12*$C$12)))</f>
        <v>0.3</v>
      </c>
      <c r="R40" s="126">
        <f>IF(Q26&gt;Q12,0,IF(AND(Q26=Q12,Q40=0),0,IF($E$12*$C$12*R$4&gt;$E$12,0,$E$12*$C$12)+IF($F$12*$C$12*Q$4&gt;$F$12,0,$F$12*$C$12)+IF($G$12*$C$12*P$4&gt;$G$12,0,$G$12*$C$12)+IF($H$12*$C$12*O$4&gt;$H$12,0,$H$12*$C$12)+IF($I$12*$C$12*N$4&gt;$I$12,0,$I$12*$C$12)+IF($J$12*$C$12*M$4&gt;$J$12,0,$J$12*$C$12)+IF($K$12*$C$12*L$4&gt;$K$12,0,$K$12*$C$12)+IF($L$12*$C$12*K$4&gt;$L$12,0,$L$12*$C$12)+IF($M$12*$C$12*J$4&gt;$M$12,0,$M$12*$C$12)+IF($N$12*$C$12*I$4&gt;$N$12,0,$N$12*$C$12)+IF($O$12*$C$12*H$4&gt;$O$12,0,$O$12*$C$12)+IF($P$12*$C$12*G$4&gt;$P$12,0,$P$12*$C$12)+IF($Q$12*$C$12*F$4&gt;$Q$12,0,$Q$12*$C$12)))</f>
        <v>0.3</v>
      </c>
      <c r="S40" s="126">
        <f>IF(R26&gt;R12,0,IF(AND(R26=R12,R40=0),0,IF($E$12*$C$12*S$4&gt;$E$12,0,$E$12*$C$12)+IF($F$12*$C$12*R$4&gt;$F$12,0,$F$12*$C$12)+IF($G$12*$C$12*Q$4&gt;$G$12,0,$G$12*$C$12)+IF($H$12*$C$12*P$4&gt;$H$12,0,$H$12*$C$12)+IF($I$12*$C$12*O$4&gt;$I$12,0,$I$12*$C$12)+IF($J$12*$C$12*N$4&gt;$J$12,0,$J$12*$C$12)+IF($K$12*$C$12*M$4&gt;$K$12,0,$K$12*$C$12)+IF($L$12*$C$12*L$4&gt;$L$12,0,$L$12*$C$12)+IF($M$12*$C$12*K$4&gt;$M$12,0,$M$12*$C$12)+IF($N$12*$C$12*J$4&gt;$N$12,0,$N$12*$C$12)+IF($O$12*$C$12*I$4&gt;$O$12,0,$O$12*$C$12)+IF($P$12*$C$12*H$4&gt;$P$12,0,$P$12*$C$12)+IF($Q$12*$C$12*G$4&gt;$Q$12,0,$Q$12*$C$12)+IF($R$12*$C$12*F$4&gt;$R$12,0,$R$12*$C$12)))</f>
        <v>0.3</v>
      </c>
      <c r="T40" s="126">
        <f>IF(S26&gt;S12,0,IF(AND(S26=S12,S40=0),0,IF($E$12*$C$12*T$4&gt;$E$12,0,$E$12*$C$12)+IF($F$12*$C$12*S$4&gt;$F$12,0,$F$12*$C$12)+IF($G$12*$C$12*R$4&gt;$G$12,0,$G$12*$C$12)+IF($H$12*$C$12*Q$4&gt;$H$12,0,$H$12*$C$12)+IF($I$12*$C$12*P$4&gt;$I$12,0,$I$12*$C$12)+IF($J$12*$C$12*O$4&gt;$J$12,0,$J$12*$C$12)+IF($K$12*$C$12*N$4&gt;$K$12,0,$K$12*$C$12)+IF($L$12*$C$12*M$4&gt;$L$12,0,$L$12*$C$12)+IF($M$12*$C$12*L$4&gt;$M$12,0,$M$12*$C$12)+IF($N$12*$C$12*K$4&gt;$N$12,0,$N$12*$C$12)+IF($O$12*$C$12*J$4&gt;$O$12,0,$O$12*$C$12)+IF($P$12*$C$12*I$4&gt;$P$12,0,$P$12*$C$12)+IF($Q$12*$C$12*H$4&gt;$Q$12,0,$Q$12*$C$12)+IF($R$12*$C$12*G$4&gt;$R$12,0,$R$12*$C$12)+IF($S$12*$C$12*F$4&gt;$S$12,0,$S$12*$C$12)))</f>
        <v>0.3</v>
      </c>
      <c r="U40" s="126">
        <f>IF(T26&gt;T12,0,IF(AND(T26=T12,T40=0),0,IF($E$12*$C$12*U$4&gt;$E$12,0,$E$12*$C$12)+IF($F$12*$C$12*T$4&gt;$F$12,0,$F$12*$C$12)+IF($G$12*$C$12*S$4&gt;$G$12,0,$G$12*$C$12)+IF($H$12*$C$12*R$4&gt;$H$12,0,$H$12*$C$12)+IF($I$12*$C$12*Q$4&gt;$I$12,0,$I$12*$C$12)+IF($J$12*$C$12*P$4&gt;$J$12,0,$J$12*$C$12)+IF($K$12*$C$12*O$4&gt;$K$12,0,$K$12*$C$12)+IF($L$12*$C$12*N$4&gt;$L$12,0,$L$12*$C$12)+IF($M$12*$C$12*M$4&gt;$M$12,0,$M$12*$C$12)+IF($N$12*$C$12*L$4&gt;$N$12,0,$N$12*$C$12)+IF($O$12*$C$12*K$4&gt;$O$12,0,$O$12*$C$12)+IF($P$12*$C$12*J$4&gt;$P$12,0,$P$12*$C$12)+IF($Q$12*$C$12*I$4&gt;$Q$12,0,$Q$12*$C$12)+IF($R$12*$C$12*H$4&gt;$R$12,0,$R$12*$C$12)+IF($S$12*$C$12*G$4&gt;$S$12,0,$S$12*$C$12)+IF($T$12*$C$12*F$4&gt;$T$12,0,$T$12*$C$12)))</f>
        <v>0.3</v>
      </c>
      <c r="V40" s="126">
        <f>IF(U26&gt;U12,0,IF(AND(U26=U12,U40=0),0,IF($E$12*$C$12*V$4&gt;$E$12,0,$E$12*$C$12)+IF($F$12*$C$12*U$4&gt;$F$12,0,$F$12*$C$12)+IF($G$12*$C$12*T$4&gt;$G$12,0,$G$12*$C$12)+IF($H$12*$C$12*S$4&gt;$H$12,0,$H$12*$C$12)+IF($I$12*$C$12*R$4&gt;$I$12,0,$I$12*$C$12)+IF($J$12*$C$12*Q$4&gt;$J$12,0,$J$12*$C$12)+IF($K$12*$C$12*P$4&gt;$K$12,0,$K$12*$C$12)+IF($L$12*$C$12*O$4&gt;$L$12,0,$L$12*$C$12)+IF($M$12*$C$12*N$4&gt;$M$12,0,$M$12*$C$12)+IF($N$12*$C$12*M$4&gt;$N$12,0,$N$12*$C$12)+IF($O$12*$C$12*L$4&gt;$O$12,0,$O$12*$C$12)+IF($P$12*$C$12*K$4&gt;$P$12,0,$P$12*$C$12)+IF($Q$12*$C$12*J$4&gt;$Q$12,0,$Q$12*$C$12)+IF($R$12*$C$12*I$4&gt;$R$12,0,$R$12*$C$12)+IF($S$12*$C$12*H$4&gt;$S$12,0,$S$12*$C$12)+IF($T$12*$C$12*G$4&gt;$T$12,0,$T$12*$C$12)+IF($U$12*$C$12*F$4&gt;$U$12,0,$U$12*$C$12)))</f>
        <v>0.3</v>
      </c>
      <c r="W40" s="126">
        <f>IF(V26&gt;V12,0,IF(AND(V26=V12,V40=0),0,IF($E$12*$C$12*W$4&gt;$E$12,0,$E$12*$C$12)+IF($F$12*$C$12*V$4&gt;$F$12,0,$F$12*$C$12)+IF($G$12*$C$12*U$4&gt;$G$12,0,$G$12*$C$12)+IF($H$12*$C$12*T$4&gt;$H$12,0,$H$12*$C$12)+IF($I$12*$C$12*S$4&gt;$I$12,0,$I$12*$C$12)+IF($J$12*$C$12*R$4&gt;$J$12,0,$J$12*$C$12)+IF($K$12*$C$12*Q$4&gt;$K$12,0,$K$12*$C$12)+IF($L$12*$C$12*P$4&gt;$L$12,0,$L$12*$C$12)+IF($M$12*$C$12*O$4&gt;$M$12,0,$M$12*$C$12)+IF($N$12*$C$12*N$4&gt;$N$12,0,$N$12*$C$12)+IF($O$12*$C$12*M$4&gt;$O$12,0,$O$12*$C$12)+IF($P$12*$C$12*L$4&gt;$P$12,0,$P$12*$C$12)+IF($Q$12*$C$12*K$4&gt;$Q$12,0,$Q$12*$C$12)+IF($R$12*$C$12*J$4&gt;$R$12,0,$R$12*$C$12)+IF($S$12*$C$12*I$4&gt;$S$12,0,$S$12*$C$12)+IF($T$12*$C$12*H$4&gt;$T$12,0,$T$12*$C$12)+IF($U$12*$C$12*G$4&gt;$U$12,0,$U$12*$C$12)+IF($V$12*$C$12*F$4&gt;$V$12,0,$V$12*$C$12)))</f>
        <v>0.3</v>
      </c>
      <c r="X40" s="126">
        <f>IF(W26&gt;W12,0,IF(AND(W26=W12,W40=0),0,IF($E$12*$C$12*X$4&gt;$E$12,0,$E$12*$C$12)+IF($F$12*$C$12*W$4&gt;$F$12,0,$F$12*$C$12)+IF($G$12*$C$12*V$4&gt;$G$12,0,$G$12*$C$12)+IF($H$12*$C$12*U$4&gt;$H$12,0,$H$12*$C$12)+IF($I$12*$C$12*T$4&gt;$I$12,0,$I$12*$C$12)+IF($J$12*$C$12*S$4&gt;$J$12,0,$J$12*$C$12)+IF($K$12*$C$12*R$4&gt;$K$12,0,$K$12*$C$12)+IF($L$12*$C$12*Q$4&gt;$L$12,0,$L$12*$C$12)+IF($M$12*$C$12*P$4&gt;$M$12,0,$M$12*$C$12)+IF($N$12*$C$12*O$4&gt;$N$12,0,$N$12*$C$12)+IF($O$12*$C$12*N$4&gt;$O$12,0,$O$12*$C$12)+IF($P$12*$C$12*M$4&gt;$P$12,0,$P$12*$C$12)+IF($Q$12*$C$12*L$4&gt;$Q$12,0,$Q$12*$C$12)+IF($R$12*$C$12*K$4&gt;$R$12,0,$R$12*$C$12)+IF($S$12*$C$12*J$4&gt;$S$12,0,$S$12*$C$12)+IF($T$12*$C$12*I$4&gt;$T$12,0,$T$12*$C$12)+IF($U$12*$C$12*H$4&gt;$U$12,0,$U$12*$C$12)+IF($V$12*$C$12*G$4&gt;$V$12,0,$V$12*$C$12)+IF($W$12*$C$12*F$4&gt;$W$12,0,$W$12*$C$12)))</f>
        <v>0.3</v>
      </c>
      <c r="Y40" s="126">
        <f>IF(X26&gt;X12,0,IF(AND(X26=X12,X40=0),0,IF($E$12*$C$12*Y$4&gt;$E$12,0,$E$12*$C$12)+IF($F$12*$C$12*X$4&gt;$F$12,0,$F$12*$C$12)+IF($G$12*$C$12*W$4&gt;$G$12,0,$G$12*$C$12)+IF($H$12*$C$12*V$4&gt;$H$12,0,$H$12*$C$12)+IF($I$12*$C$12*U$4&gt;$I$12,0,$I$12*$C$12)+IF($J$12*$C$12*T$4&gt;$J$12,0,$J$12*$C$12)+IF($K$12*$C$12*S$4&gt;$K$12,0,$K$12*$C$12)+IF($L$12*$C$12*R$4&gt;$L$12,0,$L$12*$C$12)+IF($M$12*$C$12*Q$4&gt;$M$12,0,$M$12*$C$12)+IF($N$12*$C$12*P$4&gt;$N$12,0,$N$12*$C$12)+IF($O$12*$C$12*O$4&gt;$O$12,0,$O$12*$C$12)+IF($P$12*$C$12*N$4&gt;$P$12,0,$P$12*$C$12)+IF($Q$12*$C$12*M$4&gt;$Q$12,0,$Q$12*$C$12)+IF($R$12*$C$12*L$4&gt;$R$12,0,$R$12*$C$12)+IF($S$12*$C$12*K$4&gt;$S$12,0,$S$12*$C$12)+IF($T$12*$C$12*J$4&gt;$T$12,0,$T$12*$C$12)+IF($U$12*$C$12*I$4&gt;$U$12,0,$U$12*$C$12)+IF($V$12*$C$12*H$4&gt;$V$12,0,$V$12*$C$12)+IF($W$12*$C$12*G$4&gt;$W$12,0,$W$12*$C$12)+IF($X$12*$C$12*F$4&gt;$X$12,0,$X$12*$C$12)))</f>
        <v>0.3</v>
      </c>
      <c r="Z40" s="126">
        <f>IF(Y26&gt;Y12,0,IF(AND(Y26=Y12,Y40=0),0,IF($E$12*$C$12*Z$4&gt;$E$12,0,$E$12*$C$12)+IF($F$12*$C$12*Y$4&gt;$F$12,0,$F$12*$C$12)+IF($G$12*$C$12*X$4&gt;$G$12,0,$G$12*$C$12)+IF($H$12*$C$12*W$4&gt;$H$12,0,$H$12*$C$12)+IF($I$12*$C$12*V$4&gt;$I$12,0,$I$12*$C$12)+IF($J$12*$C$12*U$4&gt;$J$12,0,$J$12*$C$12)+IF($K$12*$C$12*T$4&gt;$K$12,0,$K$12*$C$12)+IF($L$12*$C$12*S$4&gt;$L$12,0,$L$12*$C$12)+IF($M$12*$C$12*R$4&gt;$M$12,0,$M$12*$C$12)+IF($N$12*$C$12*Q$4&gt;$N$12,0,$N$12*$C$12)+IF($O$12*$C$12*P$4&gt;$O$12,0,$O$12*$C$12)+IF($P$12*$C$12*O$4&gt;$P$12,0,$P$12*$C$12)+IF($Q$12*$C$12*N$4&gt;$Q$12,0,$Q$12*$C$12)+IF($R$12*$C$12*M$4&gt;$R$12,0,$R$12*$C$12)+IF($S$12*$C$12*L$4&gt;$S$12,0,$S$12*$C$12)+IF($T$12*$C$12*K$4&gt;$T$12,0,$T$12*$C$12)+IF($U$12*$C$12*J$4&gt;$U$12,0,$U$12*$C$12)+IF($V$12*$C$12*I$4&gt;$V$12,0,$V$12*$C$12)+IF($W$12*$C$12*H$4&gt;$W$12,0,$W$12*$C$12)+IF($X$12*$C$12*G$4&gt;$X$12,0,$X$12*$C$12)+IF($Y$12*$C$12*F$4&gt;$Y$12,0,$Y$12*$C$12)))</f>
        <v>0.3</v>
      </c>
      <c r="AA40" s="126">
        <f>IF(Z26&gt;Z12,0,IF(AND(Z26=Z12,Z40=0),0,IF($E$12*$C$12*AA$4&gt;$E$12,0,$E$12*$C$12)+IF($F$12*$C$12*Z$4&gt;$F$12,0,$F$12*$C$12)+IF($G$12*$C$12*Y$4&gt;$G$12,0,$G$12*$C$12)+IF($H$12*$C$12*X$4&gt;$H$12,0,$H$12*$C$12)+IF($I$12*$C$12*W$4&gt;$I$12,0,$I$12*$C$12)+IF($J$12*$C$12*V$4&gt;$J$12,0,$J$12*$C$12)+IF($K$12*$C$12*U$4&gt;$K$12,0,$K$12*$C$12)+IF($L$12*$C$12*T$4&gt;$L$12,0,$L$12*$C$12)+IF($M$12*$C$12*S$4&gt;$M$12,0,$M$12*$C$12)+IF($N$12*$C$12*R$4&gt;$N$12,0,$N$12*$C$12)+IF($O$12*$C$12*Q$4&gt;$O$12,0,$O$12*$C$12)+IF($P$12*$C$12*P$4&gt;$P$12,0,$P$12*$C$12)+IF($Q$12*$C$12*O$4&gt;$Q$12,0,$Q$12*$C$12)+IF($R$12*$C$12*N$4&gt;$R$12,0,$R$12*$C$12)+IF($S$12*$C$12*M$4&gt;$S$12,0,$S$12*$C$12)+IF($T$12*$C$12*L$4&gt;$T$12,0,$T$12*$C$12)+IF($U$12*$C$12*K$4&gt;$U$12,0,$U$12*$C$12)+IF($V$12*$C$12*J$4&gt;$V$12,0,$V$12*$C$12)+IF($W$12*$C$12*I$4&gt;$W$12,0,$W$12*$C$12)+IF($X$12*$C$12*H$4&gt;$X$12,0,$X$12*$C$12)+IF($Y$12*$C$12*G$4&gt;$Y$12,0,$Y$12*$C$12)+IF($Z$12*$C$12*F$4&gt;$Z$12,0,$Z$12*$C$12)))</f>
        <v>0.3</v>
      </c>
      <c r="AB40" s="126">
        <f>IF(AA26&gt;AA12,0,IF(AND(AA26=AA12,AA40=0),0,IF($E$12*$C$12*AB$4&gt;$E$12,0,$E$12*$C$12)+IF($F$12*$C$12*AA$4&gt;$F$12,0,$F$12*$C$12)+IF($G$12*$C$12*Z$4&gt;$G$12,0,$G$12*$C$12)+IF($H$12*$C$12*Y$4&gt;$H$12,0,$H$12*$C$12)+IF($I$12*$C$12*X$4&gt;$I$12,0,$I$12*$C$12)+IF($J$12*$C$12*W$4&gt;$J$12,0,$J$12*$C$12)+IF($K$12*$C$12*V$4&gt;$K$12,0,$K$12*$C$12)+IF($L$12*$C$12*U$4&gt;$L$12,0,$L$12*$C$12)+IF($M$12*$C$12*T$4&gt;$M$12,0,$M$12*$C$12)+IF($N$12*$C$12*S$4&gt;$N$12,0,$N$12*$C$12)+IF($O$12*$C$12*R$4&gt;$O$12,0,$O$12*$C$12)+IF($P$12*$C$12*Q$4&gt;$P$12,0,$P$12*$C$12)+IF($Q$12*$C$12*P$4&gt;$Q$12,0,$Q$12*$C$12)+IF($R$12*$C$12*O$4&gt;$R$12,0,$R$12*$C$12)+IF($S$12*$C$12*N$4&gt;$S$12,0,$S$12*$C$12)+IF($T$12*$C$12*M$4&gt;$T$12,0,$T$12*$C$12)+IF($U$12*$C$12*L$4&gt;$U$12,0,$U$12*$C$12)+IF($V$12*$C$12*K$4&gt;$V$12,0,$V$12*$C$12)+IF($W$12*$C$12*J$4&gt;$W$12,0,$W$12*$C$12)+IF($X$12*$C$12*I$4&gt;$X$12,0,$X$12*$C$12)+IF($Y$12*$C$12*H$4&gt;$Y$12,0,$Y$12*$C$12)+IF($Z$12*$C$12*G$4&gt;$Z$12,0,$Z$12*$C$12)+IF($AA$12*$C$12*F$4&gt;$AA$12,0,$AA$12*$C$12)))</f>
        <v>0.3</v>
      </c>
      <c r="AC40" s="126">
        <f>IF(AB26&gt;AB12,0,IF(AND(AB26=AB12,AB40=0),0,IF($E$12*$C$12*AC$4&gt;$E$12,0,$E$12*$C$12)+IF($F$12*$C$12*AB$4&gt;$F$12,0,$F$12*$C$12)+IF($G$12*$C$12*AA$4&gt;$G$12,0,$G$12*$C$12)+IF($H$12*$C$12*Z$4&gt;$H$12,0,$H$12*$C$12)+IF($I$12*$C$12*Y$4&gt;$I$12,0,$I$12*$C$12)+IF($J$12*$C$12*X$4&gt;$J$12,0,$J$12*$C$12)+IF($K$12*$C$12*W$4&gt;$K$12,0,$K$12*$C$12)+IF($L$12*$C$12*V$4&gt;$L$12,0,$L$12*$C$12)+IF($M$12*$C$12*U$4&gt;$M$12,0,$M$12*$C$12)+IF($N$12*$C$12*T$4&gt;$N$12,0,$N$12*$C$12)+IF($O$12*$C$12*S$4&gt;$O$12,0,$O$12*$C$12)+IF($P$12*$C$12*R$4&gt;$P$12,0,$P$12*$C$12)+IF($Q$12*$C$12*Q$4&gt;$Q$12,0,$Q$12*$C$12)+IF($R$12*$C$12*P$4&gt;$R$12,0,$R$12*$C$12)+IF($S$12*$C$12*O$4&gt;$S$12,0,$S$12*$C$12)+IF($T$12*$C$12*N$4&gt;$T$12,0,$T$12*$C$12)+IF($U$12*$C$12*M$4&gt;$U$12,0,$U$12*$C$12)+IF($V$12*$C$12*L$4&gt;$V$12,0,$V$12*$C$12)+IF($W$12*$C$12*K$4&gt;$W$12,0,$W$12*$C$12)+IF($X$12*$C$12*J$4&gt;$X$12,0,$X$12*$C$12)+IF($Y$12*$C$12*I$4&gt;$Y$12,0,$Y$12*$C$12)+IF($Z$12*$C$12*H$4&gt;$Z$12,0,$Z$12*$C$12)+IF($AA$12*$C$12*G$4&gt;$AA$12,0,$AA$12*$C$12)+IF($AB$12*$C$12*F$4&gt;$AB$12,0,$AB$12*$C$12)))</f>
        <v>0.3</v>
      </c>
      <c r="AD40" s="126">
        <f>IF(AC26&gt;AC12,0,IF(AND(AC26=AC12,AC40=0),0,IF($E$12*$C$12*AD$4&gt;$E$12,0,$E$12*$C$12)+IF($F$12*$C$12*AC$4&gt;$F$12,0,$F$12*$C$12)+IF($G$12*$C$12*AB$4&gt;$G$12,0,$G$12*$C$12)+IF($H$12*$C$12*AA$4&gt;$H$12,0,$H$12*$C$12)+IF($I$12*$C$12*Z$4&gt;$I$12,0,$I$12*$C$12)+IF($J$12*$C$12*Y$4&gt;$J$12,0,$J$12*$C$12)+IF($K$12*$C$12*X$4&gt;$K$12,0,$K$12*$C$12)+IF($L$12*$C$12*W$4&gt;$L$12,0,$L$12*$C$12)+IF($M$12*$C$12*V$4&gt;$M$12,0,$M$12*$C$12)+IF($N$12*$C$12*U$4&gt;$N$12,0,$N$12*$C$12)+IF($O$12*$C$12*T$4&gt;$O$12,0,$O$12*$C$12)+IF($P$12*$C$12*S$4&gt;$P$12,0,$P$12*$C$12)+IF($Q$12*$C$12*R$4&gt;$Q$12,0,$Q$12*$C$12)+IF($R$12*$C$12*Q$4&gt;$R$12,0,$R$12*$C$12)+IF($S$12*$C$12*P$4&gt;$S$12,0,$S$12*$C$12)+IF($T$12*$C$12*O$4&gt;$T$12,0,$T$12*$C$12)+IF($U$12*$C$12*N$4&gt;$U$12,0,$U$12*$C$12)+IF($V$12*$C$12*M$4&gt;$V$12,0,$V$12*$C$12)+IF($W$12*$C$12*L$4&gt;$W$12,0,$W$12*$C$12)+IF($X$12*$C$12*K$4&gt;$X$12,0,$X$12*$C$12)+IF($Y$12*$C$12*J$4&gt;$Y$12,0,$Y$12*$C$12)+IF($Z$12*$C$12*I$4&gt;$Z$12,0,$Z$12*$C$12)+IF($AA$12*$C$12*H$4&gt;$AA$12,0,$AA$12*$C$12)+IF($AB$12*$C$12*G$4&gt;$AB$12,0,$AB$12*$C$12)+IF($AC$12*$C$12*F$4&gt;$AC$12,0,$AC$12*$C$12)))</f>
        <v>0.3</v>
      </c>
      <c r="AE40" s="126">
        <f>IF(AD26&gt;AD12,0,IF(AND(AD26=AD12,AD40=0),0,IF($E$12*$C$12*AE$4&gt;$E$12,0,$E$12*$C$12)+IF($F$12*$C$12*AD$4&gt;$F$12,0,$F$12*$C$12)+IF($G$12*$C$12*AC$4&gt;$G$12,0,$G$12*$C$12)+IF($H$12*$C$12*AB$4&gt;$H$12,0,$H$12*$C$12)+IF($I$12*$C$12*AA$4&gt;$I$12,0,$I$12*$C$12)+IF($J$12*$C$12*Z$4&gt;$J$12,0,$J$12*$C$12)+IF($K$12*$C$12*Y$4&gt;$K$12,0,$K$12*$C$12)+IF($L$12*$C$12*X$4&gt;$L$12,0,$L$12*$C$12)+IF($M$12*$C$12*W$4&gt;$M$12,0,$M$12*$C$12)+IF($N$12*$C$12*V$4&gt;$N$12,0,$N$12*$C$12)+IF($O$12*$C$12*U$4&gt;$O$12,0,$O$12*$C$12)+IF($P$12*$C$12*T$4&gt;$P$12,0,$P$12*$C$12)+IF($Q$12*$C$12*S$4&gt;$Q$12,0,$Q$12*$C$12)+IF($R$12*$C$12*R$4&gt;$R$12,0,$R$12*$C$12)+IF($S$12*$C$12*Q$4&gt;$S$12,0,$S$12*$C$12)+IF($T$12*$C$12*P$4&gt;$T$12,0,$T$12*$C$12)+IF($U$12*$C$12*O$4&gt;$U$12,0,$U$12*$C$12)+IF($V$12*$C$12*N$4&gt;$V$12,0,$V$12*$C$12)+IF($W$12*$C$12*M$4&gt;$W$12,0,$W$12*$C$12)+IF($X$12*$C$12*L$4&gt;$X$12,0,$X$12*$C$12)+IF($Y$12*$C$12*K$4&gt;$Y$12,0,$Y$12*$C$12)+IF($Z$12*$C$12*J$4&gt;$Z$12,0,$Z$12*$C$12)+IF($AA$12*$C$12*I$4&gt;$AA$12,0,$AA$12*$C$12)+IF($AB$12*$C$12*H$4&gt;$AB$12,0,$AB$12*$C$12)+IF($AC$12*$C$12*G$4&gt;$AC$12,0,$AC$12*$C$12)+IF($AD$12*$C$12*F$4&gt;$AD$12,0,$AD$12*$C$12)))</f>
        <v>0.3</v>
      </c>
      <c r="AF40" s="126">
        <f>IF(AE26&gt;AE12,0,IF(AND(AE26=AE12,AE40=0),0,IF($E$12*$C$12*AF$4&gt;$E$12,0,$E$12*$C$12)+IF($F$12*$C$12*AE$4&gt;$F$12,0,$F$12*$C$12)+IF($G$12*$C$12*AD$4&gt;$G$12,0,$G$12*$C$12)+IF($H$12*$C$12*AC$4&gt;$H$12,0,$H$12*$C$12)+IF($I$12*$C$12*AB$4&gt;$I$12,0,$I$12*$C$12)+IF($J$12*$C$12*AA$4&gt;$J$12,0,$J$12*$C$12)+IF($K$12*$C$12*Z$4&gt;$K$12,0,$K$12*$C$12)+IF($L$12*$C$12*Y$4&gt;$L$12,0,$L$12*$C$12)+IF($M$12*$C$12*X$4&gt;$M$12,0,$M$12*$C$12)+IF($N$12*$C$12*W$4&gt;$N$12,0,$N$12*$C$12)+IF($O$12*$C$12*V$4&gt;$O$12,0,$O$12*$C$12)+IF($P$12*$C$12*U$4&gt;$P$12,0,$P$12*$C$12)+IF($Q$12*$C$12*T$4&gt;$Q$12,0,$Q$12*$C$12)+IF($R$12*$C$12*S$4&gt;$R$12,0,$R$12*$C$12)+IF($S$12*$C$12*R$4&gt;$S$12,0,$S$12*$C$12)+IF($T$12*$C$12*Q$4&gt;$T$12,0,$T$12*$C$12)+IF($U$12*$C$12*P$4&gt;$U$12,0,$U$12*$C$12)+IF($V$12*$C$12*O$4&gt;$V$12,0,$V$12*$C$12)+IF($W$12*$C$12*N$4&gt;$W$12,0,$W$12*$C$12)+IF($X$12*$C$12*M$4&gt;$X$12,0,$X$12*$C$12)+IF($Y$12*$C$12*L$4&gt;$Y$12,0,$Y$12*$C$12)+IF($Z$12*$C$12*K$4&gt;$Z$12,0,$Z$12*$C$12)+IF($AA$12*$C$12*J$4&gt;$AA$12,0,$AA$12*$C$12)+IF($AB$12*$C$12*I$4&gt;$AB$12,0,$AB$12*$C$12)+IF($AC$12*$C$12*H$4&gt;$AC$12,0,$AC$12*$C$12)+IF($AD$12*$C$12*G$4&gt;$AD$12,0,$AD$12*$C$12)+IF($AE$12*$C$12*F$4&gt;$AE$12,0,$AE$12*$C$12)))</f>
        <v>0.3</v>
      </c>
      <c r="AG40" s="126">
        <f>IF(AF26&gt;AF12,0,IF(AND(AF26=AF12,AF40=0),0,IF($E$12*$C$12*AG$4&gt;$E$12,0,$E$12*$C$12)+IF($F$12*$C$12*AF$4&gt;$F$12,0,$F$12*$C$12)+IF($G$12*$C$12*AE$4&gt;$G$12,0,$G$12*$C$12)+IF($H$12*$C$12*AD$4&gt;$H$12,0,$H$12*$C$12)+IF($I$12*$C$12*AC$4&gt;$I$12,0,$I$12*$C$12)+IF($J$12*$C$12*AB$4&gt;$J$12,0,$J$12*$C$12)+IF($K$12*$C$12*AA$4&gt;$K$12,0,$K$12*$C$12)+IF($L$12*$C$12*Z$4&gt;$L$12,0,$L$12*$C$12)+IF($M$12*$C$12*Y$4&gt;$M$12,0,$M$12*$C$12)+IF($N$12*$C$12*X$4&gt;$N$12,0,$N$12*$C$12)+IF($O$12*$C$12*W$4&gt;$O$12,0,$O$12*$C$12)+IF($P$12*$C$12*V$4&gt;$P$12,0,$P$12*$C$12)+IF($Q$12*$C$12*U$4&gt;$Q$12,0,$Q$12*$C$12)+IF($R$12*$C$12*T$4&gt;$R$12,0,$R$12*$C$12)+IF($S$12*$C$12*S$4&gt;$S$12,0,$S$12*$C$12)+IF($T$12*$C$12*R$4&gt;$T$12,0,$T$12*$C$12)+IF($U$12*$C$12*Q$4&gt;$U$12,0,$U$12*$C$12)+IF($V$12*$C$12*P$4&gt;$V$12,0,$V$12*$C$12)+IF($W$12*$C$12*O$4&gt;$W$12,0,$W$12*$C$12)+IF($X$12*$C$12*N$4&gt;$X$12,0,$X$12*$C$12)+IF($Y$12*$C$12*M$4&gt;$Y$12,0,$Y$12*$C$12)+IF($Z$12*$C$12*L$4&gt;$Z$12,0,$Z$12*$C$12)+IF($AA$12*$C$12*K$4&gt;$AA$12,0,$AA$12*$C$12)+IF($AB$12*$C$12*J$4&gt;$AB$12,0,$AB$12*$C$12)+IF($AC$12*$C$12*I$4&gt;$AC$12,0,$AC$12*$C$12)+IF($AD$12*$C$12*H$4&gt;$AD$12,0,$AD$12*$C$12)+IF($AE$12*$C$12*G$4&gt;$AE$12,0,$AE$12*$C$12)+IF($AF$12*$C$12*F$4&gt;$AF$12,0,$AF$12*$C$12)))</f>
        <v>0.3</v>
      </c>
      <c r="AH40" s="126">
        <f>IF(AG26&gt;AG12,0,IF(AND(AG26=AG12,AG40=0),0,IF($E$12*$C$12*AH$4&gt;$E$12,0,$E$12*$C$12)+IF($F$12*$C$12*AG$4&gt;$F$12,0,$F$12*$C$12)+IF($G$12*$C$12*AF$4&gt;$G$12,0,$G$12*$C$12)+IF($H$12*$C$12*AE$4&gt;$H$12,0,$H$12*$C$12)+IF($I$12*$C$12*AD$4&gt;$I$12,0,$I$12*$C$12)+IF($J$12*$C$12*AC$4&gt;$J$12,0,$J$12*$C$12)+IF($K$12*$C$12*AB$4&gt;$K$12,0,$K$12*$C$12)+IF($L$12*$C$12*AA$4&gt;$L$12,0,$L$12*$C$12)+IF($M$12*$C$12*Z$4&gt;$M$12,0,$M$12*$C$12)+IF($N$12*$C$12*Y$4&gt;$N$12,0,$N$12*$C$12)+IF($O$12*$C$12*X$4&gt;$O$12,0,$O$12*$C$12)+IF($P$12*$C$12*W$4&gt;$P$12,0,$P$12*$C$12)+IF($Q$12*$C$12*V$4&gt;$Q$12,0,$Q$12*$C$12)+IF($R$12*$C$12*U$4&gt;$R$12,0,$R$12*$C$12)+IF($S$12*$C$12*T$4&gt;$S$12,0,$S$12*$C$12)+IF($T$12*$C$12*S$4&gt;$T$12,0,$T$12*$C$12)+IF($U$12*$C$12*R$4&gt;$U$12,0,$U$12*$C$12)+IF($V$12*$C$12*Q$4&gt;$V$12,0,$V$12*$C$12)+IF($W$12*$C$12*P$4&gt;$W$12,0,$W$12*$C$12)+IF($X$12*$C$12*O$4&gt;$X$12,0,$X$12*$C$12)+IF($Y$12*$C$12*N$4&gt;$Y$12,0,$Y$12*$C$12)+IF($Z$12*$C$12*M$4&gt;$Z$12,0,$Z$12*$C$12)+IF($AA$12*$C$12*L$4&gt;$AA$12,0,$AA$12*$C$12)+IF($AB$12*$C$12*K$4&gt;$AB$12,0,$AB$12*$C$12)+IF($AC$12*$C$12*J$4&gt;$AC$12,0,$AC$12*$C$12)+IF($AD$12*$C$12*I$4&gt;$AD$12,0,$AD$12*$C$12)+IF($AE$12*$C$12*H$4&gt;$AE$12,0,$AE$12*$C$12)+IF($AF$12*$C$12*G$4&gt;$AF$12,0,$AF$12*$C$12)+IF($AG$12*$C$12*F$4&gt;$AG$12,0,$AG$12*$C$12)))</f>
        <v>0.3</v>
      </c>
      <c r="AI40" s="126">
        <f>IF(AH26&gt;AH12,0,IF(AND(AH26=AH12,AH40=0),0,IF($E$12*$C$12*AI$4&gt;$E$12,0,$E$12*$C$12)+IF($F$12*$C$12*AH$4&gt;$F$12,0,$F$12*$C$12)+IF($G$12*$C$12*AG$4&gt;$G$12,0,$G$12*$C$12)+IF($H$12*$C$12*AF$4&gt;$H$12,0,$H$12*$C$12)+IF($I$12*$C$12*AE$4&gt;$I$12,0,$I$12*$C$12)+IF($J$12*$C$12*AD$4&gt;$J$12,0,$J$12*$C$12)+IF($K$12*$C$12*AC$4&gt;$K$12,0,$K$12*$C$12)+IF($L$12*$C$12*AB$4&gt;$L$12,0,$L$12*$C$12)+IF($M$12*$C$12*AA$4&gt;$M$12,0,$M$12*$C$12)+IF($N$12*$C$12*Z$4&gt;$N$12,0,$N$12*$C$12)+IF($O$12*$C$12*Y$4&gt;$O$12,0,$O$12*$C$12)+IF($P$12*$C$12*X$4&gt;$P$12,0,$P$12*$C$12)+IF($Q$12*$C$12*W$4&gt;$Q$12,0,$Q$12*$C$12)+IF($R$12*$C$12*V$4&gt;$R$12,0,$R$12*$C$12)+IF($S$12*$C$12*U$4&gt;$S$12,0,$S$12*$C$12)+IF($T$12*$C$12*T$4&gt;$T$12,0,$T$12*$C$12)+IF($U$12*$C$12*S$4&gt;$U$12,0,$U$12*$C$12)+IF($V$12*$C$12*R$4&gt;$V$12,0,$V$12*$C$12)+IF($W$12*$C$12*Q$4&gt;$W$12,0,$W$12*$C$12)+IF($X$12*$C$12*P$4&gt;$X$12,0,$X$12*$C$12)+IF($Y$12*$C$12*O$4&gt;$Y$12,0,$Y$12*$C$12)+IF($Z$12*$C$12*N$4&gt;$Z$12,0,$Z$12*$C$12)+IF($AA$12*$C$12*M$4&gt;$AA$12,0,$AA$12*$C$12)+IF($AB$12*$C$12*L$4&gt;$AB$12,0,$AB$12*$C$12)+IF($AC$12*$C$12*K$4&gt;$AC$12,0,$AC$12*$C$12)+IF($AD$12*$C$12*J$4&gt;$AD$12,0,$AD$12*$C$12)+IF($AE$12*$C$12*I$4&gt;$AE$12,0,$AE$12*$C$12)+IF($AF$12*$C$12*H$4&gt;$AF$12,0,$AF$12*$C$12)+IF($AG$12*$C$12*G$4&gt;$AG$12,0,$AG$12*$C$12)+IF($AH$12*$C$12*F$4&gt;$AH$12,0,$AH$12*$C$12)))</f>
        <v>0.3</v>
      </c>
    </row>
    <row r="41" spans="2:35" x14ac:dyDescent="0.3">
      <c r="B41" s="6" t="str">
        <f t="shared" si="10"/>
        <v xml:space="preserve">Furniture, fittings </v>
      </c>
      <c r="C41" s="284"/>
      <c r="D41" s="151">
        <f t="shared" si="11"/>
        <v>9</v>
      </c>
      <c r="E41" s="126">
        <v>0</v>
      </c>
      <c r="F41" s="126">
        <f>IF(E27&gt;E13,0,IF(AND(E27=E13,E41=0),0,IF($E$13*$C$13*F$4&gt;$E$13,0,$E$13*$C$13)))</f>
        <v>0.3</v>
      </c>
      <c r="G41" s="126">
        <f>IF(F27&gt;F13,0,IF(AND(F27=F13,F41=0),0,IF($E$13*$C$13*G$4&gt;$E$13,0,$E$13*$C$13)+IF($F$13*$C$13*F$4&gt;$F$13,0,$F$13*$C$13)))</f>
        <v>0.3</v>
      </c>
      <c r="H41" s="126">
        <f>IF(G27&gt;G13,0,IF(AND(G27=G13,G41=0),0,IF($E$13*$C$13*H$4&gt;$E$13,0,$E$13*$C$13)+IF($F$13*$C$13*G$4&gt;$F$13,0,$F$13*$C$13)+IF($G$13*$C$13*F$4&gt;$G$13,0,$G$13*$C$13)))</f>
        <v>0.3</v>
      </c>
      <c r="I41" s="126">
        <f>IF(H27&gt;H13,0,IF(AND(H27=H13,H41=0),0,IF($E$13*$C$13*I$4&gt;$E$13,0,$E$13*$C$13)+IF($F$13*$C$13*H$4&gt;$F$13,0,$F$13*$C$13)+IF($G$13*$C$13*G$4&gt;$G$13,0,$G$13*$C$13)+IF($H$13*$C$13*F$4&gt;$H$13,0,$H$13*$C$13)))</f>
        <v>0.3</v>
      </c>
      <c r="J41" s="126">
        <f>IF(I27&gt;I13,0,IF(AND(I27=I13,I41=0),0,IF($E$13*$C$13*J$4&gt;$E$13,0,$E$13*$C$13)+IF($F$13*$C$13*I$4&gt;$F$13,0,$F$13*$C$13)+IF($G$13*$C$13*H$4&gt;$G$13,0,$G$13*$C$13)+IF($H$13*$C$13*G$4&gt;$H$13,0,$H$13*$C$13)+IF($I$13*$C$13*F$4&gt;$I$13,0,$I$13*$C$13)))</f>
        <v>0.3</v>
      </c>
      <c r="K41" s="126">
        <f>IF(J27&gt;J13,0,IF(AND(J27=J13,J41=0),0,IF($E$13*$C$13*K$4&gt;$E$13,0,$E$13*$C$13)+IF($F$13*$C$13*J$4&gt;$F$13,0,$F$13*$C$13)+IF($G$13*$C$13*I$4&gt;$G$13,0,$G$13*$C$13)+IF($H$13*$C$13*H$4&gt;$H$13,0,$H$13*$C$13)+IF($I$13*$C$13*G$4&gt;$I$13,0,$I$13*$C$13)+IF($J$13*$C$13*F$4&gt;$J$13,0,$J$13*$C$13)))</f>
        <v>0.3</v>
      </c>
      <c r="L41" s="126">
        <f>IF(K27&gt;K13,0,IF(AND(K27=K13,K41=0),0,IF($E$13*$C$13*L$4&gt;$E$13,0,$E$13*$C$13)+IF($F$13*$C$13*K$4&gt;$F$13,0,$F$13*$C$13)+IF($G$13*$C$13*J$4&gt;$G$13,0,$G$13*$C$13)+IF($H$13*$C$13*I$4&gt;$H$13,0,$H$13*$C$13)+IF($I$13*$C$13*H$4&gt;$I$13,0,$I$13*$C$13)+IF($J$13*$C$13*G$4&gt;$J$13,0,$J$13*$C$13)+IF($K$13*$C$13*F$4&gt;$K$13,0,$K$13*$C$13)))</f>
        <v>0.3</v>
      </c>
      <c r="M41" s="126">
        <f>IF(L27&gt;L13,0,IF(AND(L27=L13,L41=0),0,IF($E$13*$C$13*M$4&gt;$E$13,0,$E$13*$C$13)+IF($F$13*$C$13*L$4&gt;$F$13,0,$F$13*$C$13)+IF($G$13*$C$13*K$4&gt;$G$13,0,$G$13*$C$13)+IF($H$13*$C$13*J$4&gt;$H$13,0,$H$13*$C$13)+IF($I$13*$C$13*I$4&gt;$I$13,0,$I$13*$C$13)+IF($J$13*$C$13*H$4&gt;$J$13,0,$J$13*$C$13)+IF($K$13*$C$13*G$4&gt;$K$13,0,$K$13*$C$13)+IF($L$13*$C$13*F$4&gt;$L$13,0,$L$13*$C$13)))</f>
        <v>0.3</v>
      </c>
      <c r="N41" s="126">
        <f>IF(M27&gt;M13,0,IF(AND(M27=M13,M41=0),0,IF($E$13*$C$13*N$4&gt;$E$13,0,$E$13*$C$13)+IF($F$13*$C$13*M$4&gt;$F$13,0,$F$13*$C$13)+IF($G$13*$C$13*L$4&gt;$G$13,0,$G$13*$C$13)+IF($H$13*$C$13*K$4&gt;$H$13,0,$H$13*$C$13)+IF($I$13*$C$13*J$4&gt;$I$13,0,$I$13*$C$13)+IF($J$13*$C$13*I$4&gt;$J$13,0,$J$13*$C$13)+IF($K$13*$C$13*H$4&gt;$K$13,0,$K$13*$C$13)+IF($L$13*$C$13*G$4&gt;$L$13,0,$L$13*$C$13)+IF($M$13*$C$13*F$4&gt;$M$13,0,$M$13*$C$13)))</f>
        <v>0.3</v>
      </c>
      <c r="O41" s="126">
        <f>IF(N27&gt;N13,0,IF(AND(N27=N13,N41=0),0,IF($E$13*$C$13*O$4&gt;$E$13,0,$E$13*$C$13)+IF($F$13*$C$13*N$4&gt;$F$13,0,$F$13*$C$13)+IF($G$13*$C$13*M$4&gt;$G$13,0,$G$13*$C$13)+IF($H$13*$C$13*L$4&gt;$H$13,0,$H$13*$C$13)+IF($I$13*$C$13*K$4&gt;$I$13,0,$I$13*$C$13)+IF($J$13*$C$13*J$4&gt;$J$13,0,$J$13*$C$13)+IF($K$13*$C$13*I$4&gt;$K$13,0,$K$13*$C$13)+IF($L$13*$C$13*H$4&gt;$L$13,0,$L$13*$C$13)+IF($M$13*$C$13*G$4&gt;$M$13,0,$M$13*$C$13)+IF($N$13*$C$13*F$4&gt;$N$13,0,$N$13*$C$13)))</f>
        <v>0.3</v>
      </c>
      <c r="P41" s="126">
        <f>IF(O27&gt;O13,0,IF(AND(O27=O13,O41=0),0,IF($E$13*$C$13*P$4&gt;$E$13,0,$E$13*$C$13)+IF($F$13*$C$13*O$4&gt;$F$13,0,$F$13*$C$13)+IF($G$13*$C$13*N$4&gt;$G$13,0,$G$13*$C$13)+IF($H$13*$C$13*M$4&gt;$H$13,0,$H$13*$C$13)+IF($I$13*$C$13*L$4&gt;$I$13,0,$I$13*$C$13)+IF($J$13*$C$13*K$4&gt;$J$13,0,$J$13*$C$13)+IF($K$13*$C$13*J$4&gt;$K$13,0,$K$13*$C$13)+IF($L$13*$C$13*I$4&gt;$L$13,0,$L$13*$C$13)+IF($M$13*$C$13*H$4&gt;$M$13,0,$M$13*$C$13)+IF($N$13*$C$13*G$4&gt;$N$13,0,$N$13*$C$13)+IF($O$13*$C$13*F$4&gt;$O$13,0,$O$13*$C$13)))</f>
        <v>0.3</v>
      </c>
      <c r="Q41" s="126">
        <f>IF(P27&gt;P13,0,IF(AND(P27=P13,P41=0),0,IF($E$13*$C$13*Q$4&gt;$E$13,0,$E$13*$C$13)+IF($F$13*$C$13*P$4&gt;$F$13,0,$F$13*$C$13)+IF($G$13*$C$13*O$4&gt;$G$13,0,$G$13*$C$13)+IF($H$13*$C$13*N$4&gt;$H$13,0,$H$13*$C$13)+IF($I$13*$C$13*M$4&gt;$I$13,0,$I$13*$C$13)+IF($J$13*$C$13*L$4&gt;$J$13,0,$J$13*$C$13)+IF($K$13*$C$13*K$4&gt;$K$13,0,$K$13*$C$13)+IF($L$13*$C$13*J$4&gt;$L$13,0,$L$13*$C$13)+IF($M$13*$C$13*I$4&gt;$M$13,0,$M$13*$C$13)+IF($N$13*$C$13*H$4&gt;$N$13,0,$N$13*$C$13)+IF($O$13*$C$13*G$4&gt;$O$13,0,$O$13*$C$13)+IF($P$13*$C$13*F$4&gt;$P$13,0,$P$13*$C$13)))</f>
        <v>0.3</v>
      </c>
      <c r="R41" s="126">
        <f>IF(Q27&gt;Q13,0,IF(AND(Q27=Q13,Q41=0),0,IF($E$13*$C$13*R$4&gt;$E$13,0,$E$13*$C$13)+IF($F$13*$C$13*Q$4&gt;$F$13,0,$F$13*$C$13)+IF($G$13*$C$13*P$4&gt;$G$13,0,$G$13*$C$13)+IF($H$13*$C$13*O$4&gt;$H$13,0,$H$13*$C$13)+IF($I$13*$C$13*N$4&gt;$I$13,0,$I$13*$C$13)+IF($J$13*$C$13*M$4&gt;$J$13,0,$J$13*$C$13)+IF($K$13*$C$13*L$4&gt;$K$13,0,$K$13*$C$13)+IF($L$13*$C$13*K$4&gt;$L$13,0,$L$13*$C$13)+IF($M$13*$C$13*J$4&gt;$M$13,0,$M$13*$C$13)+IF($N$13*$C$13*I$4&gt;$N$13,0,$N$13*$C$13)+IF($O$13*$C$13*H$4&gt;$O$13,0,$O$13*$C$13)+IF($P$13*$C$13*G$4&gt;$P$13,0,$P$13*$C$13)+IF($Q$13*$C$13*F$4&gt;$Q$13,0,$Q$13*$C$13)))</f>
        <v>0.3</v>
      </c>
      <c r="S41" s="126">
        <f>IF(R27&gt;R13,0,IF(AND(R27=R13,R41=0),0,IF($E$13*$C$13*S$4&gt;$E$13,0,$E$13*$C$13)+IF($F$13*$C$13*R$4&gt;$F$13,0,$F$13*$C$13)+IF($G$13*$C$13*Q$4&gt;$G$13,0,$G$13*$C$13)+IF($H$13*$C$13*P$4&gt;$H$13,0,$H$13*$C$13)+IF($I$13*$C$13*O$4&gt;$I$13,0,$I$13*$C$13)+IF($J$13*$C$13*N$4&gt;$J$13,0,$J$13*$C$13)+IF($K$13*$C$13*M$4&gt;$K$13,0,$K$13*$C$13)+IF($L$13*$C$13*L$4&gt;$L$13,0,$L$13*$C$13)+IF($M$13*$C$13*K$4&gt;$M$13,0,$M$13*$C$13)+IF($N$13*$C$13*J$4&gt;$N$13,0,$N$13*$C$13)+IF($O$13*$C$13*I$4&gt;$O$13,0,$O$13*$C$13)+IF($P$13*$C$13*H$4&gt;$P$13,0,$P$13*$C$13)+IF($Q$13*$C$13*G$4&gt;$Q$13,0,$Q$13*$C$13)+IF($R$13*$C$13*F$4&gt;$R$13,0,$R$13*$C$13)))</f>
        <v>0.3</v>
      </c>
      <c r="T41" s="126">
        <f>IF(S27&gt;S13,0,IF(AND(S27=S13,S41=0),0,IF($E$13*$C$13*T$4&gt;$E$13,0,$E$13*$C$13)+IF($F$13*$C$13*S$4&gt;$F$13,0,$F$13*$C$13)+IF($G$13*$C$13*R$4&gt;$G$13,0,$G$13*$C$13)+IF($H$13*$C$13*Q$4&gt;$H$13,0,$H$13*$C$13)+IF($I$13*$C$13*P$4&gt;$I$13,0,$I$13*$C$13)+IF($J$13*$C$13*O$4&gt;$J$13,0,$J$13*$C$13)+IF($K$13*$C$13*N$4&gt;$K$13,0,$K$13*$C$13)+IF($L$13*$C$13*M$4&gt;$L$13,0,$L$13*$C$13)+IF($M$13*$C$13*L$4&gt;$M$13,0,$M$13*$C$13)+IF($N$13*$C$13*K$4&gt;$N$13,0,$N$13*$C$13)+IF($O$13*$C$13*J$4&gt;$O$13,0,$O$13*$C$13)+IF($P$13*$C$13*I$4&gt;$P$13,0,$P$13*$C$13)+IF($Q$13*$C$13*H$4&gt;$Q$13,0,$Q$13*$C$13)+IF($R$13*$C$13*G$4&gt;$R$13,0,$R$13*$C$13)+IF($S$13*$C$13*F$4&gt;$S$13,0,$S$13*$C$13)))</f>
        <v>0.3</v>
      </c>
      <c r="U41" s="126">
        <f>IF(T27&gt;T13,0,IF(AND(T27=T13,T41=0),0,IF($E$13*$C$13*U$4&gt;$E$13,0,$E$13*$C$13)+IF($F$13*$C$13*T$4&gt;$F$13,0,$F$13*$C$13)+IF($G$13*$C$13*S$4&gt;$G$13,0,$G$13*$C$13)+IF($H$13*$C$13*R$4&gt;$H$13,0,$H$13*$C$13)+IF($I$13*$C$13*Q$4&gt;$I$13,0,$I$13*$C$13)+IF($J$13*$C$13*P$4&gt;$J$13,0,$J$13*$C$13)+IF($K$13*$C$13*O$4&gt;$K$13,0,$K$13*$C$13)+IF($L$13*$C$13*N$4&gt;$L$13,0,$L$13*$C$13)+IF($M$13*$C$13*M$4&gt;$M$13,0,$M$13*$C$13)+IF($N$13*$C$13*L$4&gt;$N$13,0,$N$13*$C$13)+IF($O$13*$C$13*K$4&gt;$O$13,0,$O$13*$C$13)+IF($P$13*$C$13*J$4&gt;$P$13,0,$P$13*$C$13)+IF($Q$13*$C$13*I$4&gt;$Q$13,0,$Q$13*$C$13)+IF($R$13*$C$13*H$4&gt;$R$13,0,$R$13*$C$13)+IF($S$13*$C$13*G$4&gt;$S$13,0,$S$13*$C$13)+IF($T$13*$C$13*F$4&gt;$T$13,0,$T$13*$C$13)))</f>
        <v>0.3</v>
      </c>
      <c r="V41" s="126">
        <f>IF(U27&gt;U13,0,IF(AND(U27=U13,U41=0),0,IF($E$13*$C$13*V$4&gt;$E$13,0,$E$13*$C$13)+IF($F$13*$C$13*U$4&gt;$F$13,0,$F$13*$C$13)+IF($G$13*$C$13*T$4&gt;$G$13,0,$G$13*$C$13)+IF($H$13*$C$13*S$4&gt;$H$13,0,$H$13*$C$13)+IF($I$13*$C$13*R$4&gt;$I$13,0,$I$13*$C$13)+IF($J$13*$C$13*Q$4&gt;$J$13,0,$J$13*$C$13)+IF($K$13*$C$13*P$4&gt;$K$13,0,$K$13*$C$13)+IF($L$13*$C$13*O$4&gt;$L$13,0,$L$13*$C$13)+IF($M$13*$C$13*N$4&gt;$M$13,0,$M$13*$C$13)+IF($N$13*$C$13*M$4&gt;$N$13,0,$N$13*$C$13)+IF($O$13*$C$13*L$4&gt;$O$13,0,$O$13*$C$13)+IF($P$13*$C$13*K$4&gt;$P$13,0,$P$13*$C$13)+IF($Q$13*$C$13*J$4&gt;$Q$13,0,$Q$13*$C$13)+IF($R$13*$C$13*I$4&gt;$R$13,0,$R$13*$C$13)+IF($S$13*$C$13*H$4&gt;$S$13,0,$S$13*$C$13)+IF($T$13*$C$13*G$4&gt;$T$13,0,$T$13*$C$13)+IF($U$13*$C$13*F$4&gt;$U$13,0,$U$13*$C$13)))</f>
        <v>0.3</v>
      </c>
      <c r="W41" s="126">
        <f>IF(V27&gt;V13,0,IF(AND(V27=V13,V41=0),0,IF($E$13*$C$13*W$4&gt;$E$13,0,$E$13*$C$13)+IF($F$13*$C$13*V$4&gt;$F$13,0,$F$13*$C$13)+IF($G$13*$C$13*U$4&gt;$G$13,0,$G$13*$C$13)+IF($H$13*$C$13*T$4&gt;$H$13,0,$H$13*$C$13)+IF($I$13*$C$13*S$4&gt;$I$13,0,$I$13*$C$13)+IF($J$13*$C$13*R$4&gt;$J$13,0,$J$13*$C$13)+IF($K$13*$C$13*Q$4&gt;$K$13,0,$K$13*$C$13)+IF($L$13*$C$13*P$4&gt;$L$13,0,$L$13*$C$13)+IF($M$13*$C$13*O$4&gt;$M$13,0,$M$13*$C$13)+IF($N$13*$C$13*N$4&gt;$N$13,0,$N$13*$C$13)+IF($O$13*$C$13*M$4&gt;$O$13,0,$O$13*$C$13)+IF($P$13*$C$13*L$4&gt;$P$13,0,$P$13*$C$13)+IF($Q$13*$C$13*K$4&gt;$Q$13,0,$Q$13*$C$13)+IF($R$13*$C$13*J$4&gt;$R$13,0,$R$13*$C$13)+IF($S$13*$C$13*I$4&gt;$S$13,0,$S$13*$C$13)+IF($T$13*$C$13*H$4&gt;$T$13,0,$T$13*$C$13)+IF($U$13*$C$13*G$4&gt;$U$13,0,$U$13*$C$13)+IF($V$13*$C$13*F$4&gt;$V$13,0,$V$13*$C$13)))</f>
        <v>0.3</v>
      </c>
      <c r="X41" s="126">
        <f>IF(W27&gt;W13,0,IF(AND(W27=W13,W41=0),0,IF($E$13*$C$13*X$4&gt;$E$13,0,$E$13*$C$13)+IF($F$13*$C$13*W$4&gt;$F$13,0,$F$13*$C$13)+IF($G$13*$C$13*V$4&gt;$G$13,0,$G$13*$C$13)+IF($H$13*$C$13*U$4&gt;$H$13,0,$H$13*$C$13)+IF($I$13*$C$13*T$4&gt;$I$13,0,$I$13*$C$13)+IF($J$13*$C$13*S$4&gt;$J$13,0,$J$13*$C$13)+IF($K$13*$C$13*R$4&gt;$K$13,0,$K$13*$C$13)+IF($L$13*$C$13*Q$4&gt;$L$13,0,$L$13*$C$13)+IF($M$13*$C$13*P$4&gt;$M$13,0,$M$13*$C$13)+IF($N$13*$C$13*O$4&gt;$N$13,0,$N$13*$C$13)+IF($O$13*$C$13*N$4&gt;$O$13,0,$O$13*$C$13)+IF($P$13*$C$13*M$4&gt;$P$13,0,$P$13*$C$13)+IF($Q$13*$C$13*L$4&gt;$Q$13,0,$Q$13*$C$13)+IF($R$13*$C$13*K$4&gt;$R$13,0,$R$13*$C$13)+IF($S$13*$C$13*J$4&gt;$S$13,0,$S$13*$C$13)+IF($T$13*$C$13*I$4&gt;$T$13,0,$T$13*$C$13)+IF($U$13*$C$13*H$4&gt;$U$13,0,$U$13*$C$13)+IF($V$13*$C$13*G$4&gt;$V$13,0,$V$13*$C$13)+IF($W$13*$C$13*F$4&gt;$W$13,0,$W$13*$C$13)))</f>
        <v>0.3</v>
      </c>
      <c r="Y41" s="126">
        <f>IF(X27&gt;X13,0,IF(AND(X27=X13,X41=0),0,IF($E$13*$C$13*Y$4&gt;$E$13,0,$E$13*$C$13)+IF($F$13*$C$13*X$4&gt;$F$13,0,$F$13*$C$13)+IF($G$13*$C$13*W$4&gt;$G$13,0,$G$13*$C$13)+IF($H$13*$C$13*V$4&gt;$H$13,0,$H$13*$C$13)+IF($I$13*$C$13*U$4&gt;$I$13,0,$I$13*$C$13)+IF($J$13*$C$13*T$4&gt;$J$13,0,$J$13*$C$13)+IF($K$13*$C$13*S$4&gt;$K$13,0,$K$13*$C$13)+IF($L$13*$C$13*R$4&gt;$L$13,0,$L$13*$C$13)+IF($M$13*$C$13*Q$4&gt;$M$13,0,$M$13*$C$13)+IF($N$13*$C$13*P$4&gt;$N$13,0,$N$13*$C$13)+IF($O$13*$C$13*O$4&gt;$O$13,0,$O$13*$C$13)+IF($P$13*$C$13*N$4&gt;$P$13,0,$P$13*$C$13)+IF($Q$13*$C$13*M$4&gt;$Q$13,0,$Q$13*$C$13)+IF($R$13*$C$13*L$4&gt;$R$13,0,$R$13*$C$13)+IF($S$13*$C$13*K$4&gt;$S$13,0,$S$13*$C$13)+IF($T$13*$C$13*J$4&gt;$T$13,0,$T$13*$C$13)+IF($U$13*$C$13*I$4&gt;$U$13,0,$U$13*$C$13)+IF($V$13*$C$13*H$4&gt;$V$13,0,$V$13*$C$13)+IF($W$13*$C$13*G$4&gt;$W$13,0,$W$13*$C$13)+IF($X$13*$C$13*F$4&gt;$X$13,0,$X$13*$C$13)))</f>
        <v>0.3</v>
      </c>
      <c r="Z41" s="126">
        <f>IF(Y27&gt;Y13,0,IF(AND(Y27=Y13,Y41=0),0,IF($E$13*$C$13*Z$4&gt;$E$13,0,$E$13*$C$13)+IF($F$13*$C$13*Y$4&gt;$F$13,0,$F$13*$C$13)+IF($G$13*$C$13*X$4&gt;$G$13,0,$G$13*$C$13)+IF($H$13*$C$13*W$4&gt;$H$13,0,$H$13*$C$13)+IF($I$13*$C$13*V$4&gt;$I$13,0,$I$13*$C$13)+IF($J$13*$C$13*U$4&gt;$J$13,0,$J$13*$C$13)+IF($K$13*$C$13*T$4&gt;$K$13,0,$K$13*$C$13)+IF($L$13*$C$13*S$4&gt;$L$13,0,$L$13*$C$13)+IF($M$13*$C$13*R$4&gt;$M$13,0,$M$13*$C$13)+IF($N$13*$C$13*Q$4&gt;$N$13,0,$N$13*$C$13)+IF($O$13*$C$13*P$4&gt;$O$13,0,$O$13*$C$13)+IF($P$13*$C$13*O$4&gt;$P$13,0,$P$13*$C$13)+IF($Q$13*$C$13*N$4&gt;$Q$13,0,$Q$13*$C$13)+IF($R$13*$C$13*M$4&gt;$R$13,0,$R$13*$C$13)+IF($S$13*$C$13*L$4&gt;$S$13,0,$S$13*$C$13)+IF($T$13*$C$13*K$4&gt;$T$13,0,$T$13*$C$13)+IF($U$13*$C$13*J$4&gt;$U$13,0,$U$13*$C$13)+IF($V$13*$C$13*I$4&gt;$V$13,0,$V$13*$C$13)+IF($W$13*$C$13*H$4&gt;$W$13,0,$W$13*$C$13)+IF($X$13*$C$13*G$4&gt;$X$13,0,$X$13*$C$13)+IF($Y$13*$C$13*F$4&gt;$Y$13,0,$Y$13*$C$13)))</f>
        <v>0.3</v>
      </c>
      <c r="AA41" s="126">
        <f>IF(Z27&gt;Z13,0,IF(AND(Z27=Z13,Z41=0),0,IF($E$13*$C$13*AA$4&gt;$E$13,0,$E$13*$C$13)+IF($F$13*$C$13*Z$4&gt;$F$13,0,$F$13*$C$13)+IF($G$13*$C$13*Y$4&gt;$G$13,0,$G$13*$C$13)+IF($H$13*$C$13*X$4&gt;$H$13,0,$H$13*$C$13)+IF($I$13*$C$13*W$4&gt;$I$13,0,$I$13*$C$13)+IF($J$13*$C$13*V$4&gt;$J$13,0,$J$13*$C$13)+IF($K$13*$C$13*U$4&gt;$K$13,0,$K$13*$C$13)+IF($L$13*$C$13*T$4&gt;$L$13,0,$L$13*$C$13)+IF($M$13*$C$13*S$4&gt;$M$13,0,$M$13*$C$13)+IF($N$13*$C$13*R$4&gt;$N$13,0,$N$13*$C$13)+IF($O$13*$C$13*Q$4&gt;$O$13,0,$O$13*$C$13)+IF($P$13*$C$13*P$4&gt;$P$13,0,$P$13*$C$13)+IF($Q$13*$C$13*O$4&gt;$Q$13,0,$Q$13*$C$13)+IF($R$13*$C$13*N$4&gt;$R$13,0,$R$13*$C$13)+IF($S$13*$C$13*M$4&gt;$S$13,0,$S$13*$C$13)+IF($T$13*$C$13*L$4&gt;$T$13,0,$T$13*$C$13)+IF($U$13*$C$13*K$4&gt;$U$13,0,$U$13*$C$13)+IF($V$13*$C$13*J$4&gt;$V$13,0,$V$13*$C$13)+IF($W$13*$C$13*I$4&gt;$W$13,0,$W$13*$C$13)+IF($X$13*$C$13*H$4&gt;$X$13,0,$X$13*$C$13)+IF($Y$13*$C$13*G$4&gt;$Y$13,0,$Y$13*$C$13)+IF($Z$13*$C$13*F$4&gt;$Z$13,0,$Z$13*$C$13)))</f>
        <v>0.3</v>
      </c>
      <c r="AB41" s="126">
        <f>IF(AA27&gt;AA13,0,IF(AND(AA27=AA13,AA41=0),0,IF($E$13*$C$13*AB$4&gt;$E$13,0,$E$13*$C$13)+IF($F$13*$C$13*AA$4&gt;$F$13,0,$F$13*$C$13)+IF($G$13*$C$13*Z$4&gt;$G$13,0,$G$13*$C$13)+IF($H$13*$C$13*Y$4&gt;$H$13,0,$H$13*$C$13)+IF($I$13*$C$13*X$4&gt;$I$13,0,$I$13*$C$13)+IF($J$13*$C$13*W$4&gt;$J$13,0,$J$13*$C$13)+IF($K$13*$C$13*V$4&gt;$K$13,0,$K$13*$C$13)+IF($L$13*$C$13*U$4&gt;$L$13,0,$L$13*$C$13)+IF($M$13*$C$13*T$4&gt;$M$13,0,$M$13*$C$13)+IF($N$13*$C$13*S$4&gt;$N$13,0,$N$13*$C$13)+IF($O$13*$C$13*R$4&gt;$O$13,0,$O$13*$C$13)+IF($P$13*$C$13*Q$4&gt;$P$13,0,$P$13*$C$13)+IF($Q$13*$C$13*P$4&gt;$Q$13,0,$Q$13*$C$13)+IF($R$13*$C$13*O$4&gt;$R$13,0,$R$13*$C$13)+IF($S$13*$C$13*N$4&gt;$S$13,0,$S$13*$C$13)+IF($T$13*$C$13*M$4&gt;$T$13,0,$T$13*$C$13)+IF($U$13*$C$13*L$4&gt;$U$13,0,$U$13*$C$13)+IF($V$13*$C$13*K$4&gt;$V$13,0,$V$13*$C$13)+IF($W$13*$C$13*J$4&gt;$W$13,0,$W$13*$C$13)+IF($X$13*$C$13*I$4&gt;$X$13,0,$X$13*$C$13)+IF($Y$13*$C$13*H$4&gt;$Y$13,0,$Y$13*$C$13)+IF($Z$13*$C$13*G$4&gt;$Z$13,0,$Z$13*$C$13)+IF($AA$13*$C$13*F$4&gt;$AA$13,0,$AA$13*$C$13)))</f>
        <v>0.3</v>
      </c>
      <c r="AC41" s="126">
        <f>IF(AB27&gt;AB13,0,IF(AND(AB27=AB13,AB41=0),0,IF($E$13*$C$13*AC$4&gt;$E$13,0,$E$13*$C$13)+IF($F$13*$C$13*AB$4&gt;$F$13,0,$F$13*$C$13)+IF($G$13*$C$13*AA$4&gt;$G$13,0,$G$13*$C$13)+IF($H$13*$C$13*Z$4&gt;$H$13,0,$H$13*$C$13)+IF($I$13*$C$13*Y$4&gt;$I$13,0,$I$13*$C$13)+IF($J$13*$C$13*X$4&gt;$J$13,0,$J$13*$C$13)+IF($K$13*$C$13*W$4&gt;$K$13,0,$K$13*$C$13)+IF($L$13*$C$13*V$4&gt;$L$13,0,$L$13*$C$13)+IF($M$13*$C$13*U$4&gt;$M$13,0,$M$13*$C$13)+IF($N$13*$C$13*T$4&gt;$N$13,0,$N$13*$C$13)+IF($O$13*$C$13*S$4&gt;$O$13,0,$O$13*$C$13)+IF($P$13*$C$13*R$4&gt;$P$13,0,$P$13*$C$13)+IF($Q$13*$C$13*Q$4&gt;$Q$13,0,$Q$13*$C$13)+IF($R$13*$C$13*P$4&gt;$R$13,0,$R$13*$C$13)+IF($S$13*$C$13*O$4&gt;$S$13,0,$S$13*$C$13)+IF($T$13*$C$13*N$4&gt;$T$13,0,$T$13*$C$13)+IF($U$13*$C$13*M$4&gt;$U$13,0,$U$13*$C$13)+IF($V$13*$C$13*L$4&gt;$V$13,0,$V$13*$C$13)+IF($W$13*$C$13*K$4&gt;$W$13,0,$W$13*$C$13)+IF($X$13*$C$13*J$4&gt;$X$13,0,$X$13*$C$13)+IF($Y$13*$C$13*I$4&gt;$Y$13,0,$Y$13*$C$13)+IF($Z$13*$C$13*H$4&gt;$Z$13,0,$Z$13*$C$13)+IF($AA$13*$C$13*G$4&gt;$AA$13,0,$AA$13*$C$13)+IF($AB$13*$C$13*F$4&gt;$AB$13,0,$AB$13*$C$13)))</f>
        <v>0.3</v>
      </c>
      <c r="AD41" s="126">
        <f>IF(AC27&gt;AC13,0,IF(AND(AC27=AC13,AC41=0),0,IF($E$13*$C$13*AD$4&gt;$E$13,0,$E$13*$C$13)+IF($F$13*$C$13*AC$4&gt;$F$13,0,$F$13*$C$13)+IF($G$13*$C$13*AB$4&gt;$G$13,0,$G$13*$C$13)+IF($H$13*$C$13*AA$4&gt;$H$13,0,$H$13*$C$13)+IF($I$13*$C$13*Z$4&gt;$I$13,0,$I$13*$C$13)+IF($J$13*$C$13*Y$4&gt;$J$13,0,$J$13*$C$13)+IF($K$13*$C$13*X$4&gt;$K$13,0,$K$13*$C$13)+IF($L$13*$C$13*W$4&gt;$L$13,0,$L$13*$C$13)+IF($M$13*$C$13*V$4&gt;$M$13,0,$M$13*$C$13)+IF($N$13*$C$13*U$4&gt;$N$13,0,$N$13*$C$13)+IF($O$13*$C$13*T$4&gt;$O$13,0,$O$13*$C$13)+IF($P$13*$C$13*S$4&gt;$P$13,0,$P$13*$C$13)+IF($Q$13*$C$13*R$4&gt;$Q$13,0,$Q$13*$C$13)+IF($R$13*$C$13*Q$4&gt;$R$13,0,$R$13*$C$13)+IF($S$13*$C$13*P$4&gt;$S$13,0,$S$13*$C$13)+IF($T$13*$C$13*O$4&gt;$T$13,0,$T$13*$C$13)+IF($U$13*$C$13*N$4&gt;$U$13,0,$U$13*$C$13)+IF($V$13*$C$13*M$4&gt;$V$13,0,$V$13*$C$13)+IF($W$13*$C$13*L$4&gt;$W$13,0,$W$13*$C$13)+IF($X$13*$C$13*K$4&gt;$X$13,0,$X$13*$C$13)+IF($Y$13*$C$13*J$4&gt;$Y$13,0,$Y$13*$C$13)+IF($Z$13*$C$13*I$4&gt;$Z$13,0,$Z$13*$C$13)+IF($AA$13*$C$13*H$4&gt;$AA$13,0,$AA$13*$C$13)+IF($AB$13*$C$13*G$4&gt;$AB$13,0,$AB$13*$C$13)+IF($AC$13*$C$13*F$4&gt;$AC$13,0,$AC$13*$C$13)))</f>
        <v>0.3</v>
      </c>
      <c r="AE41" s="126">
        <f>IF(AD27&gt;AD13,0,IF(AND(AD27=AD13,AD41=0),0,IF($E$13*$C$13*AE$4&gt;$E$13,0,$E$13*$C$13)+IF($F$13*$C$13*AD$4&gt;$F$13,0,$F$13*$C$13)+IF($G$13*$C$13*AC$4&gt;$G$13,0,$G$13*$C$13)+IF($H$13*$C$13*AB$4&gt;$H$13,0,$H$13*$C$13)+IF($I$13*$C$13*AA$4&gt;$I$13,0,$I$13*$C$13)+IF($J$13*$C$13*Z$4&gt;$J$13,0,$J$13*$C$13)+IF($K$13*$C$13*Y$4&gt;$K$13,0,$K$13*$C$13)+IF($L$13*$C$13*X$4&gt;$L$13,0,$L$13*$C$13)+IF($M$13*$C$13*W$4&gt;$M$13,0,$M$13*$C$13)+IF($N$13*$C$13*V$4&gt;$N$13,0,$N$13*$C$13)+IF($O$13*$C$13*U$4&gt;$O$13,0,$O$13*$C$13)+IF($P$13*$C$13*T$4&gt;$P$13,0,$P$13*$C$13)+IF($Q$13*$C$13*S$4&gt;$Q$13,0,$Q$13*$C$13)+IF($R$13*$C$13*R$4&gt;$R$13,0,$R$13*$C$13)+IF($S$13*$C$13*Q$4&gt;$S$13,0,$S$13*$C$13)+IF($T$13*$C$13*P$4&gt;$T$13,0,$T$13*$C$13)+IF($U$13*$C$13*O$4&gt;$U$13,0,$U$13*$C$13)+IF($V$13*$C$13*N$4&gt;$V$13,0,$V$13*$C$13)+IF($W$13*$C$13*M$4&gt;$W$13,0,$W$13*$C$13)+IF($X$13*$C$13*L$4&gt;$X$13,0,$X$13*$C$13)+IF($Y$13*$C$13*K$4&gt;$Y$13,0,$Y$13*$C$13)+IF($Z$13*$C$13*J$4&gt;$Z$13,0,$Z$13*$C$13)+IF($AA$13*$C$13*I$4&gt;$AA$13,0,$AA$13*$C$13)+IF($AB$13*$C$13*H$4&gt;$AB$13,0,$AB$13*$C$13)+IF($AC$13*$C$13*G$4&gt;$AC$13,0,$AC$13*$C$13)+IF($AD$13*$C$13*F$4&gt;$AD$13,0,$AD$13*$C$13)))</f>
        <v>0.3</v>
      </c>
      <c r="AF41" s="126">
        <f>IF(AE27&gt;AE13,0,IF(AND(AE27=AE13,AE41=0),0,IF($E$13*$C$13*AF$4&gt;$E$13,0,$E$13*$C$13)+IF($F$13*$C$13*AE$4&gt;$F$13,0,$F$13*$C$13)+IF($G$13*$C$13*AD$4&gt;$G$13,0,$G$13*$C$13)+IF($H$13*$C$13*AC$4&gt;$H$13,0,$H$13*$C$13)+IF($I$13*$C$13*AB$4&gt;$I$13,0,$I$13*$C$13)+IF($J$13*$C$13*AA$4&gt;$J$13,0,$J$13*$C$13)+IF($K$13*$C$13*Z$4&gt;$K$13,0,$K$13*$C$13)+IF($L$13*$C$13*Y$4&gt;$L$13,0,$L$13*$C$13)+IF($M$13*$C$13*X$4&gt;$M$13,0,$M$13*$C$13)+IF($N$13*$C$13*W$4&gt;$N$13,0,$N$13*$C$13)+IF($O$13*$C$13*V$4&gt;$O$13,0,$O$13*$C$13)+IF($P$13*$C$13*U$4&gt;$P$13,0,$P$13*$C$13)+IF($Q$13*$C$13*T$4&gt;$Q$13,0,$Q$13*$C$13)+IF($R$13*$C$13*S$4&gt;$R$13,0,$R$13*$C$13)+IF($S$13*$C$13*R$4&gt;$S$13,0,$S$13*$C$13)+IF($T$13*$C$13*Q$4&gt;$T$13,0,$T$13*$C$13)+IF($U$13*$C$13*P$4&gt;$U$13,0,$U$13*$C$13)+IF($V$13*$C$13*O$4&gt;$V$13,0,$V$13*$C$13)+IF($W$13*$C$13*N$4&gt;$W$13,0,$W$13*$C$13)+IF($X$13*$C$13*M$4&gt;$X$13,0,$X$13*$C$13)+IF($Y$13*$C$13*L$4&gt;$Y$13,0,$Y$13*$C$13)+IF($Z$13*$C$13*K$4&gt;$Z$13,0,$Z$13*$C$13)+IF($AA$13*$C$13*J$4&gt;$AA$13,0,$AA$13*$C$13)+IF($AB$13*$C$13*I$4&gt;$AB$13,0,$AB$13*$C$13)+IF($AC$13*$C$13*H$4&gt;$AC$13,0,$AC$13*$C$13)+IF($AD$13*$C$13*G$4&gt;$AD$13,0,$AD$13*$C$13)+IF($AE$13*$C$13*F$4&gt;$AE$13,0,$AE$13*$C$13)))</f>
        <v>0.3</v>
      </c>
      <c r="AG41" s="126">
        <f>IF(AF27&gt;AF13,0,IF(AND(AF27=AF13,AF41=0),0,IF($E$13*$C$13*AG$4&gt;$E$13,0,$E$13*$C$13)+IF($F$13*$C$13*AF$4&gt;$F$13,0,$F$13*$C$13)+IF($G$13*$C$13*AE$4&gt;$G$13,0,$G$13*$C$13)+IF($H$13*$C$13*AD$4&gt;$H$13,0,$H$13*$C$13)+IF($I$13*$C$13*AC$4&gt;$I$13,0,$I$13*$C$13)+IF($J$13*$C$13*AB$4&gt;$J$13,0,$J$13*$C$13)+IF($K$13*$C$13*AA$4&gt;$K$13,0,$K$13*$C$13)+IF($L$13*$C$13*Z$4&gt;$L$13,0,$L$13*$C$13)+IF($M$13*$C$13*Y$4&gt;$M$13,0,$M$13*$C$13)+IF($N$13*$C$13*X$4&gt;$N$13,0,$N$13*$C$13)+IF($O$13*$C$13*W$4&gt;$O$13,0,$O$13*$C$13)+IF($P$13*$C$13*V$4&gt;$P$13,0,$P$13*$C$13)+IF($Q$13*$C$13*U$4&gt;$Q$13,0,$Q$13*$C$13)+IF($R$13*$C$13*T$4&gt;$R$13,0,$R$13*$C$13)+IF($S$13*$C$13*S$4&gt;$S$13,0,$S$13*$C$13)+IF($T$13*$C$13*R$4&gt;$T$13,0,$T$13*$C$13)+IF($U$13*$C$13*Q$4&gt;$U$13,0,$U$13*$C$13)+IF($V$13*$C$13*P$4&gt;$V$13,0,$V$13*$C$13)+IF($W$13*$C$13*O$4&gt;$W$13,0,$W$13*$C$13)+IF($X$13*$C$13*N$4&gt;$X$13,0,$X$13*$C$13)+IF($Y$13*$C$13*M$4&gt;$Y$13,0,$Y$13*$C$13)+IF($Z$13*$C$13*L$4&gt;$Z$13,0,$Z$13*$C$13)+IF($AA$13*$C$13*K$4&gt;$AA$13,0,$AA$13*$C$13)+IF($AB$13*$C$13*J$4&gt;$AB$13,0,$AB$13*$C$13)+IF($AC$13*$C$13*I$4&gt;$AC$13,0,$AC$13*$C$13)+IF($AD$13*$C$13*H$4&gt;$AD$13,0,$AD$13*$C$13)+IF($AE$13*$C$13*G$4&gt;$AE$13,0,$AE$13*$C$13)+IF($AF$13*$C$13*F$4&gt;$AF$13,0,$AF$13*$C$13)))</f>
        <v>0.3</v>
      </c>
      <c r="AH41" s="126">
        <f>IF(AG27&gt;AG13,0,IF(AND(AG27=AG13,AG41=0),0,IF($E$13*$C$13*AH$4&gt;$E$13,0,$E$13*$C$13)+IF($F$13*$C$13*AG$4&gt;$F$13,0,$F$13*$C$13)+IF($G$13*$C$13*AF$4&gt;$G$13,0,$G$13*$C$13)+IF($H$13*$C$13*AE$4&gt;$H$13,0,$H$13*$C$13)+IF($I$13*$C$13*AD$4&gt;$I$13,0,$I$13*$C$13)+IF($J$13*$C$13*AC$4&gt;$J$13,0,$J$13*$C$13)+IF($K$13*$C$13*AB$4&gt;$K$13,0,$K$13*$C$13)+IF($L$13*$C$13*AA$4&gt;$L$13,0,$L$13*$C$13)+IF($M$13*$C$13*Z$4&gt;$M$13,0,$M$13*$C$13)+IF($N$13*$C$13*Y$4&gt;$N$13,0,$N$13*$C$13)+IF($O$13*$C$13*X$4&gt;$O$13,0,$O$13*$C$13)+IF($P$13*$C$13*W$4&gt;$P$13,0,$P$13*$C$13)+IF($Q$13*$C$13*V$4&gt;$Q$13,0,$Q$13*$C$13)+IF($R$13*$C$13*U$4&gt;$R$13,0,$R$13*$C$13)+IF($S$13*$C$13*T$4&gt;$S$13,0,$S$13*$C$13)+IF($T$13*$C$13*S$4&gt;$T$13,0,$T$13*$C$13)+IF($U$13*$C$13*R$4&gt;$U$13,0,$U$13*$C$13)+IF($V$13*$C$13*Q$4&gt;$V$13,0,$V$13*$C$13)+IF($W$13*$C$13*P$4&gt;$W$13,0,$W$13*$C$13)+IF($X$13*$C$13*O$4&gt;$X$13,0,$X$13*$C$13)+IF($Y$13*$C$13*N$4&gt;$Y$13,0,$Y$13*$C$13)+IF($Z$13*$C$13*M$4&gt;$Z$13,0,$Z$13*$C$13)+IF($AA$13*$C$13*L$4&gt;$AA$13,0,$AA$13*$C$13)+IF($AB$13*$C$13*K$4&gt;$AB$13,0,$AB$13*$C$13)+IF($AC$13*$C$13*J$4&gt;$AC$13,0,$AC$13*$C$13)+IF($AD$13*$C$13*I$4&gt;$AD$13,0,$AD$13*$C$13)+IF($AE$13*$C$13*H$4&gt;$AE$13,0,$AE$13*$C$13)+IF($AF$13*$C$13*G$4&gt;$AF$13,0,$AF$13*$C$13)+IF($AG$13*$C$13*F$4&gt;$AG$13,0,$AG$13*$C$13)))</f>
        <v>0.3</v>
      </c>
      <c r="AI41" s="126">
        <f>IF(AH27&gt;AH13,0,IF(AND(AH27=AH13,AH41=0),0,IF($E$13*$C$13*AI$4&gt;$E$13,0,$E$13*$C$13)+IF($F$13*$C$13*AH$4&gt;$F$13,0,$F$13*$C$13)+IF($G$13*$C$13*AG$4&gt;$G$13,0,$G$13*$C$13)+IF($H$13*$C$13*AF$4&gt;$H$13,0,$H$13*$C$13)+IF($I$13*$C$13*AE$4&gt;$I$13,0,$I$13*$C$13)+IF($J$13*$C$13*AD$4&gt;$J$13,0,$J$13*$C$13)+IF($K$13*$C$13*AC$4&gt;$K$13,0,$K$13*$C$13)+IF($L$13*$C$13*AB$4&gt;$L$13,0,$L$13*$C$13)+IF($M$13*$C$13*AA$4&gt;$M$13,0,$M$13*$C$13)+IF($N$13*$C$13*Z$4&gt;$N$13,0,$N$13*$C$13)+IF($O$13*$C$13*Y$4&gt;$O$13,0,$O$13*$C$13)+IF($P$13*$C$13*X$4&gt;$P$13,0,$P$13*$C$13)+IF($Q$13*$C$13*W$4&gt;$Q$13,0,$Q$13*$C$13)+IF($R$13*$C$13*V$4&gt;$R$13,0,$R$13*$C$13)+IF($S$13*$C$13*U$4&gt;$S$13,0,$S$13*$C$13)+IF($T$13*$C$13*T$4&gt;$T$13,0,$T$13*$C$13)+IF($U$13*$C$13*S$4&gt;$U$13,0,$U$13*$C$13)+IF($V$13*$C$13*R$4&gt;$V$13,0,$V$13*$C$13)+IF($W$13*$C$13*Q$4&gt;$W$13,0,$W$13*$C$13)+IF($X$13*$C$13*P$4&gt;$X$13,0,$X$13*$C$13)+IF($Y$13*$C$13*O$4&gt;$Y$13,0,$Y$13*$C$13)+IF($Z$13*$C$13*N$4&gt;$Z$13,0,$Z$13*$C$13)+IF($AA$13*$C$13*M$4&gt;$AA$13,0,$AA$13*$C$13)+IF($AB$13*$C$13*L$4&gt;$AB$13,0,$AB$13*$C$13)+IF($AC$13*$C$13*K$4&gt;$AC$13,0,$AC$13*$C$13)+IF($AD$13*$C$13*J$4&gt;$AD$13,0,$AD$13*$C$13)+IF($AE$13*$C$13*I$4&gt;$AE$13,0,$AE$13*$C$13)+IF($AF$13*$C$13*H$4&gt;$AF$13,0,$AF$13*$C$13)+IF($AG$13*$C$13*G$4&gt;$AG$13,0,$AG$13*$C$13)+IF($AH$13*$C$13*F$4&gt;$AH$13,0,$AH$13*$C$13)))</f>
        <v>0.3</v>
      </c>
    </row>
    <row r="42" spans="2:35" x14ac:dyDescent="0.3">
      <c r="B42" s="6" t="str">
        <f t="shared" si="10"/>
        <v xml:space="preserve">Computer equipment </v>
      </c>
      <c r="C42" s="284"/>
      <c r="D42" s="151">
        <f t="shared" si="11"/>
        <v>9</v>
      </c>
      <c r="E42" s="126">
        <v>0</v>
      </c>
      <c r="F42" s="126">
        <f>IF(E28&gt;E14,0,IF(AND(E28=E14,E42=0),0,IF($E$14*$C$14*F$4&gt;$E$14,0,$E$14*$C$14)))</f>
        <v>0.3</v>
      </c>
      <c r="G42" s="126">
        <f>IF(F28&gt;F14,0,IF(AND(F28=F14,F42=0),0,IF($E$14*$C$14*G$4&gt;$E$14,0,$E$14*$C$14)+IF($F$14*$C$14*F$4&gt;$F$14,0,$F$14*$C$14)))</f>
        <v>0.3</v>
      </c>
      <c r="H42" s="126">
        <f>IF(G28&gt;G14,0,IF(AND(G28=G14,G42=0),0,IF($E$14*$C$14*H$4&gt;$E$14,0,$E$14*$C$14)+IF($F$14*$C$14*G$4&gt;$F$14,0,$F$14*$C$14)+IF($G$14*$C$14*F$4&gt;$G$14,0,$G$14*$C$14)))</f>
        <v>0.3</v>
      </c>
      <c r="I42" s="126">
        <f>IF(H28&gt;H14,0,IF(AND(H28=H14,H42=0),0,IF($E$14*$C$14*I$4&gt;$E$14,0,$E$14*$C$14)+IF($F$14*$C$14*H$4&gt;$F$14,0,$F$14*$C$14)+IF($G$14*$C$14*G$4&gt;$G$14,0,$G$14*$C$14)+IF($H$14*$C$14*F$4&gt;$H$14,0,$H$14*$C$14)))</f>
        <v>0.3</v>
      </c>
      <c r="J42" s="126">
        <f>IF(I28&gt;I14,0,IF(AND(I28=I14,I42=0),0,IF($E$14*$C$14*J$4&gt;$E$14,0,$E$14*$C$14)+IF($F$14*$C$14*I$4&gt;$F$14,0,$F$14*$C$14)+IF($G$14*$C$14*H$4&gt;$G$14,0,$G$14*$C$14)+IF($H$14*$C$14*G$4&gt;$H$14,0,$H$14*$C$14)+IF($I$14*$C$14*F$4&gt;$I$14,0,$I$14*$C$14)))</f>
        <v>0.3</v>
      </c>
      <c r="K42" s="126">
        <f>IF(J28&gt;J14,0,IF(AND(J28=J14,J42=0),0,IF($E$14*$C$14*K$4&gt;$E$14,0,$E$14*$C$14)+IF($F$14*$C$14*J$4&gt;$F$14,0,$F$14*$C$14)+IF($G$14*$C$14*I$4&gt;$G$14,0,$G$14*$C$14)+IF($H$14*$C$14*H$4&gt;$H$14,0,$H$14*$C$14)+IF($I$14*$C$14*G$4&gt;$I$14,0,$I$14*$C$14)+IF($J$14*$C$14*F$4&gt;$J$14,0,$J$14*$C$14)))</f>
        <v>0.3</v>
      </c>
      <c r="L42" s="126">
        <f>IF(K28&gt;K14,0,IF(AND(K28=K14,K42=0),0,IF($E$14*$C$14*L$4&gt;$E$14,0,$E$14*$C$14)+IF($F$14*$C$14*K$4&gt;$F$14,0,$F$14*$C$14)+IF($G$14*$C$14*J$4&gt;$G$14,0,$G$14*$C$14)+IF($H$14*$C$14*I$4&gt;$H$14,0,$H$14*$C$14)+IF($I$14*$C$14*H$4&gt;$I$14,0,$I$14*$C$14)+IF($J$14*$C$14*G$4&gt;$J$14,0,$J$14*$C$14)+IF($K$14*$C$14*F$4&gt;$K$14,0,$K$14*$C$14)))</f>
        <v>0.3</v>
      </c>
      <c r="M42" s="126">
        <f>IF(L28&gt;L14,0,IF(AND(L28=L14,L42=0),0,IF($E$14*$C$14*M$4&gt;$E$14,0,$E$14*$C$14)+IF($F$14*$C$14*L$4&gt;$F$14,0,$F$14*$C$14)+IF($G$14*$C$14*K$4&gt;$G$14,0,$G$14*$C$14)+IF($H$14*$C$14*J$4&gt;$H$14,0,$H$14*$C$14)+IF($I$14*$C$14*I$4&gt;$I$14,0,$I$14*$C$14)+IF($J$14*$C$14*H$4&gt;$J$14,0,$J$14*$C$14)+IF($K$14*$C$14*G$4&gt;$K$14,0,$K$14*$C$14)+IF($L$14*$C$14*F$4&gt;$L$14,0,$L$14*$C$14)))</f>
        <v>0.3</v>
      </c>
      <c r="N42" s="126">
        <f>IF(M28&gt;M14,0,IF(AND(M28=M14,M42=0),0,IF($E$14*$C$14*N$4&gt;$E$14,0,$E$14*$C$14)+IF($F$14*$C$14*M$4&gt;$F$14,0,$F$14*$C$14)+IF($G$14*$C$14*L$4&gt;$G$14,0,$G$14*$C$14)+IF($H$14*$C$14*K$4&gt;$H$14,0,$H$14*$C$14)+IF($I$14*$C$14*J$4&gt;$I$14,0,$I$14*$C$14)+IF($J$14*$C$14*I$4&gt;$J$14,0,$J$14*$C$14)+IF($K$14*$C$14*H$4&gt;$K$14,0,$K$14*$C$14)+IF($L$14*$C$14*G$4&gt;$L$14,0,$L$14*$C$14)+IF($M$14*$C$14*F$4&gt;$M$14,0,$M$14*$C$14)))</f>
        <v>0.3</v>
      </c>
      <c r="O42" s="126">
        <f>IF(N28&gt;N14,0,IF(AND(N28=N14,N42=0),0,IF($E$14*$C$14*O$4&gt;$E$14,0,$E$14*$C$14)+IF($F$14*$C$14*N$4&gt;$F$14,0,$F$14*$C$14)+IF($G$14*$C$14*M$4&gt;$G$14,0,$G$14*$C$14)+IF($H$14*$C$14*L$4&gt;$H$14,0,$H$14*$C$14)+IF($I$14*$C$14*K$4&gt;$I$14,0,$I$14*$C$14)+IF($J$14*$C$14*J$4&gt;$J$14,0,$J$14*$C$14)+IF($K$14*$C$14*I$4&gt;$K$14,0,$K$14*$C$14)+IF($L$14*$C$14*H$4&gt;$L$14,0,$L$14*$C$14)+IF($M$14*$C$14*G$4&gt;$M$14,0,$M$14*$C$14)+IF($N$14*$C$14*F$4&gt;$N$14,0,$N$14*$C$14)))</f>
        <v>0.3</v>
      </c>
      <c r="P42" s="126">
        <f>IF(O28&gt;O14,0,IF(AND(O28=O14,O42=0),0,IF($E$14*$C$14*P$4&gt;$E$14,0,$E$14*$C$14)+IF($F$14*$C$14*O$4&gt;$F$14,0,$F$14*$C$14)+IF($G$14*$C$14*N$4&gt;$G$14,0,$G$14*$C$14)+IF($H$14*$C$14*M$4&gt;$H$14,0,$H$14*$C$14)+IF($I$14*$C$14*L$4&gt;$I$14,0,$I$14*$C$14)+IF($J$14*$C$14*K$4&gt;$J$14,0,$J$14*$C$14)+IF($K$14*$C$14*J$4&gt;$K$14,0,$K$14*$C$14)+IF($L$14*$C$14*I$4&gt;$L$14,0,$L$14*$C$14)+IF($M$14*$C$14*H$4&gt;$M$14,0,$M$14*$C$14)+IF($N$14*$C$14*G$4&gt;$N$14,0,$N$14*$C$14)+IF($O$14*$C$14*F$4&gt;$O$14,0,$O$14*$C$14)))</f>
        <v>0.3</v>
      </c>
      <c r="Q42" s="126">
        <f>IF(P28&gt;P14,0,IF(AND(P28=P14,P42=0),0,IF($E$14*$C$14*Q$4&gt;$E$14,0,$E$14*$C$14)+IF($F$14*$C$14*P$4&gt;$F$14,0,$F$14*$C$14)+IF($G$14*$C$14*O$4&gt;$G$14,0,$G$14*$C$14)+IF($H$14*$C$14*N$4&gt;$H$14,0,$H$14*$C$14)+IF($I$14*$C$14*M$4&gt;$I$14,0,$I$14*$C$14)+IF($J$14*$C$14*L$4&gt;$J$14,0,$J$14*$C$14)+IF($K$14*$C$14*K$4&gt;$K$14,0,$K$14*$C$14)+IF($L$14*$C$14*J$4&gt;$L$14,0,$L$14*$C$14)+IF($M$14*$C$14*I$4&gt;$M$14,0,$M$14*$C$14)+IF($N$14*$C$14*H$4&gt;$N$14,0,$N$14*$C$14)+IF($O$14*$C$14*G$4&gt;$O$14,0,$O$14*$C$14)+IF($P$14*$C$14*F$4&gt;$P$14,0,$P$14*$C$14)))</f>
        <v>0.3</v>
      </c>
      <c r="R42" s="126">
        <f>IF(Q28&gt;Q14,0,IF(AND(Q28=Q14,Q42=0),0,IF($E$14*$C$14*R$4&gt;$E$14,0,$E$14*$C$14)+IF($F$14*$C$14*Q$4&gt;$F$14,0,$F$14*$C$14)+IF($G$14*$C$14*P$4&gt;$G$14,0,$G$14*$C$14)+IF($H$14*$C$14*O$4&gt;$H$14,0,$H$14*$C$14)+IF($I$14*$C$14*N$4&gt;$I$14,0,$I$14*$C$14)+IF($J$14*$C$14*M$4&gt;$J$14,0,$J$14*$C$14)+IF($K$14*$C$14*L$4&gt;$K$14,0,$K$14*$C$14)+IF($L$14*$C$14*K$4&gt;$L$14,0,$L$14*$C$14)+IF($M$14*$C$14*J$4&gt;$M$14,0,$M$14*$C$14)+IF($N$14*$C$14*I$4&gt;$N$14,0,$N$14*$C$14)+IF($O$14*$C$14*H$4&gt;$O$14,0,$O$14*$C$14)+IF($P$14*$C$14*G$4&gt;$P$14,0,$P$14*$C$14)+IF($Q$14*$C$14*F$4&gt;$Q$14,0,$Q$14*$C$14)))</f>
        <v>0.3</v>
      </c>
      <c r="S42" s="126">
        <f>IF(R28&gt;R14,0,IF(AND(R28=R14,R42=0),0,IF($E$14*$C$14*S$4&gt;$E$14,0,$E$14*$C$14)+IF($F$14*$C$14*R$4&gt;$F$14,0,$F$14*$C$14)+IF($G$14*$C$14*Q$4&gt;$G$14,0,$G$14*$C$14)+IF($H$14*$C$14*P$4&gt;$H$14,0,$H$14*$C$14)+IF($I$14*$C$14*O$4&gt;$I$14,0,$I$14*$C$14)+IF($J$14*$C$14*N$4&gt;$J$14,0,$J$14*$C$14)+IF($K$14*$C$14*M$4&gt;$K$14,0,$K$14*$C$14)+IF($L$14*$C$14*L$4&gt;$L$14,0,$L$14*$C$14)+IF($M$14*$C$14*K$4&gt;$M$14,0,$M$14*$C$14)+IF($N$14*$C$14*J$4&gt;$N$14,0,$N$14*$C$14)+IF($O$14*$C$14*I$4&gt;$O$14,0,$O$14*$C$14)+IF($P$14*$C$14*H$4&gt;$P$14,0,$P$14*$C$14)+IF($Q$14*$C$14*G$4&gt;$Q$14,0,$Q$14*$C$14)+IF($R$14*$C$14*F$4&gt;$R$14,0,$R$14*$C$14)))</f>
        <v>0.3</v>
      </c>
      <c r="T42" s="126">
        <f>IF(S28&gt;S14,0,IF(AND(S28=S14,S42=0),0,IF($E$14*$C$14*T$4&gt;$E$14,0,$E$14*$C$14)+IF($F$14*$C$14*S$4&gt;$F$14,0,$F$14*$C$14)+IF($G$14*$C$14*R$4&gt;$G$14,0,$G$14*$C$14)+IF($H$14*$C$14*Q$4&gt;$H$14,0,$H$14*$C$14)+IF($I$14*$C$14*P$4&gt;$I$14,0,$I$14*$C$14)+IF($J$14*$C$14*O$4&gt;$J$14,0,$J$14*$C$14)+IF($K$14*$C$14*N$4&gt;$K$14,0,$K$14*$C$14)+IF($L$14*$C$14*M$4&gt;$L$14,0,$L$14*$C$14)+IF($M$14*$C$14*L$4&gt;$M$14,0,$M$14*$C$14)+IF($N$14*$C$14*K$4&gt;$N$14,0,$N$14*$C$14)+IF($O$14*$C$14*J$4&gt;$O$14,0,$O$14*$C$14)+IF($P$14*$C$14*I$4&gt;$P$14,0,$P$14*$C$14)+IF($Q$14*$C$14*H$4&gt;$Q$14,0,$Q$14*$C$14)+IF($R$14*$C$14*G$4&gt;$R$14,0,$R$14*$C$14)+IF($S$14*$C$14*F$4&gt;$S$14,0,$S$14*$C$14)))</f>
        <v>0.3</v>
      </c>
      <c r="U42" s="126">
        <f>IF(T28&gt;T14,0,IF(AND(T28=T14,T42=0),0,IF($E$14*$C$14*U$4&gt;$E$14,0,$E$14*$C$14)+IF($F$14*$C$14*T$4&gt;$F$14,0,$F$14*$C$14)+IF($G$14*$C$14*S$4&gt;$G$14,0,$G$14*$C$14)+IF($H$14*$C$14*R$4&gt;$H$14,0,$H$14*$C$14)+IF($I$14*$C$14*Q$4&gt;$I$14,0,$I$14*$C$14)+IF($J$14*$C$14*P$4&gt;$J$14,0,$J$14*$C$14)+IF($K$14*$C$14*O$4&gt;$K$14,0,$K$14*$C$14)+IF($L$14*$C$14*N$4&gt;$L$14,0,$L$14*$C$14)+IF($M$14*$C$14*M$4&gt;$M$14,0,$M$14*$C$14)+IF($N$14*$C$14*L$4&gt;$N$14,0,$N$14*$C$14)+IF($O$14*$C$14*K$4&gt;$O$14,0,$O$14*$C$14)+IF($P$14*$C$14*J$4&gt;$P$14,0,$P$14*$C$14)+IF($Q$14*$C$14*I$4&gt;$Q$14,0,$Q$14*$C$14)+IF($R$14*$C$14*H$4&gt;$R$14,0,$R$14*$C$14)+IF($S$14*$C$14*G$4&gt;$S$14,0,$S$14*$C$14)+IF($T$14*$C$14*F$4&gt;$T$14,0,$T$14*$C$14)))</f>
        <v>0.3</v>
      </c>
      <c r="V42" s="126">
        <f>IF(U28&gt;U14,0,IF(AND(U28=U14,U42=0),0,IF($E$14*$C$14*V$4&gt;$E$14,0,$E$14*$C$14)+IF($F$14*$C$14*U$4&gt;$F$14,0,$F$14*$C$14)+IF($G$14*$C$14*T$4&gt;$G$14,0,$G$14*$C$14)+IF($H$14*$C$14*S$4&gt;$H$14,0,$H$14*$C$14)+IF($I$14*$C$14*R$4&gt;$I$14,0,$I$14*$C$14)+IF($J$14*$C$14*Q$4&gt;$J$14,0,$J$14*$C$14)+IF($K$14*$C$14*P$4&gt;$K$14,0,$K$14*$C$14)+IF($L$14*$C$14*O$4&gt;$L$14,0,$L$14*$C$14)+IF($M$14*$C$14*N$4&gt;$M$14,0,$M$14*$C$14)+IF($N$14*$C$14*M$4&gt;$N$14,0,$N$14*$C$14)+IF($O$14*$C$14*L$4&gt;$O$14,0,$O$14*$C$14)+IF($P$14*$C$14*K$4&gt;$P$14,0,$P$14*$C$14)+IF($Q$14*$C$14*J$4&gt;$Q$14,0,$Q$14*$C$14)+IF($R$14*$C$14*I$4&gt;$R$14,0,$R$14*$C$14)+IF($S$14*$C$14*H$4&gt;$S$14,0,$S$14*$C$14)+IF($T$14*$C$14*G$4&gt;$T$14,0,$T$14*$C$14)+IF($U$14*$C$14*F$4&gt;$U$14,0,$U$14*$C$14)))</f>
        <v>0.3</v>
      </c>
      <c r="W42" s="126">
        <f>IF(V28&gt;V14,0,IF(AND(V28=V14,V42=0),0,IF($E$14*$C$14*W$4&gt;$E$14,0,$E$14*$C$14)+IF($F$14*$C$14*V$4&gt;$F$14,0,$F$14*$C$14)+IF($G$14*$C$14*U$4&gt;$G$14,0,$G$14*$C$14)+IF($H$14*$C$14*T$4&gt;$H$14,0,$H$14*$C$14)+IF($I$14*$C$14*S$4&gt;$I$14,0,$I$14*$C$14)+IF($J$14*$C$14*R$4&gt;$J$14,0,$J$14*$C$14)+IF($K$14*$C$14*Q$4&gt;$K$14,0,$K$14*$C$14)+IF($L$14*$C$14*P$4&gt;$L$14,0,$L$14*$C$14)+IF($M$14*$C$14*O$4&gt;$M$14,0,$M$14*$C$14)+IF($N$14*$C$14*N$4&gt;$N$14,0,$N$14*$C$14)+IF($O$14*$C$14*M$4&gt;$O$14,0,$O$14*$C$14)+IF($P$14*$C$14*L$4&gt;$P$14,0,$P$14*$C$14)+IF($Q$14*$C$14*K$4&gt;$Q$14,0,$Q$14*$C$14)+IF($R$14*$C$14*J$4&gt;$R$14,0,$R$14*$C$14)+IF($S$14*$C$14*I$4&gt;$S$14,0,$S$14*$C$14)+IF($T$14*$C$14*H$4&gt;$T$14,0,$T$14*$C$14)+IF($U$14*$C$14*G$4&gt;$U$14,0,$U$14*$C$14)+IF($V$14*$C$14*F$4&gt;$V$14,0,$V$14*$C$14)))</f>
        <v>0.3</v>
      </c>
      <c r="X42" s="126">
        <f>IF(W28&gt;W14,0,IF(AND(W28=W14,W42=0),0,IF($E$14*$C$14*X$4&gt;$E$14,0,$E$14*$C$14)+IF($F$14*$C$14*W$4&gt;$F$14,0,$F$14*$C$14)+IF($G$14*$C$14*V$4&gt;$G$14,0,$G$14*$C$14)+IF($H$14*$C$14*U$4&gt;$H$14,0,$H$14*$C$14)+IF($I$14*$C$14*T$4&gt;$I$14,0,$I$14*$C$14)+IF($J$14*$C$14*S$4&gt;$J$14,0,$J$14*$C$14)+IF($K$14*$C$14*R$4&gt;$K$14,0,$K$14*$C$14)+IF($L$14*$C$14*Q$4&gt;$L$14,0,$L$14*$C$14)+IF($M$14*$C$14*P$4&gt;$M$14,0,$M$14*$C$14)+IF($N$14*$C$14*O$4&gt;$N$14,0,$N$14*$C$14)+IF($O$14*$C$14*N$4&gt;$O$14,0,$O$14*$C$14)+IF($P$14*$C$14*M$4&gt;$P$14,0,$P$14*$C$14)+IF($Q$14*$C$14*L$4&gt;$Q$14,0,$Q$14*$C$14)+IF($R$14*$C$14*K$4&gt;$R$14,0,$R$14*$C$14)+IF($S$14*$C$14*J$4&gt;$S$14,0,$S$14*$C$14)+IF($T$14*$C$14*I$4&gt;$T$14,0,$T$14*$C$14)+IF($U$14*$C$14*H$4&gt;$U$14,0,$U$14*$C$14)+IF($V$14*$C$14*G$4&gt;$V$14,0,$V$14*$C$14)+IF($W$14*$C$14*F$4&gt;$W$14,0,$W$14*$C$14)))</f>
        <v>0.3</v>
      </c>
      <c r="Y42" s="126">
        <f>IF(X28&gt;X14,0,IF(AND(X28=X14,X42=0),0,IF($E$14*$C$14*Y$4&gt;$E$14,0,$E$14*$C$14)+IF($F$14*$C$14*X$4&gt;$F$14,0,$F$14*$C$14)+IF($G$14*$C$14*W$4&gt;$G$14,0,$G$14*$C$14)+IF($H$14*$C$14*V$4&gt;$H$14,0,$H$14*$C$14)+IF($I$14*$C$14*U$4&gt;$I$14,0,$I$14*$C$14)+IF($J$14*$C$14*T$4&gt;$J$14,0,$J$14*$C$14)+IF($K$14*$C$14*S$4&gt;$K$14,0,$K$14*$C$14)+IF($L$14*$C$14*R$4&gt;$L$14,0,$L$14*$C$14)+IF($M$14*$C$14*Q$4&gt;$M$14,0,$M$14*$C$14)+IF($N$14*$C$14*P$4&gt;$N$14,0,$N$14*$C$14)+IF($O$14*$C$14*O$4&gt;$O$14,0,$O$14*$C$14)+IF($P$14*$C$14*N$4&gt;$P$14,0,$P$14*$C$14)+IF($Q$14*$C$14*M$4&gt;$Q$14,0,$Q$14*$C$14)+IF($R$14*$C$14*L$4&gt;$R$14,0,$R$14*$C$14)+IF($S$14*$C$14*K$4&gt;$S$14,0,$S$14*$C$14)+IF($T$14*$C$14*J$4&gt;$T$14,0,$T$14*$C$14)+IF($U$14*$C$14*I$4&gt;$U$14,0,$U$14*$C$14)+IF($V$14*$C$14*H$4&gt;$V$14,0,$V$14*$C$14)+IF($W$14*$C$14*G$4&gt;$W$14,0,$W$14*$C$14)+IF($X$14*$C$14*F$4&gt;$X$14,0,$X$14*$C$14)))</f>
        <v>0.3</v>
      </c>
      <c r="Z42" s="126">
        <f>IF(Y28&gt;Y14,0,IF(AND(Y28=Y14,Y42=0),0,IF($E$14*$C$14*Z$4&gt;$E$14,0,$E$14*$C$14)+IF($F$14*$C$14*Y$4&gt;$F$14,0,$F$14*$C$14)+IF($G$14*$C$14*X$4&gt;$G$14,0,$G$14*$C$14)+IF($H$14*$C$14*W$4&gt;$H$14,0,$H$14*$C$14)+IF($I$14*$C$14*V$4&gt;$I$14,0,$I$14*$C$14)+IF($J$14*$C$14*U$4&gt;$J$14,0,$J$14*$C$14)+IF($K$14*$C$14*T$4&gt;$K$14,0,$K$14*$C$14)+IF($L$14*$C$14*S$4&gt;$L$14,0,$L$14*$C$14)+IF($M$14*$C$14*R$4&gt;$M$14,0,$M$14*$C$14)+IF($N$14*$C$14*Q$4&gt;$N$14,0,$N$14*$C$14)+IF($O$14*$C$14*P$4&gt;$O$14,0,$O$14*$C$14)+IF($P$14*$C$14*O$4&gt;$P$14,0,$P$14*$C$14)+IF($Q$14*$C$14*N$4&gt;$Q$14,0,$Q$14*$C$14)+IF($R$14*$C$14*M$4&gt;$R$14,0,$R$14*$C$14)+IF($S$14*$C$14*L$4&gt;$S$14,0,$S$14*$C$14)+IF($T$14*$C$14*K$4&gt;$T$14,0,$T$14*$C$14)+IF($U$14*$C$14*J$4&gt;$U$14,0,$U$14*$C$14)+IF($V$14*$C$14*I$4&gt;$V$14,0,$V$14*$C$14)+IF($W$14*$C$14*H$4&gt;$W$14,0,$W$14*$C$14)+IF($X$14*$C$14*G$4&gt;$X$14,0,$X$14*$C$14)+IF($Y$14*$C$14*F$4&gt;$Y$14,0,$Y$14*$C$14)))</f>
        <v>0.3</v>
      </c>
      <c r="AA42" s="126">
        <f>IF(Z28&gt;Z14,0,IF(AND(Z28=Z14,Z42=0),0,IF($E$14*$C$14*AA$4&gt;$E$14,0,$E$14*$C$14)+IF($F$14*$C$14*Z$4&gt;$F$14,0,$F$14*$C$14)+IF($G$14*$C$14*Y$4&gt;$G$14,0,$G$14*$C$14)+IF($H$14*$C$14*X$4&gt;$H$14,0,$H$14*$C$14)+IF($I$14*$C$14*W$4&gt;$I$14,0,$I$14*$C$14)+IF($J$14*$C$14*V$4&gt;$J$14,0,$J$14*$C$14)+IF($K$14*$C$14*U$4&gt;$K$14,0,$K$14*$C$14)+IF($L$14*$C$14*T$4&gt;$L$14,0,$L$14*$C$14)+IF($M$14*$C$14*S$4&gt;$M$14,0,$M$14*$C$14)+IF($N$14*$C$14*R$4&gt;$N$14,0,$N$14*$C$14)+IF($O$14*$C$14*Q$4&gt;$O$14,0,$O$14*$C$14)+IF($P$14*$C$14*P$4&gt;$P$14,0,$P$14*$C$14)+IF($Q$14*$C$14*O$4&gt;$Q$14,0,$Q$14*$C$14)+IF($R$14*$C$14*N$4&gt;$R$14,0,$R$14*$C$14)+IF($S$14*$C$14*M$4&gt;$S$14,0,$S$14*$C$14)+IF($T$14*$C$14*L$4&gt;$T$14,0,$T$14*$C$14)+IF($U$14*$C$14*K$4&gt;$U$14,0,$U$14*$C$14)+IF($V$14*$C$14*J$4&gt;$V$14,0,$V$14*$C$14)+IF($W$14*$C$14*I$4&gt;$W$14,0,$W$14*$C$14)+IF($X$14*$C$14*H$4&gt;$X$14,0,$X$14*$C$14)+IF($Y$14*$C$14*G$4&gt;$Y$14,0,$Y$14*$C$14)+IF($Z$14*$C$14*F$4&gt;$Z$14,0,$Z$14*$C$14)))</f>
        <v>0.3</v>
      </c>
      <c r="AB42" s="126">
        <f>IF(AA28&gt;AA14,0,IF(AND(AA28=AA14,AA42=0),0,IF($E$14*$C$14*AB$4&gt;$E$14,0,$E$14*$C$14)+IF($F$14*$C$14*AA$4&gt;$F$14,0,$F$14*$C$14)+IF($G$14*$C$14*Z$4&gt;$G$14,0,$G$14*$C$14)+IF($H$14*$C$14*Y$4&gt;$H$14,0,$H$14*$C$14)+IF($I$14*$C$14*X$4&gt;$I$14,0,$I$14*$C$14)+IF($J$14*$C$14*W$4&gt;$J$14,0,$J$14*$C$14)+IF($K$14*$C$14*V$4&gt;$K$14,0,$K$14*$C$14)+IF($L$14*$C$14*U$4&gt;$L$14,0,$L$14*$C$14)+IF($M$14*$C$14*T$4&gt;$M$14,0,$M$14*$C$14)+IF($N$14*$C$14*S$4&gt;$N$14,0,$N$14*$C$14)+IF($O$14*$C$14*R$4&gt;$O$14,0,$O$14*$C$14)+IF($P$14*$C$14*Q$4&gt;$P$14,0,$P$14*$C$14)+IF($Q$14*$C$14*P$4&gt;$Q$14,0,$Q$14*$C$14)+IF($R$14*$C$14*O$4&gt;$R$14,0,$R$14*$C$14)+IF($S$14*$C$14*N$4&gt;$S$14,0,$S$14*$C$14)+IF($T$14*$C$14*M$4&gt;$T$14,0,$T$14*$C$14)+IF($U$14*$C$14*L$4&gt;$U$14,0,$U$14*$C$14)+IF($V$14*$C$14*K$4&gt;$V$14,0,$V$14*$C$14)+IF($W$14*$C$14*J$4&gt;$W$14,0,$W$14*$C$14)+IF($X$14*$C$14*I$4&gt;$X$14,0,$X$14*$C$14)+IF($Y$14*$C$14*H$4&gt;$Y$14,0,$Y$14*$C$14)+IF($Z$14*$C$14*G$4&gt;$Z$14,0,$Z$14*$C$14)+IF($AA$14*$C$14*F$4&gt;$AA$14,0,$AA$14*$C$14)))</f>
        <v>0.3</v>
      </c>
      <c r="AC42" s="126">
        <f>IF(AB28&gt;AB14,0,IF(AND(AB28=AB14,AB42=0),0,IF($E$14*$C$14*AC$4&gt;$E$14,0,$E$14*$C$14)+IF($F$14*$C$14*AB$4&gt;$F$14,0,$F$14*$C$14)+IF($G$14*$C$14*AA$4&gt;$G$14,0,$G$14*$C$14)+IF($H$14*$C$14*Z$4&gt;$H$14,0,$H$14*$C$14)+IF($I$14*$C$14*Y$4&gt;$I$14,0,$I$14*$C$14)+IF($J$14*$C$14*X$4&gt;$J$14,0,$J$14*$C$14)+IF($K$14*$C$14*W$4&gt;$K$14,0,$K$14*$C$14)+IF($L$14*$C$14*V$4&gt;$L$14,0,$L$14*$C$14)+IF($M$14*$C$14*U$4&gt;$M$14,0,$M$14*$C$14)+IF($N$14*$C$14*T$4&gt;$N$14,0,$N$14*$C$14)+IF($O$14*$C$14*S$4&gt;$O$14,0,$O$14*$C$14)+IF($P$14*$C$14*R$4&gt;$P$14,0,$P$14*$C$14)+IF($Q$14*$C$14*Q$4&gt;$Q$14,0,$Q$14*$C$14)+IF($R$14*$C$14*P$4&gt;$R$14,0,$R$14*$C$14)+IF($S$14*$C$14*O$4&gt;$S$14,0,$S$14*$C$14)+IF($T$14*$C$14*N$4&gt;$T$14,0,$T$14*$C$14)+IF($U$14*$C$14*M$4&gt;$U$14,0,$U$14*$C$14)+IF($V$14*$C$14*L$4&gt;$V$14,0,$V$14*$C$14)+IF($W$14*$C$14*K$4&gt;$W$14,0,$W$14*$C$14)+IF($X$14*$C$14*J$4&gt;$X$14,0,$X$14*$C$14)+IF($Y$14*$C$14*I$4&gt;$Y$14,0,$Y$14*$C$14)+IF($Z$14*$C$14*H$4&gt;$Z$14,0,$Z$14*$C$14)+IF($AA$14*$C$14*G$4&gt;$AA$14,0,$AA$14*$C$14)+IF($AB$14*$C$14*F$4&gt;$AB$14,0,$AB$14*$C$14)))</f>
        <v>0.3</v>
      </c>
      <c r="AD42" s="126">
        <f>IF(AC28&gt;AC14,0,IF(AND(AC28=AC14,AC42=0),0,IF($E$14*$C$14*AD$4&gt;$E$14,0,$E$14*$C$14)+IF($F$14*$C$14*AC$4&gt;$F$14,0,$F$14*$C$14)+IF($G$14*$C$14*AB$4&gt;$G$14,0,$G$14*$C$14)+IF($H$14*$C$14*AA$4&gt;$H$14,0,$H$14*$C$14)+IF($I$14*$C$14*Z$4&gt;$I$14,0,$I$14*$C$14)+IF($J$14*$C$14*Y$4&gt;$J$14,0,$J$14*$C$14)+IF($K$14*$C$14*X$4&gt;$K$14,0,$K$14*$C$14)+IF($L$14*$C$14*W$4&gt;$L$14,0,$L$14*$C$14)+IF($M$14*$C$14*V$4&gt;$M$14,0,$M$14*$C$14)+IF($N$14*$C$14*U$4&gt;$N$14,0,$N$14*$C$14)+IF($O$14*$C$14*T$4&gt;$O$14,0,$O$14*$C$14)+IF($P$14*$C$14*S$4&gt;$P$14,0,$P$14*$C$14)+IF($Q$14*$C$14*R$4&gt;$Q$14,0,$Q$14*$C$14)+IF($R$14*$C$14*Q$4&gt;$R$14,0,$R$14*$C$14)+IF($S$14*$C$14*P$4&gt;$S$14,0,$S$14*$C$14)+IF($T$14*$C$14*O$4&gt;$T$14,0,$T$14*$C$14)+IF($U$14*$C$14*N$4&gt;$U$14,0,$U$14*$C$14)+IF($V$14*$C$14*M$4&gt;$V$14,0,$V$14*$C$14)+IF($W$14*$C$14*L$4&gt;$W$14,0,$W$14*$C$14)+IF($X$14*$C$14*K$4&gt;$X$14,0,$X$14*$C$14)+IF($Y$14*$C$14*J$4&gt;$Y$14,0,$Y$14*$C$14)+IF($Z$14*$C$14*I$4&gt;$Z$14,0,$Z$14*$C$14)+IF($AA$14*$C$14*H$4&gt;$AA$14,0,$AA$14*$C$14)+IF($AB$14*$C$14*G$4&gt;$AB$14,0,$AB$14*$C$14)+IF($AC$14*$C$14*F$4&gt;$AC$14,0,$AC$14*$C$14)))</f>
        <v>0.3</v>
      </c>
      <c r="AE42" s="126">
        <f>IF(AD28&gt;AD14,0,IF(AND(AD28=AD14,AD42=0),0,IF($E$14*$C$14*AE$4&gt;$E$14,0,$E$14*$C$14)+IF($F$14*$C$14*AD$4&gt;$F$14,0,$F$14*$C$14)+IF($G$14*$C$14*AC$4&gt;$G$14,0,$G$14*$C$14)+IF($H$14*$C$14*AB$4&gt;$H$14,0,$H$14*$C$14)+IF($I$14*$C$14*AA$4&gt;$I$14,0,$I$14*$C$14)+IF($J$14*$C$14*Z$4&gt;$J$14,0,$J$14*$C$14)+IF($K$14*$C$14*Y$4&gt;$K$14,0,$K$14*$C$14)+IF($L$14*$C$14*X$4&gt;$L$14,0,$L$14*$C$14)+IF($M$14*$C$14*W$4&gt;$M$14,0,$M$14*$C$14)+IF($N$14*$C$14*V$4&gt;$N$14,0,$N$14*$C$14)+IF($O$14*$C$14*U$4&gt;$O$14,0,$O$14*$C$14)+IF($P$14*$C$14*T$4&gt;$P$14,0,$P$14*$C$14)+IF($Q$14*$C$14*S$4&gt;$Q$14,0,$Q$14*$C$14)+IF($R$14*$C$14*R$4&gt;$R$14,0,$R$14*$C$14)+IF($S$14*$C$14*Q$4&gt;$S$14,0,$S$14*$C$14)+IF($T$14*$C$14*P$4&gt;$T$14,0,$T$14*$C$14)+IF($U$14*$C$14*O$4&gt;$U$14,0,$U$14*$C$14)+IF($V$14*$C$14*N$4&gt;$V$14,0,$V$14*$C$14)+IF($W$14*$C$14*M$4&gt;$W$14,0,$W$14*$C$14)+IF($X$14*$C$14*L$4&gt;$X$14,0,$X$14*$C$14)+IF($Y$14*$C$14*K$4&gt;$Y$14,0,$Y$14*$C$14)+IF($Z$14*$C$14*J$4&gt;$Z$14,0,$Z$14*$C$14)+IF($AA$14*$C$14*I$4&gt;$AA$14,0,$AA$14*$C$14)+IF($AB$14*$C$14*H$4&gt;$AB$14,0,$AB$14*$C$14)+IF($AC$14*$C$14*G$4&gt;$AC$14,0,$AC$14*$C$14)+IF($AD$14*$C$14*F$4&gt;$AD$14,0,$AD$14*$C$14)))</f>
        <v>0.3</v>
      </c>
      <c r="AF42" s="126">
        <f>IF(AE28&gt;AE14,0,IF(AND(AE28=AE14,AE42=0),0,IF($E$14*$C$14*AF$4&gt;$E$14,0,$E$14*$C$14)+IF($F$14*$C$14*AE$4&gt;$F$14,0,$F$14*$C$14)+IF($G$14*$C$14*AD$4&gt;$G$14,0,$G$14*$C$14)+IF($H$14*$C$14*AC$4&gt;$H$14,0,$H$14*$C$14)+IF($I$14*$C$14*AB$4&gt;$I$14,0,$I$14*$C$14)+IF($J$14*$C$14*AA$4&gt;$J$14,0,$J$14*$C$14)+IF($K$14*$C$14*Z$4&gt;$K$14,0,$K$14*$C$14)+IF($L$14*$C$14*Y$4&gt;$L$14,0,$L$14*$C$14)+IF($M$14*$C$14*X$4&gt;$M$14,0,$M$14*$C$14)+IF($N$14*$C$14*W$4&gt;$N$14,0,$N$14*$C$14)+IF($O$14*$C$14*V$4&gt;$O$14,0,$O$14*$C$14)+IF($P$14*$C$14*U$4&gt;$P$14,0,$P$14*$C$14)+IF($Q$14*$C$14*T$4&gt;$Q$14,0,$Q$14*$C$14)+IF($R$14*$C$14*S$4&gt;$R$14,0,$R$14*$C$14)+IF($S$14*$C$14*R$4&gt;$S$14,0,$S$14*$C$14)+IF($T$14*$C$14*Q$4&gt;$T$14,0,$T$14*$C$14)+IF($U$14*$C$14*P$4&gt;$U$14,0,$U$14*$C$14)+IF($V$14*$C$14*O$4&gt;$V$14,0,$V$14*$C$14)+IF($W$14*$C$14*N$4&gt;$W$14,0,$W$14*$C$14)+IF($X$14*$C$14*M$4&gt;$X$14,0,$X$14*$C$14)+IF($Y$14*$C$14*L$4&gt;$Y$14,0,$Y$14*$C$14)+IF($Z$14*$C$14*K$4&gt;$Z$14,0,$Z$14*$C$14)+IF($AA$14*$C$14*J$4&gt;$AA$14,0,$AA$14*$C$14)+IF($AB$14*$C$14*I$4&gt;$AB$14,0,$AB$14*$C$14)+IF($AC$14*$C$14*H$4&gt;$AC$14,0,$AC$14*$C$14)+IF($AD$14*$C$14*G$4&gt;$AD$14,0,$AD$14*$C$14)+IF($AE$14*$C$14*F$4&gt;$AE$14,0,$AE$14*$C$14)))</f>
        <v>0.3</v>
      </c>
      <c r="AG42" s="126">
        <f>IF(AF28&gt;AF14,0,IF(AND(AF28=AF14,AF42=0),0,IF($E$14*$C$14*AG$4&gt;$E$14,0,$E$14*$C$14)+IF($F$14*$C$14*AF$4&gt;$F$14,0,$F$14*$C$14)+IF($G$14*$C$14*AE$4&gt;$G$14,0,$G$14*$C$14)+IF($H$14*$C$14*AD$4&gt;$H$14,0,$H$14*$C$14)+IF($I$14*$C$14*AC$4&gt;$I$14,0,$I$14*$C$14)+IF($J$14*$C$14*AB$4&gt;$J$14,0,$J$14*$C$14)+IF($K$14*$C$14*AA$4&gt;$K$14,0,$K$14*$C$14)+IF($L$14*$C$14*Z$4&gt;$L$14,0,$L$14*$C$14)+IF($M$14*$C$14*Y$4&gt;$M$14,0,$M$14*$C$14)+IF($N$14*$C$14*X$4&gt;$N$14,0,$N$14*$C$14)+IF($O$14*$C$14*W$4&gt;$O$14,0,$O$14*$C$14)+IF($P$14*$C$14*V$4&gt;$P$14,0,$P$14*$C$14)+IF($Q$14*$C$14*U$4&gt;$Q$14,0,$Q$14*$C$14)+IF($R$14*$C$14*T$4&gt;$R$14,0,$R$14*$C$14)+IF($S$14*$C$14*S$4&gt;$S$14,0,$S$14*$C$14)+IF($T$14*$C$14*R$4&gt;$T$14,0,$T$14*$C$14)+IF($U$14*$C$14*Q$4&gt;$U$14,0,$U$14*$C$14)+IF($V$14*$C$14*P$4&gt;$V$14,0,$V$14*$C$14)+IF($W$14*$C$14*O$4&gt;$W$14,0,$W$14*$C$14)+IF($X$14*$C$14*N$4&gt;$X$14,0,$X$14*$C$14)+IF($Y$14*$C$14*M$4&gt;$Y$14,0,$Y$14*$C$14)+IF($Z$14*$C$14*L$4&gt;$Z$14,0,$Z$14*$C$14)+IF($AA$14*$C$14*K$4&gt;$AA$14,0,$AA$14*$C$14)+IF($AB$14*$C$14*J$4&gt;$AB$14,0,$AB$14*$C$14)+IF($AC$14*$C$14*I$4&gt;$AC$14,0,$AC$14*$C$14)+IF($AD$14*$C$14*H$4&gt;$AD$14,0,$AD$14*$C$14)+IF($AE$14*$C$14*G$4&gt;$AE$14,0,$AE$14*$C$14)+IF($AF$14*$C$14*F$4&gt;$AF$14,0,$AF$14*$C$14)))</f>
        <v>0.3</v>
      </c>
      <c r="AH42" s="126">
        <f>IF(AG28&gt;AG14,0,IF(AND(AG28=AG14,AG42=0),0,IF($E$14*$C$14*AH$4&gt;$E$14,0,$E$14*$C$14)+IF($F$14*$C$14*AG$4&gt;$F$14,0,$F$14*$C$14)+IF($G$14*$C$14*AF$4&gt;$G$14,0,$G$14*$C$14)+IF($H$14*$C$14*AE$4&gt;$H$14,0,$H$14*$C$14)+IF($I$14*$C$14*AD$4&gt;$I$14,0,$I$14*$C$14)+IF($J$14*$C$14*AC$4&gt;$J$14,0,$J$14*$C$14)+IF($K$14*$C$14*AB$4&gt;$K$14,0,$K$14*$C$14)+IF($L$14*$C$14*AA$4&gt;$L$14,0,$L$14*$C$14)+IF($M$14*$C$14*Z$4&gt;$M$14,0,$M$14*$C$14)+IF($N$14*$C$14*Y$4&gt;$N$14,0,$N$14*$C$14)+IF($O$14*$C$14*X$4&gt;$O$14,0,$O$14*$C$14)+IF($P$14*$C$14*W$4&gt;$P$14,0,$P$14*$C$14)+IF($Q$14*$C$14*V$4&gt;$Q$14,0,$Q$14*$C$14)+IF($R$14*$C$14*U$4&gt;$R$14,0,$R$14*$C$14)+IF($S$14*$C$14*T$4&gt;$S$14,0,$S$14*$C$14)+IF($T$14*$C$14*S$4&gt;$T$14,0,$T$14*$C$14)+IF($U$14*$C$14*R$4&gt;$U$14,0,$U$14*$C$14)+IF($V$14*$C$14*Q$4&gt;$V$14,0,$V$14*$C$14)+IF($W$14*$C$14*P$4&gt;$W$14,0,$W$14*$C$14)+IF($X$14*$C$14*O$4&gt;$X$14,0,$X$14*$C$14)+IF($Y$14*$C$14*N$4&gt;$Y$14,0,$Y$14*$C$14)+IF($Z$14*$C$14*M$4&gt;$Z$14,0,$Z$14*$C$14)+IF($AA$14*$C$14*L$4&gt;$AA$14,0,$AA$14*$C$14)+IF($AB$14*$C$14*K$4&gt;$AB$14,0,$AB$14*$C$14)+IF($AC$14*$C$14*J$4&gt;$AC$14,0,$AC$14*$C$14)+IF($AD$14*$C$14*I$4&gt;$AD$14,0,$AD$14*$C$14)+IF($AE$14*$C$14*H$4&gt;$AE$14,0,$AE$14*$C$14)+IF($AF$14*$C$14*G$4&gt;$AF$14,0,$AF$14*$C$14)+IF($AG$14*$C$14*F$4&gt;$AG$14,0,$AG$14*$C$14)))</f>
        <v>0.3</v>
      </c>
      <c r="AI42" s="126">
        <f>IF(AH28&gt;AH14,0,IF(AND(AH28=AH14,AH42=0),0,IF($E$14*$C$14*AI$4&gt;$E$14,0,$E$14*$C$14)+IF($F$14*$C$14*AH$4&gt;$F$14,0,$F$14*$C$14)+IF($G$14*$C$14*AG$4&gt;$G$14,0,$G$14*$C$14)+IF($H$14*$C$14*AF$4&gt;$H$14,0,$H$14*$C$14)+IF($I$14*$C$14*AE$4&gt;$I$14,0,$I$14*$C$14)+IF($J$14*$C$14*AD$4&gt;$J$14,0,$J$14*$C$14)+IF($K$14*$C$14*AC$4&gt;$K$14,0,$K$14*$C$14)+IF($L$14*$C$14*AB$4&gt;$L$14,0,$L$14*$C$14)+IF($M$14*$C$14*AA$4&gt;$M$14,0,$M$14*$C$14)+IF($N$14*$C$14*Z$4&gt;$N$14,0,$N$14*$C$14)+IF($O$14*$C$14*Y$4&gt;$O$14,0,$O$14*$C$14)+IF($P$14*$C$14*X$4&gt;$P$14,0,$P$14*$C$14)+IF($Q$14*$C$14*W$4&gt;$Q$14,0,$Q$14*$C$14)+IF($R$14*$C$14*V$4&gt;$R$14,0,$R$14*$C$14)+IF($S$14*$C$14*U$4&gt;$S$14,0,$S$14*$C$14)+IF($T$14*$C$14*T$4&gt;$T$14,0,$T$14*$C$14)+IF($U$14*$C$14*S$4&gt;$U$14,0,$U$14*$C$14)+IF($V$14*$C$14*R$4&gt;$V$14,0,$V$14*$C$14)+IF($W$14*$C$14*Q$4&gt;$W$14,0,$W$14*$C$14)+IF($X$14*$C$14*P$4&gt;$X$14,0,$X$14*$C$14)+IF($Y$14*$C$14*O$4&gt;$Y$14,0,$Y$14*$C$14)+IF($Z$14*$C$14*N$4&gt;$Z$14,0,$Z$14*$C$14)+IF($AA$14*$C$14*M$4&gt;$AA$14,0,$AA$14*$C$14)+IF($AB$14*$C$14*L$4&gt;$AB$14,0,$AB$14*$C$14)+IF($AC$14*$C$14*K$4&gt;$AC$14,0,$AC$14*$C$14)+IF($AD$14*$C$14*J$4&gt;$AD$14,0,$AD$14*$C$14)+IF($AE$14*$C$14*I$4&gt;$AE$14,0,$AE$14*$C$14)+IF($AF$14*$C$14*H$4&gt;$AF$14,0,$AF$14*$C$14)+IF($AG$14*$C$14*G$4&gt;$AG$14,0,$AG$14*$C$14)+IF($AH$14*$C$14*F$4&gt;$AH$14,0,$AH$14*$C$14)))</f>
        <v>0.3</v>
      </c>
    </row>
    <row r="43" spans="2:35" x14ac:dyDescent="0.3">
      <c r="B43" s="6" t="str">
        <f t="shared" si="10"/>
        <v xml:space="preserve">Communication equipment </v>
      </c>
      <c r="C43" s="284"/>
      <c r="D43" s="151">
        <f t="shared" si="11"/>
        <v>9</v>
      </c>
      <c r="E43" s="126">
        <v>0</v>
      </c>
      <c r="F43" s="126">
        <f>IF(E29&gt;E15,0,IF(AND(E29=E15,E43=0),0,IF($E$15*$C$15*F$4&gt;$E$15,0,$E$15*$C$15)))</f>
        <v>0.3</v>
      </c>
      <c r="G43" s="126">
        <f>IF(F29&gt;F15,0,IF(AND(F29=F15,F43=0),0,IF($E$15*$C$15*G$4&gt;$E$15,0,$E$15*$C$15)+IF($F$15*$C$15*F$4&gt;$F$15,0,$F$15*$C$15)))</f>
        <v>0.3</v>
      </c>
      <c r="H43" s="126">
        <f>IF(G29&gt;G15,0,IF(AND(G29=G15,G43=0),0,IF($E$15*$C$15*H$4&gt;$E$15,0,$E$15*$C$15)+IF($F$15*$C$15*G$4&gt;$F$15,0,$F$15*$C$15)+IF($G$15*$C$15*F$4&gt;$G$15,0,$G$15*$C$15)))</f>
        <v>0.3</v>
      </c>
      <c r="I43" s="126">
        <f>IF(H29&gt;H15,0,IF(AND(H29=H15,H43=0),0,IF($E$15*$C$15*I$4&gt;$E$15,0,$E$15*$C$15)+IF($F$15*$C$15*H$4&gt;$F$15,0,$F$15*$C$15)+IF($G$15*$C$15*G$4&gt;$G$15,0,$G$15*$C$15)+IF($H$15*$C$15*F$4&gt;$H$15,0,$H$15*$C$15)))</f>
        <v>0.3</v>
      </c>
      <c r="J43" s="126">
        <f>IF(I29&gt;I15,0,IF(AND(I29=I15,I43=0),0,IF($E$15*$C$15*J$4&gt;$E$15,0,$E$15*$C$15)+IF($F$15*$C$15*I$4&gt;$F$15,0,$F$15*$C$15)+IF($G$15*$C$15*H$4&gt;$G$15,0,$G$15*$C$15)+IF($H$15*$C$15*G$4&gt;$H$15,0,$H$15*$C$15)+IF($I$15*$C$15*F$4&gt;$I$15,0,$I$15*$C$15)))</f>
        <v>0.3</v>
      </c>
      <c r="K43" s="126">
        <f>IF(J29&gt;J15,0,IF(AND(J29=J15,J43=0),0,IF($E$15*$C$15*K$4&gt;$E$15,0,$E$15*$C$15)+IF($F$15*$C$15*J$4&gt;$F$15,0,$F$15*$C$15)+IF($G$15*$C$15*I$4&gt;$G$15,0,$G$15*$C$15)+IF($H$15*$C$15*H$4&gt;$H$15,0,$H$15*$C$15)+IF($I$15*$C$15*G$4&gt;$I$15,0,$I$15*$C$15)+IF($J$15*$C$15*F$4&gt;$J$15,0,$J$15*$C$15)))</f>
        <v>0.3</v>
      </c>
      <c r="L43" s="126">
        <f>IF(K29&gt;K15,0,IF(AND(K29=K15,K43=0),0,IF($E$15*$C$15*L$4&gt;$E$15,0,$E$15*$C$15)+IF($F$15*$C$15*K$4&gt;$F$15,0,$F$15*$C$15)+IF($G$15*$C$15*J$4&gt;$G$15,0,$G$15*$C$15)+IF($H$15*$C$15*I$4&gt;$H$15,0,$H$15*$C$15)+IF($I$15*$C$15*H$4&gt;$I$15,0,$I$15*$C$15)+IF($J$15*$C$15*G$4&gt;$J$15,0,$J$15*$C$15)+IF($K$15*$C$15*F$4&gt;$K$15,0,$K$15*$C$15)))</f>
        <v>0.3</v>
      </c>
      <c r="M43" s="126">
        <f>IF(L29&gt;L15,0,IF(AND(L29=L15,L43=0),0,IF($E$15*$C$15*M$4&gt;$E$15,0,$E$15*$C$15)+IF($F$15*$C$15*L$4&gt;$F$15,0,$F$15*$C$15)+IF($G$15*$C$15*K$4&gt;$G$15,0,$G$15*$C$15)+IF($H$15*$C$15*J$4&gt;$H$15,0,$H$15*$C$15)+IF($I$15*$C$15*I$4&gt;$I$15,0,$I$15*$C$15)+IF($J$15*$C$15*H$4&gt;$J$15,0,$J$15*$C$15)+IF($K$15*$C$15*G$4&gt;$K$15,0,$K$15*$C$15)+IF($L$15*$C$15*F$4&gt;$L$15,0,$L$15*$C$15)))</f>
        <v>0.3</v>
      </c>
      <c r="N43" s="126">
        <f>IF(M29&gt;M15,0,IF(AND(M29=M15,M43=0),0,IF($E$15*$C$15*N$4&gt;$E$15,0,$E$15*$C$15)+IF($F$15*$C$15*M$4&gt;$F$15,0,$F$15*$C$15)+IF($G$15*$C$15*L$4&gt;$G$15,0,$G$15*$C$15)+IF($H$15*$C$15*K$4&gt;$H$15,0,$H$15*$C$15)+IF($I$15*$C$15*J$4&gt;$I$15,0,$I$15*$C$15)+IF($J$15*$C$15*I$4&gt;$J$15,0,$J$15*$C$15)+IF($K$15*$C$15*H$4&gt;$K$15,0,$K$15*$C$15)+IF($L$15*$C$15*G$4&gt;$L$15,0,$L$15*$C$15)+IF($M$15*$C$15*F$4&gt;$M$15,0,$M$15*$C$15)))</f>
        <v>0.3</v>
      </c>
      <c r="O43" s="126">
        <f>IF(N29&gt;N15,0,IF(AND(N29=N15,N43=0),0,IF($E$15*$C$15*O$4&gt;$E$15,0,$E$15*$C$15)+IF($F$15*$C$15*N$4&gt;$F$15,0,$F$15*$C$15)+IF($G$15*$C$15*M$4&gt;$G$15,0,$G$15*$C$15)+IF($H$15*$C$15*L$4&gt;$H$15,0,$H$15*$C$15)+IF($I$15*$C$15*K$4&gt;$I$15,0,$I$15*$C$15)+IF($J$15*$C$15*J$4&gt;$J$15,0,$J$15*$C$15)+IF($K$15*$C$15*I$4&gt;$K$15,0,$K$15*$C$15)+IF($L$15*$C$15*H$4&gt;$L$15,0,$L$15*$C$15)+IF($M$15*$C$15*G$4&gt;$M$15,0,$M$15*$C$15)+IF($N$15*$C$15*F$4&gt;$N$15,0,$N$15*$C$15)))</f>
        <v>0.3</v>
      </c>
      <c r="P43" s="126">
        <f>IF(O29&gt;O15,0,IF(AND(O29=O15,O43=0),0,IF($E$15*$C$15*P$4&gt;$E$15,0,$E$15*$C$15)+IF($F$15*$C$15*O$4&gt;$F$15,0,$F$15*$C$15)+IF($G$15*$C$15*N$4&gt;$G$15,0,$G$15*$C$15)+IF($H$15*$C$15*M$4&gt;$H$15,0,$H$15*$C$15)+IF($I$15*$C$15*L$4&gt;$I$15,0,$I$15*$C$15)+IF($J$15*$C$15*K$4&gt;$J$15,0,$J$15*$C$15)+IF($K$15*$C$15*J$4&gt;$K$15,0,$K$15*$C$15)+IF($L$15*$C$15*I$4&gt;$L$15,0,$L$15*$C$15)+IF($M$15*$C$15*H$4&gt;$M$15,0,$M$15*$C$15)+IF($N$15*$C$15*G$4&gt;$N$15,0,$N$15*$C$15)+IF($O$15*$C$15*F$4&gt;$O$15,0,$O$15*$C$15)))</f>
        <v>0.3</v>
      </c>
      <c r="Q43" s="126">
        <f>IF(P29&gt;P15,0,IF(AND(P29=P15,P43=0),0,IF($E$15*$C$15*Q$4&gt;$E$15,0,$E$15*$C$15)+IF($F$15*$C$15*P$4&gt;$F$15,0,$F$15*$C$15)+IF($G$15*$C$15*O$4&gt;$G$15,0,$G$15*$C$15)+IF($H$15*$C$15*N$4&gt;$H$15,0,$H$15*$C$15)+IF($I$15*$C$15*M$4&gt;$I$15,0,$I$15*$C$15)+IF($J$15*$C$15*L$4&gt;$J$15,0,$J$15*$C$15)+IF($K$15*$C$15*K$4&gt;$K$15,0,$K$15*$C$15)+IF($L$15*$C$15*J$4&gt;$L$15,0,$L$15*$C$15)+IF($M$15*$C$15*I$4&gt;$M$15,0,$M$15*$C$15)+IF($N$15*$C$15*H$4&gt;$N$15,0,$N$15*$C$15)+IF($O$15*$C$15*G$4&gt;$O$15,0,$O$15*$C$15)+IF($P$15*$C$15*F$4&gt;$P$15,0,$P$15*$C$15)))</f>
        <v>0.3</v>
      </c>
      <c r="R43" s="126">
        <f>IF(Q29&gt;Q15,0,IF(AND(Q29=Q15,Q43=0),0,IF($E$15*$C$15*R$4&gt;$E$15,0,$E$15*$C$15)+IF($F$15*$C$15*Q$4&gt;$F$15,0,$F$15*$C$15)+IF($G$15*$C$15*P$4&gt;$G$15,0,$G$15*$C$15)+IF($H$15*$C$15*O$4&gt;$H$15,0,$H$15*$C$15)+IF($I$15*$C$15*N$4&gt;$I$15,0,$I$15*$C$15)+IF($J$15*$C$15*M$4&gt;$J$15,0,$J$15*$C$15)+IF($K$15*$C$15*L$4&gt;$K$15,0,$K$15*$C$15)+IF($L$15*$C$15*K$4&gt;$L$15,0,$L$15*$C$15)+IF($M$15*$C$15*J$4&gt;$M$15,0,$M$15*$C$15)+IF($N$15*$C$15*I$4&gt;$N$15,0,$N$15*$C$15)+IF($O$15*$C$15*H$4&gt;$O$15,0,$O$15*$C$15)+IF($P$15*$C$15*G$4&gt;$P$15,0,$P$15*$C$15)+IF($Q$15*$C$15*F$4&gt;$Q$15,0,$Q$15*$C$15)))</f>
        <v>0.3</v>
      </c>
      <c r="S43" s="126">
        <f>IF(R29&gt;R15,0,IF(AND(R29=R15,R43=0),0,IF($E$15*$C$15*S$4&gt;$E$15,0,$E$15*$C$15)+IF($F$15*$C$15*R$4&gt;$F$15,0,$F$15*$C$15)+IF($G$15*$C$15*Q$4&gt;$G$15,0,$G$15*$C$15)+IF($H$15*$C$15*P$4&gt;$H$15,0,$H$15*$C$15)+IF($I$15*$C$15*O$4&gt;$I$15,0,$I$15*$C$15)+IF($J$15*$C$15*N$4&gt;$J$15,0,$J$15*$C$15)+IF($K$15*$C$15*M$4&gt;$K$15,0,$K$15*$C$15)+IF($L$15*$C$15*L$4&gt;$L$15,0,$L$15*$C$15)+IF($M$15*$C$15*K$4&gt;$M$15,0,$M$15*$C$15)+IF($N$15*$C$15*J$4&gt;$N$15,0,$N$15*$C$15)+IF($O$15*$C$15*I$4&gt;$O$15,0,$O$15*$C$15)+IF($P$15*$C$15*H$4&gt;$P$15,0,$P$15*$C$15)+IF($Q$15*$C$15*G$4&gt;$Q$15,0,$Q$15*$C$15)+IF($R$15*$C$15*F$4&gt;$R$15,0,$R$15*$C$15)))</f>
        <v>0.3</v>
      </c>
      <c r="T43" s="126">
        <f>IF(S29&gt;S15,0,IF(AND(S29=S15,S43=0),0,IF($E$15*$C$15*T$4&gt;$E$15,0,$E$15*$C$15)+IF($F$15*$C$15*S$4&gt;$F$15,0,$F$15*$C$15)+IF($G$15*$C$15*R$4&gt;$G$15,0,$G$15*$C$15)+IF($H$15*$C$15*Q$4&gt;$H$15,0,$H$15*$C$15)+IF($I$15*$C$15*P$4&gt;$I$15,0,$I$15*$C$15)+IF($J$15*$C$15*O$4&gt;$J$15,0,$J$15*$C$15)+IF($K$15*$C$15*N$4&gt;$K$15,0,$K$15*$C$15)+IF($L$15*$C$15*M$4&gt;$L$15,0,$L$15*$C$15)+IF($M$15*$C$15*L$4&gt;$M$15,0,$M$15*$C$15)+IF($N$15*$C$15*K$4&gt;$N$15,0,$N$15*$C$15)+IF($O$15*$C$15*J$4&gt;$O$15,0,$O$15*$C$15)+IF($P$15*$C$15*I$4&gt;$P$15,0,$P$15*$C$15)+IF($Q$15*$C$15*H$4&gt;$Q$15,0,$Q$15*$C$15)+IF($R$15*$C$15*G$4&gt;$R$15,0,$R$15*$C$15)+IF($S$15*$C$15*F$4&gt;$S$15,0,$S$15*$C$15)))</f>
        <v>0.3</v>
      </c>
      <c r="U43" s="126">
        <f>IF(T29&gt;T15,0,IF(AND(T29=T15,T43=0),0,IF($E$15*$C$15*U$4&gt;$E$15,0,$E$15*$C$15)+IF($F$15*$C$15*T$4&gt;$F$15,0,$F$15*$C$15)+IF($G$15*$C$15*S$4&gt;$G$15,0,$G$15*$C$15)+IF($H$15*$C$15*R$4&gt;$H$15,0,$H$15*$C$15)+IF($I$15*$C$15*Q$4&gt;$I$15,0,$I$15*$C$15)+IF($J$15*$C$15*P$4&gt;$J$15,0,$J$15*$C$15)+IF($K$15*$C$15*O$4&gt;$K$15,0,$K$15*$C$15)+IF($L$15*$C$15*N$4&gt;$L$15,0,$L$15*$C$15)+IF($M$15*$C$15*M$4&gt;$M$15,0,$M$15*$C$15)+IF($N$15*$C$15*L$4&gt;$N$15,0,$N$15*$C$15)+IF($O$15*$C$15*K$4&gt;$O$15,0,$O$15*$C$15)+IF($P$15*$C$15*J$4&gt;$P$15,0,$P$15*$C$15)+IF($Q$15*$C$15*I$4&gt;$Q$15,0,$Q$15*$C$15)+IF($R$15*$C$15*H$4&gt;$R$15,0,$R$15*$C$15)+IF($S$15*$C$15*G$4&gt;$S$15,0,$S$15*$C$15)+IF($T$15*$C$15*F$4&gt;$T$15,0,$T$15*$C$15)))</f>
        <v>0.3</v>
      </c>
      <c r="V43" s="126">
        <f>IF(U29&gt;U15,0,IF(AND(U29=U15,U43=0),0,IF($E$15*$C$15*V$4&gt;$E$15,0,$E$15*$C$15)+IF($F$15*$C$15*U$4&gt;$F$15,0,$F$15*$C$15)+IF($G$15*$C$15*T$4&gt;$G$15,0,$G$15*$C$15)+IF($H$15*$C$15*S$4&gt;$H$15,0,$H$15*$C$15)+IF($I$15*$C$15*R$4&gt;$I$15,0,$I$15*$C$15)+IF($J$15*$C$15*Q$4&gt;$J$15,0,$J$15*$C$15)+IF($K$15*$C$15*P$4&gt;$K$15,0,$K$15*$C$15)+IF($L$15*$C$15*O$4&gt;$L$15,0,$L$15*$C$15)+IF($M$15*$C$15*N$4&gt;$M$15,0,$M$15*$C$15)+IF($N$15*$C$15*M$4&gt;$N$15,0,$N$15*$C$15)+IF($O$15*$C$15*L$4&gt;$O$15,0,$O$15*$C$15)+IF($P$15*$C$15*K$4&gt;$P$15,0,$P$15*$C$15)+IF($Q$15*$C$15*J$4&gt;$Q$15,0,$Q$15*$C$15)+IF($R$15*$C$15*I$4&gt;$R$15,0,$R$15*$C$15)+IF($S$15*$C$15*H$4&gt;$S$15,0,$S$15*$C$15)+IF($T$15*$C$15*G$4&gt;$T$15,0,$T$15*$C$15)+IF($U$15*$C$15*F$4&gt;$U$15,0,$U$15*$C$15)))</f>
        <v>0.3</v>
      </c>
      <c r="W43" s="126">
        <f>IF(V29&gt;V15,0,IF(AND(V29=V15,V43=0),0,IF($E$15*$C$15*W$4&gt;$E$15,0,$E$15*$C$15)+IF($F$15*$C$15*V$4&gt;$F$15,0,$F$15*$C$15)+IF($G$15*$C$15*U$4&gt;$G$15,0,$G$15*$C$15)+IF($H$15*$C$15*T$4&gt;$H$15,0,$H$15*$C$15)+IF($I$15*$C$15*S$4&gt;$I$15,0,$I$15*$C$15)+IF($J$15*$C$15*R$4&gt;$J$15,0,$J$15*$C$15)+IF($K$15*$C$15*Q$4&gt;$K$15,0,$K$15*$C$15)+IF($L$15*$C$15*P$4&gt;$L$15,0,$L$15*$C$15)+IF($M$15*$C$15*O$4&gt;$M$15,0,$M$15*$C$15)+IF($N$15*$C$15*N$4&gt;$N$15,0,$N$15*$C$15)+IF($O$15*$C$15*M$4&gt;$O$15,0,$O$15*$C$15)+IF($P$15*$C$15*L$4&gt;$P$15,0,$P$15*$C$15)+IF($Q$15*$C$15*K$4&gt;$Q$15,0,$Q$15*$C$15)+IF($R$15*$C$15*J$4&gt;$R$15,0,$R$15*$C$15)+IF($S$15*$C$15*I$4&gt;$S$15,0,$S$15*$C$15)+IF($T$15*$C$15*H$4&gt;$T$15,0,$T$15*$C$15)+IF($U$15*$C$15*G$4&gt;$U$15,0,$U$15*$C$15)+IF($V$15*$C$15*F$4&gt;$V$15,0,$V$15*$C$15)))</f>
        <v>0.3</v>
      </c>
      <c r="X43" s="126">
        <f>IF(W29&gt;W15,0,IF(AND(W29=W15,W43=0),0,IF($E$15*$C$15*X$4&gt;$E$15,0,$E$15*$C$15)+IF($F$15*$C$15*W$4&gt;$F$15,0,$F$15*$C$15)+IF($G$15*$C$15*V$4&gt;$G$15,0,$G$15*$C$15)+IF($H$15*$C$15*U$4&gt;$H$15,0,$H$15*$C$15)+IF($I$15*$C$15*T$4&gt;$I$15,0,$I$15*$C$15)+IF($J$15*$C$15*S$4&gt;$J$15,0,$J$15*$C$15)+IF($K$15*$C$15*R$4&gt;$K$15,0,$K$15*$C$15)+IF($L$15*$C$15*Q$4&gt;$L$15,0,$L$15*$C$15)+IF($M$15*$C$15*P$4&gt;$M$15,0,$M$15*$C$15)+IF($N$15*$C$15*O$4&gt;$N$15,0,$N$15*$C$15)+IF($O$15*$C$15*N$4&gt;$O$15,0,$O$15*$C$15)+IF($P$15*$C$15*M$4&gt;$P$15,0,$P$15*$C$15)+IF($Q$15*$C$15*L$4&gt;$Q$15,0,$Q$15*$C$15)+IF($R$15*$C$15*K$4&gt;$R$15,0,$R$15*$C$15)+IF($S$15*$C$15*J$4&gt;$S$15,0,$S$15*$C$15)+IF($T$15*$C$15*I$4&gt;$T$15,0,$T$15*$C$15)+IF($U$15*$C$15*H$4&gt;$U$15,0,$U$15*$C$15)+IF($V$15*$C$15*G$4&gt;$V$15,0,$V$15*$C$15)+IF($W$15*$C$15*F$4&gt;$W$15,0,$W$15*$C$15)))</f>
        <v>0.3</v>
      </c>
      <c r="Y43" s="126">
        <f>IF(X29&gt;X15,0,IF(AND(X29=X15,X43=0),0,IF($E$15*$C$15*Y$4&gt;$E$15,0,$E$15*$C$15)+IF($F$15*$C$15*X$4&gt;$F$15,0,$F$15*$C$15)+IF($G$15*$C$15*W$4&gt;$G$15,0,$G$15*$C$15)+IF($H$15*$C$15*V$4&gt;$H$15,0,$H$15*$C$15)+IF($I$15*$C$15*U$4&gt;$I$15,0,$I$15*$C$15)+IF($J$15*$C$15*T$4&gt;$J$15,0,$J$15*$C$15)+IF($K$15*$C$15*S$4&gt;$K$15,0,$K$15*$C$15)+IF($L$15*$C$15*R$4&gt;$L$15,0,$L$15*$C$15)+IF($M$15*$C$15*Q$4&gt;$M$15,0,$M$15*$C$15)+IF($N$15*$C$15*P$4&gt;$N$15,0,$N$15*$C$15)+IF($O$15*$C$15*O$4&gt;$O$15,0,$O$15*$C$15)+IF($P$15*$C$15*N$4&gt;$P$15,0,$P$15*$C$15)+IF($Q$15*$C$15*M$4&gt;$Q$15,0,$Q$15*$C$15)+IF($R$15*$C$15*L$4&gt;$R$15,0,$R$15*$C$15)+IF($S$15*$C$15*K$4&gt;$S$15,0,$S$15*$C$15)+IF($T$15*$C$15*J$4&gt;$T$15,0,$T$15*$C$15)+IF($U$15*$C$15*I$4&gt;$U$15,0,$U$15*$C$15)+IF($V$15*$C$15*H$4&gt;$V$15,0,$V$15*$C$15)+IF($W$15*$C$15*G$4&gt;$W$15,0,$W$15*$C$15)+IF($X$15*$C$15*F$4&gt;$X$15,0,$X$15*$C$15)))</f>
        <v>0.3</v>
      </c>
      <c r="Z43" s="126">
        <f>IF(Y29&gt;Y15,0,IF(AND(Y29=Y15,Y43=0),0,IF($E$15*$C$15*Z$4&gt;$E$15,0,$E$15*$C$15)+IF($F$15*$C$15*Y$4&gt;$F$15,0,$F$15*$C$15)+IF($G$15*$C$15*X$4&gt;$G$15,0,$G$15*$C$15)+IF($H$15*$C$15*W$4&gt;$H$15,0,$H$15*$C$15)+IF($I$15*$C$15*V$4&gt;$I$15,0,$I$15*$C$15)+IF($J$15*$C$15*U$4&gt;$J$15,0,$J$15*$C$15)+IF($K$15*$C$15*T$4&gt;$K$15,0,$K$15*$C$15)+IF($L$15*$C$15*S$4&gt;$L$15,0,$L$15*$C$15)+IF($M$15*$C$15*R$4&gt;$M$15,0,$M$15*$C$15)+IF($N$15*$C$15*Q$4&gt;$N$15,0,$N$15*$C$15)+IF($O$15*$C$15*P$4&gt;$O$15,0,$O$15*$C$15)+IF($P$15*$C$15*O$4&gt;$P$15,0,$P$15*$C$15)+IF($Q$15*$C$15*N$4&gt;$Q$15,0,$Q$15*$C$15)+IF($R$15*$C$15*M$4&gt;$R$15,0,$R$15*$C$15)+IF($S$15*$C$15*L$4&gt;$S$15,0,$S$15*$C$15)+IF($T$15*$C$15*K$4&gt;$T$15,0,$T$15*$C$15)+IF($U$15*$C$15*J$4&gt;$U$15,0,$U$15*$C$15)+IF($V$15*$C$15*I$4&gt;$V$15,0,$V$15*$C$15)+IF($W$15*$C$15*H$4&gt;$W$15,0,$W$15*$C$15)+IF($X$15*$C$15*G$4&gt;$X$15,0,$X$15*$C$15)+IF($Y$15*$C$15*F$4&gt;$Y$15,0,$Y$15*$C$15)))</f>
        <v>0.3</v>
      </c>
      <c r="AA43" s="126">
        <f>IF(Z29&gt;Z15,0,IF(AND(Z29=Z15,Z43=0),0,IF($E$15*$C$15*AA$4&gt;$E$15,0,$E$15*$C$15)+IF($F$15*$C$15*Z$4&gt;$F$15,0,$F$15*$C$15)+IF($G$15*$C$15*Y$4&gt;$G$15,0,$G$15*$C$15)+IF($H$15*$C$15*X$4&gt;$H$15,0,$H$15*$C$15)+IF($I$15*$C$15*W$4&gt;$I$15,0,$I$15*$C$15)+IF($J$15*$C$15*V$4&gt;$J$15,0,$J$15*$C$15)+IF($K$15*$C$15*U$4&gt;$K$15,0,$K$15*$C$15)+IF($L$15*$C$15*T$4&gt;$L$15,0,$L$15*$C$15)+IF($M$15*$C$15*S$4&gt;$M$15,0,$M$15*$C$15)+IF($N$15*$C$15*R$4&gt;$N$15,0,$N$15*$C$15)+IF($O$15*$C$15*Q$4&gt;$O$15,0,$O$15*$C$15)+IF($P$15*$C$15*P$4&gt;$P$15,0,$P$15*$C$15)+IF($Q$15*$C$15*O$4&gt;$Q$15,0,$Q$15*$C$15)+IF($R$15*$C$15*N$4&gt;$R$15,0,$R$15*$C$15)+IF($S$15*$C$15*M$4&gt;$S$15,0,$S$15*$C$15)+IF($T$15*$C$15*L$4&gt;$T$15,0,$T$15*$C$15)+IF($U$15*$C$15*K$4&gt;$U$15,0,$U$15*$C$15)+IF($V$15*$C$15*J$4&gt;$V$15,0,$V$15*$C$15)+IF($W$15*$C$15*I$4&gt;$W$15,0,$W$15*$C$15)+IF($X$15*$C$15*H$4&gt;$X$15,0,$X$15*$C$15)+IF($Y$15*$C$15*G$4&gt;$Y$15,0,$Y$15*$C$15)+IF($Z$15*$C$15*F$4&gt;$Z$15,0,$Z$15*$C$15)))</f>
        <v>0.3</v>
      </c>
      <c r="AB43" s="126">
        <f>IF(AA29&gt;AA15,0,IF(AND(AA29=AA15,AA43=0),0,IF($E$15*$C$15*AB$4&gt;$E$15,0,$E$15*$C$15)+IF($F$15*$C$15*AA$4&gt;$F$15,0,$F$15*$C$15)+IF($G$15*$C$15*Z$4&gt;$G$15,0,$G$15*$C$15)+IF($H$15*$C$15*Y$4&gt;$H$15,0,$H$15*$C$15)+IF($I$15*$C$15*X$4&gt;$I$15,0,$I$15*$C$15)+IF($J$15*$C$15*W$4&gt;$J$15,0,$J$15*$C$15)+IF($K$15*$C$15*V$4&gt;$K$15,0,$K$15*$C$15)+IF($L$15*$C$15*U$4&gt;$L$15,0,$L$15*$C$15)+IF($M$15*$C$15*T$4&gt;$M$15,0,$M$15*$C$15)+IF($N$15*$C$15*S$4&gt;$N$15,0,$N$15*$C$15)+IF($O$15*$C$15*R$4&gt;$O$15,0,$O$15*$C$15)+IF($P$15*$C$15*Q$4&gt;$P$15,0,$P$15*$C$15)+IF($Q$15*$C$15*P$4&gt;$Q$15,0,$Q$15*$C$15)+IF($R$15*$C$15*O$4&gt;$R$15,0,$R$15*$C$15)+IF($S$15*$C$15*N$4&gt;$S$15,0,$S$15*$C$15)+IF($T$15*$C$15*M$4&gt;$T$15,0,$T$15*$C$15)+IF($U$15*$C$15*L$4&gt;$U$15,0,$U$15*$C$15)+IF($V$15*$C$15*K$4&gt;$V$15,0,$V$15*$C$15)+IF($W$15*$C$15*J$4&gt;$W$15,0,$W$15*$C$15)+IF($X$15*$C$15*I$4&gt;$X$15,0,$X$15*$C$15)+IF($Y$15*$C$15*H$4&gt;$Y$15,0,$Y$15*$C$15)+IF($Z$15*$C$15*G$4&gt;$Z$15,0,$Z$15*$C$15)+IF($AA$15*$C$15*F$4&gt;$AA$15,0,$AA$15*$C$15)))</f>
        <v>0.3</v>
      </c>
      <c r="AC43" s="126">
        <f>IF(AB29&gt;AB15,0,IF(AND(AB29=AB15,AB43=0),0,IF($E$15*$C$15*AC$4&gt;$E$15,0,$E$15*$C$15)+IF($F$15*$C$15*AB$4&gt;$F$15,0,$F$15*$C$15)+IF($G$15*$C$15*AA$4&gt;$G$15,0,$G$15*$C$15)+IF($H$15*$C$15*Z$4&gt;$H$15,0,$H$15*$C$15)+IF($I$15*$C$15*Y$4&gt;$I$15,0,$I$15*$C$15)+IF($J$15*$C$15*X$4&gt;$J$15,0,$J$15*$C$15)+IF($K$15*$C$15*W$4&gt;$K$15,0,$K$15*$C$15)+IF($L$15*$C$15*V$4&gt;$L$15,0,$L$15*$C$15)+IF($M$15*$C$15*U$4&gt;$M$15,0,$M$15*$C$15)+IF($N$15*$C$15*T$4&gt;$N$15,0,$N$15*$C$15)+IF($O$15*$C$15*S$4&gt;$O$15,0,$O$15*$C$15)+IF($P$15*$C$15*R$4&gt;$P$15,0,$P$15*$C$15)+IF($Q$15*$C$15*Q$4&gt;$Q$15,0,$Q$15*$C$15)+IF($R$15*$C$15*P$4&gt;$R$15,0,$R$15*$C$15)+IF($S$15*$C$15*O$4&gt;$S$15,0,$S$15*$C$15)+IF($T$15*$C$15*N$4&gt;$T$15,0,$T$15*$C$15)+IF($U$15*$C$15*M$4&gt;$U$15,0,$U$15*$C$15)+IF($V$15*$C$15*L$4&gt;$V$15,0,$V$15*$C$15)+IF($W$15*$C$15*K$4&gt;$W$15,0,$W$15*$C$15)+IF($X$15*$C$15*J$4&gt;$X$15,0,$X$15*$C$15)+IF($Y$15*$C$15*I$4&gt;$Y$15,0,$Y$15*$C$15)+IF($Z$15*$C$15*H$4&gt;$Z$15,0,$Z$15*$C$15)+IF($AA$15*$C$15*G$4&gt;$AA$15,0,$AA$15*$C$15)+IF($AB$15*$C$15*F$4&gt;$AB$15,0,$AB$15*$C$15)))</f>
        <v>0.3</v>
      </c>
      <c r="AD43" s="126">
        <f>IF(AC29&gt;AC15,0,IF(AND(AC29=AC15,AC43=0),0,IF($E$15*$C$15*AD$4&gt;$E$15,0,$E$15*$C$15)+IF($F$15*$C$15*AC$4&gt;$F$15,0,$F$15*$C$15)+IF($G$15*$C$15*AB$4&gt;$G$15,0,$G$15*$C$15)+IF($H$15*$C$15*AA$4&gt;$H$15,0,$H$15*$C$15)+IF($I$15*$C$15*Z$4&gt;$I$15,0,$I$15*$C$15)+IF($J$15*$C$15*Y$4&gt;$J$15,0,$J$15*$C$15)+IF($K$15*$C$15*X$4&gt;$K$15,0,$K$15*$C$15)+IF($L$15*$C$15*W$4&gt;$L$15,0,$L$15*$C$15)+IF($M$15*$C$15*V$4&gt;$M$15,0,$M$15*$C$15)+IF($N$15*$C$15*U$4&gt;$N$15,0,$N$15*$C$15)+IF($O$15*$C$15*T$4&gt;$O$15,0,$O$15*$C$15)+IF($P$15*$C$15*S$4&gt;$P$15,0,$P$15*$C$15)+IF($Q$15*$C$15*R$4&gt;$Q$15,0,$Q$15*$C$15)+IF($R$15*$C$15*Q$4&gt;$R$15,0,$R$15*$C$15)+IF($S$15*$C$15*P$4&gt;$S$15,0,$S$15*$C$15)+IF($T$15*$C$15*O$4&gt;$T$15,0,$T$15*$C$15)+IF($U$15*$C$15*N$4&gt;$U$15,0,$U$15*$C$15)+IF($V$15*$C$15*M$4&gt;$V$15,0,$V$15*$C$15)+IF($W$15*$C$15*L$4&gt;$W$15,0,$W$15*$C$15)+IF($X$15*$C$15*K$4&gt;$X$15,0,$X$15*$C$15)+IF($Y$15*$C$15*J$4&gt;$Y$15,0,$Y$15*$C$15)+IF($Z$15*$C$15*I$4&gt;$Z$15,0,$Z$15*$C$15)+IF($AA$15*$C$15*H$4&gt;$AA$15,0,$AA$15*$C$15)+IF($AB$15*$C$15*G$4&gt;$AB$15,0,$AB$15*$C$15)+IF($AC$15*$C$15*F$4&gt;$AC$15,0,$AC$15*$C$15)))</f>
        <v>0.3</v>
      </c>
      <c r="AE43" s="126">
        <f>IF(AD29&gt;AD15,0,IF(AND(AD29=AD15,AD43=0),0,IF($E$15*$C$15*AE$4&gt;$E$15,0,$E$15*$C$15)+IF($F$15*$C$15*AD$4&gt;$F$15,0,$F$15*$C$15)+IF($G$15*$C$15*AC$4&gt;$G$15,0,$G$15*$C$15)+IF($H$15*$C$15*AB$4&gt;$H$15,0,$H$15*$C$15)+IF($I$15*$C$15*AA$4&gt;$I$15,0,$I$15*$C$15)+IF($J$15*$C$15*Z$4&gt;$J$15,0,$J$15*$C$15)+IF($K$15*$C$15*Y$4&gt;$K$15,0,$K$15*$C$15)+IF($L$15*$C$15*X$4&gt;$L$15,0,$L$15*$C$15)+IF($M$15*$C$15*W$4&gt;$M$15,0,$M$15*$C$15)+IF($N$15*$C$15*V$4&gt;$N$15,0,$N$15*$C$15)+IF($O$15*$C$15*U$4&gt;$O$15,0,$O$15*$C$15)+IF($P$15*$C$15*T$4&gt;$P$15,0,$P$15*$C$15)+IF($Q$15*$C$15*S$4&gt;$Q$15,0,$Q$15*$C$15)+IF($R$15*$C$15*R$4&gt;$R$15,0,$R$15*$C$15)+IF($S$15*$C$15*Q$4&gt;$S$15,0,$S$15*$C$15)+IF($T$15*$C$15*P$4&gt;$T$15,0,$T$15*$C$15)+IF($U$15*$C$15*O$4&gt;$U$15,0,$U$15*$C$15)+IF($V$15*$C$15*N$4&gt;$V$15,0,$V$15*$C$15)+IF($W$15*$C$15*M$4&gt;$W$15,0,$W$15*$C$15)+IF($X$15*$C$15*L$4&gt;$X$15,0,$X$15*$C$15)+IF($Y$15*$C$15*K$4&gt;$Y$15,0,$Y$15*$C$15)+IF($Z$15*$C$15*J$4&gt;$Z$15,0,$Z$15*$C$15)+IF($AA$15*$C$15*I$4&gt;$AA$15,0,$AA$15*$C$15)+IF($AB$15*$C$15*H$4&gt;$AB$15,0,$AB$15*$C$15)+IF($AC$15*$C$15*G$4&gt;$AC$15,0,$AC$15*$C$15)+IF($AD$15*$C$15*F$4&gt;$AD$15,0,$AD$15*$C$15)))</f>
        <v>0.3</v>
      </c>
      <c r="AF43" s="126">
        <f>IF(AE29&gt;AE15,0,IF(AND(AE29=AE15,AE43=0),0,IF($E$15*$C$15*AF$4&gt;$E$15,0,$E$15*$C$15)+IF($F$15*$C$15*AE$4&gt;$F$15,0,$F$15*$C$15)+IF($G$15*$C$15*AD$4&gt;$G$15,0,$G$15*$C$15)+IF($H$15*$C$15*AC$4&gt;$H$15,0,$H$15*$C$15)+IF($I$15*$C$15*AB$4&gt;$I$15,0,$I$15*$C$15)+IF($J$15*$C$15*AA$4&gt;$J$15,0,$J$15*$C$15)+IF($K$15*$C$15*Z$4&gt;$K$15,0,$K$15*$C$15)+IF($L$15*$C$15*Y$4&gt;$L$15,0,$L$15*$C$15)+IF($M$15*$C$15*X$4&gt;$M$15,0,$M$15*$C$15)+IF($N$15*$C$15*W$4&gt;$N$15,0,$N$15*$C$15)+IF($O$15*$C$15*V$4&gt;$O$15,0,$O$15*$C$15)+IF($P$15*$C$15*U$4&gt;$P$15,0,$P$15*$C$15)+IF($Q$15*$C$15*T$4&gt;$Q$15,0,$Q$15*$C$15)+IF($R$15*$C$15*S$4&gt;$R$15,0,$R$15*$C$15)+IF($S$15*$C$15*R$4&gt;$S$15,0,$S$15*$C$15)+IF($T$15*$C$15*Q$4&gt;$T$15,0,$T$15*$C$15)+IF($U$15*$C$15*P$4&gt;$U$15,0,$U$15*$C$15)+IF($V$15*$C$15*O$4&gt;$V$15,0,$V$15*$C$15)+IF($W$15*$C$15*N$4&gt;$W$15,0,$W$15*$C$15)+IF($X$15*$C$15*M$4&gt;$X$15,0,$X$15*$C$15)+IF($Y$15*$C$15*L$4&gt;$Y$15,0,$Y$15*$C$15)+IF($Z$15*$C$15*K$4&gt;$Z$15,0,$Z$15*$C$15)+IF($AA$15*$C$15*J$4&gt;$AA$15,0,$AA$15*$C$15)+IF($AB$15*$C$15*I$4&gt;$AB$15,0,$AB$15*$C$15)+IF($AC$15*$C$15*H$4&gt;$AC$15,0,$AC$15*$C$15)+IF($AD$15*$C$15*G$4&gt;$AD$15,0,$AD$15*$C$15)+IF($AE$15*$C$15*F$4&gt;$AE$15,0,$AE$15*$C$15)))</f>
        <v>0.3</v>
      </c>
      <c r="AG43" s="126">
        <f>IF(AF29&gt;AF15,0,IF(AND(AF29=AF15,AF43=0),0,IF($E$15*$C$15*AG$4&gt;$E$15,0,$E$15*$C$15)+IF($F$15*$C$15*AF$4&gt;$F$15,0,$F$15*$C$15)+IF($G$15*$C$15*AE$4&gt;$G$15,0,$G$15*$C$15)+IF($H$15*$C$15*AD$4&gt;$H$15,0,$H$15*$C$15)+IF($I$15*$C$15*AC$4&gt;$I$15,0,$I$15*$C$15)+IF($J$15*$C$15*AB$4&gt;$J$15,0,$J$15*$C$15)+IF($K$15*$C$15*AA$4&gt;$K$15,0,$K$15*$C$15)+IF($L$15*$C$15*Z$4&gt;$L$15,0,$L$15*$C$15)+IF($M$15*$C$15*Y$4&gt;$M$15,0,$M$15*$C$15)+IF($N$15*$C$15*X$4&gt;$N$15,0,$N$15*$C$15)+IF($O$15*$C$15*W$4&gt;$O$15,0,$O$15*$C$15)+IF($P$15*$C$15*V$4&gt;$P$15,0,$P$15*$C$15)+IF($Q$15*$C$15*U$4&gt;$Q$15,0,$Q$15*$C$15)+IF($R$15*$C$15*T$4&gt;$R$15,0,$R$15*$C$15)+IF($S$15*$C$15*S$4&gt;$S$15,0,$S$15*$C$15)+IF($T$15*$C$15*R$4&gt;$T$15,0,$T$15*$C$15)+IF($U$15*$C$15*Q$4&gt;$U$15,0,$U$15*$C$15)+IF($V$15*$C$15*P$4&gt;$V$15,0,$V$15*$C$15)+IF($W$15*$C$15*O$4&gt;$W$15,0,$W$15*$C$15)+IF($X$15*$C$15*N$4&gt;$X$15,0,$X$15*$C$15)+IF($Y$15*$C$15*M$4&gt;$Y$15,0,$Y$15*$C$15)+IF($Z$15*$C$15*L$4&gt;$Z$15,0,$Z$15*$C$15)+IF($AA$15*$C$15*K$4&gt;$AA$15,0,$AA$15*$C$15)+IF($AB$15*$C$15*J$4&gt;$AB$15,0,$AB$15*$C$15)+IF($AC$15*$C$15*I$4&gt;$AC$15,0,$AC$15*$C$15)+IF($AD$15*$C$15*H$4&gt;$AD$15,0,$AD$15*$C$15)+IF($AE$15*$C$15*G$4&gt;$AE$15,0,$AE$15*$C$15)+IF($AF$15*$C$15*F$4&gt;$AF$15,0,$AF$15*$C$15)))</f>
        <v>0.3</v>
      </c>
      <c r="AH43" s="126">
        <f>IF(AG29&gt;AG15,0,IF(AND(AG29=AG15,AG43=0),0,IF($E$15*$C$15*AH$4&gt;$E$15,0,$E$15*$C$15)+IF($F$15*$C$15*AG$4&gt;$F$15,0,$F$15*$C$15)+IF($G$15*$C$15*AF$4&gt;$G$15,0,$G$15*$C$15)+IF($H$15*$C$15*AE$4&gt;$H$15,0,$H$15*$C$15)+IF($I$15*$C$15*AD$4&gt;$I$15,0,$I$15*$C$15)+IF($J$15*$C$15*AC$4&gt;$J$15,0,$J$15*$C$15)+IF($K$15*$C$15*AB$4&gt;$K$15,0,$K$15*$C$15)+IF($L$15*$C$15*AA$4&gt;$L$15,0,$L$15*$C$15)+IF($M$15*$C$15*Z$4&gt;$M$15,0,$M$15*$C$15)+IF($N$15*$C$15*Y$4&gt;$N$15,0,$N$15*$C$15)+IF($O$15*$C$15*X$4&gt;$O$15,0,$O$15*$C$15)+IF($P$15*$C$15*W$4&gt;$P$15,0,$P$15*$C$15)+IF($Q$15*$C$15*V$4&gt;$Q$15,0,$Q$15*$C$15)+IF($R$15*$C$15*U$4&gt;$R$15,0,$R$15*$C$15)+IF($S$15*$C$15*T$4&gt;$S$15,0,$S$15*$C$15)+IF($T$15*$C$15*S$4&gt;$T$15,0,$T$15*$C$15)+IF($U$15*$C$15*R$4&gt;$U$15,0,$U$15*$C$15)+IF($V$15*$C$15*Q$4&gt;$V$15,0,$V$15*$C$15)+IF($W$15*$C$15*P$4&gt;$W$15,0,$W$15*$C$15)+IF($X$15*$C$15*O$4&gt;$X$15,0,$X$15*$C$15)+IF($Y$15*$C$15*N$4&gt;$Y$15,0,$Y$15*$C$15)+IF($Z$15*$C$15*M$4&gt;$Z$15,0,$Z$15*$C$15)+IF($AA$15*$C$15*L$4&gt;$AA$15,0,$AA$15*$C$15)+IF($AB$15*$C$15*K$4&gt;$AB$15,0,$AB$15*$C$15)+IF($AC$15*$C$15*J$4&gt;$AC$15,0,$AC$15*$C$15)+IF($AD$15*$C$15*I$4&gt;$AD$15,0,$AD$15*$C$15)+IF($AE$15*$C$15*H$4&gt;$AE$15,0,$AE$15*$C$15)+IF($AF$15*$C$15*G$4&gt;$AF$15,0,$AF$15*$C$15)+IF($AG$15*$C$15*F$4&gt;$AG$15,0,$AG$15*$C$15)))</f>
        <v>0.3</v>
      </c>
      <c r="AI43" s="126">
        <f>IF(AH29&gt;AH15,0,IF(AND(AH29=AH15,AH43=0),0,IF($E$15*$C$15*AI$4&gt;$E$15,0,$E$15*$C$15)+IF($F$15*$C$15*AH$4&gt;$F$15,0,$F$15*$C$15)+IF($G$15*$C$15*AG$4&gt;$G$15,0,$G$15*$C$15)+IF($H$15*$C$15*AF$4&gt;$H$15,0,$H$15*$C$15)+IF($I$15*$C$15*AE$4&gt;$I$15,0,$I$15*$C$15)+IF($J$15*$C$15*AD$4&gt;$J$15,0,$J$15*$C$15)+IF($K$15*$C$15*AC$4&gt;$K$15,0,$K$15*$C$15)+IF($L$15*$C$15*AB$4&gt;$L$15,0,$L$15*$C$15)+IF($M$15*$C$15*AA$4&gt;$M$15,0,$M$15*$C$15)+IF($N$15*$C$15*Z$4&gt;$N$15,0,$N$15*$C$15)+IF($O$15*$C$15*Y$4&gt;$O$15,0,$O$15*$C$15)+IF($P$15*$C$15*X$4&gt;$P$15,0,$P$15*$C$15)+IF($Q$15*$C$15*W$4&gt;$Q$15,0,$Q$15*$C$15)+IF($R$15*$C$15*V$4&gt;$R$15,0,$R$15*$C$15)+IF($S$15*$C$15*U$4&gt;$S$15,0,$S$15*$C$15)+IF($T$15*$C$15*T$4&gt;$T$15,0,$T$15*$C$15)+IF($U$15*$C$15*S$4&gt;$U$15,0,$U$15*$C$15)+IF($V$15*$C$15*R$4&gt;$V$15,0,$V$15*$C$15)+IF($W$15*$C$15*Q$4&gt;$W$15,0,$W$15*$C$15)+IF($X$15*$C$15*P$4&gt;$X$15,0,$X$15*$C$15)+IF($Y$15*$C$15*O$4&gt;$Y$15,0,$Y$15*$C$15)+IF($Z$15*$C$15*N$4&gt;$Z$15,0,$Z$15*$C$15)+IF($AA$15*$C$15*M$4&gt;$AA$15,0,$AA$15*$C$15)+IF($AB$15*$C$15*L$4&gt;$AB$15,0,$AB$15*$C$15)+IF($AC$15*$C$15*K$4&gt;$AC$15,0,$AC$15*$C$15)+IF($AD$15*$C$15*J$4&gt;$AD$15,0,$AD$15*$C$15)+IF($AE$15*$C$15*I$4&gt;$AE$15,0,$AE$15*$C$15)+IF($AF$15*$C$15*H$4&gt;$AF$15,0,$AF$15*$C$15)+IF($AG$15*$C$15*G$4&gt;$AG$15,0,$AG$15*$C$15)+IF($AH$15*$C$15*F$4&gt;$AH$15,0,$AH$15*$C$15)))</f>
        <v>0.3</v>
      </c>
    </row>
    <row r="44" spans="2:35" x14ac:dyDescent="0.3">
      <c r="B44" s="6" t="str">
        <f t="shared" si="10"/>
        <v>Laboratories</v>
      </c>
      <c r="C44" s="284"/>
      <c r="D44" s="151">
        <f t="shared" si="11"/>
        <v>9</v>
      </c>
      <c r="E44" s="126">
        <v>0</v>
      </c>
      <c r="F44" s="126">
        <f>IF(E30&gt;E16,0,IF(AND(E30=E16,E44=0),0,IF($E$16*$C$16*F$4&gt;$E$16,0,$E$16*$C$16)))</f>
        <v>0.3</v>
      </c>
      <c r="G44" s="126">
        <f>IF(F30&gt;F16,0,IF(AND(F30=F16,F44=0),0,IF($E$16*$C$16*G$4&gt;$E$16,0,$E$16*$C$16)+IF($F$16*$C$16*F$4&gt;$F$16,0,$F$16*$C$16)))</f>
        <v>0.3</v>
      </c>
      <c r="H44" s="126">
        <f>IF(G30&gt;G16,0,IF(AND(G30=G16,G44=0),0,IF($E$16*$C$16*H$4&gt;$E$16,0,$E$16*$C$16)+IF($F$16*$C$16*G$4&gt;$F$16,0,$F$16*$C$16)+IF($G$16*$C$16*F$4&gt;$G$16,0,$G$16*$C$16)))</f>
        <v>0.3</v>
      </c>
      <c r="I44" s="126">
        <f>IF(H30&gt;H16,0,IF(AND(H30=H16,H44=0),0,IF($E$16*$C$16*I$4&gt;$E$16,0,$E$16*$C$16)+IF($F$16*$C$16*H$4&gt;$F$16,0,$F$16*$C$16)+IF($G$16*$C$16*G$4&gt;$G$16,0,$G$16*$C$16)+IF($H$16*$C$16*F$4&gt;$H$16,0,$H$16*$C$16)))</f>
        <v>0.3</v>
      </c>
      <c r="J44" s="126">
        <f>IF(I30&gt;I16,0,IF(AND(I30=I16,I44=0),0,IF($E$16*$C$16*J$4&gt;$E$16,0,$E$16*$C$16)+IF($F$16*$C$16*I$4&gt;$F$16,0,$F$16*$C$16)+IF($G$16*$C$16*H$4&gt;$G$16,0,$G$16*$C$16)+IF($H$16*$C$16*G$4&gt;$H$16,0,$H$16*$C$16)+IF($I$16*$C$16*F$4&gt;$I$16,0,$I$16*$C$16)))</f>
        <v>0.3</v>
      </c>
      <c r="K44" s="126">
        <f>IF(J30&gt;J16,0,IF(AND(J30=J16,J44=0),0,IF($E$16*$C$16*K$4&gt;$E$16,0,$E$16*$C$16)+IF($F$16*$C$16*J$4&gt;$F$16,0,$F$16*$C$16)+IF($G$16*$C$16*I$4&gt;$G$16,0,$G$16*$C$16)+IF($H$16*$C$16*H$4&gt;$H$16,0,$H$16*$C$16)+IF($I$16*$C$16*G$4&gt;$I$16,0,$I$16*$C$16)+IF($J$16*$C$16*F$4&gt;$J$16,0,$J$16*$C$16)))</f>
        <v>0.3</v>
      </c>
      <c r="L44" s="126">
        <f>IF(K30&gt;K16,0,IF(AND(K30=K16,K44=0),0,IF($E$16*$C$16*L$4&gt;$E$16,0,$E$16*$C$16)+IF($F$16*$C$16*K$4&gt;$F$16,0,$F$16*$C$16)+IF($G$16*$C$16*J$4&gt;$G$16,0,$G$16*$C$16)+IF($H$16*$C$16*I$4&gt;$H$16,0,$H$16*$C$16)+IF($I$16*$C$16*H$4&gt;$I$16,0,$I$16*$C$16)+IF($J$16*$C$16*G$4&gt;$J$16,0,$J$16*$C$16)+IF($K$16*$C$16*F$4&gt;$K$16,0,$K$16*$C$16)))</f>
        <v>0.3</v>
      </c>
      <c r="M44" s="126">
        <f>IF(L30&gt;L16,0,IF(AND(L30=L16,L44=0),0,IF($E$16*$C$16*M$4&gt;$E$16,0,$E$16*$C$16)+IF($F$16*$C$16*L$4&gt;$F$16,0,$F$16*$C$16)+IF($G$16*$C$16*K$4&gt;$G$16,0,$G$16*$C$16)+IF($H$16*$C$16*J$4&gt;$H$16,0,$H$16*$C$16)+IF($I$16*$C$16*I$4&gt;$I$16,0,$I$16*$C$16)+IF($J$16*$C$16*H$4&gt;$J$16,0,$J$16*$C$16)+IF($K$16*$C$16*G$4&gt;$K$16,0,$K$16*$C$16)+IF($L$16*$C$16*F$4&gt;$L$16,0,$L$16*$C$16)))</f>
        <v>0.3</v>
      </c>
      <c r="N44" s="126">
        <f>IF(M30&gt;M16,0,IF(AND(M30=M16,M44=0),0,IF($E$16*$C$16*N$4&gt;$E$16,0,$E$16*$C$16)+IF($F$16*$C$16*M$4&gt;$F$16,0,$F$16*$C$16)+IF($G$16*$C$16*L$4&gt;$G$16,0,$G$16*$C$16)+IF($H$16*$C$16*K$4&gt;$H$16,0,$H$16*$C$16)+IF($I$16*$C$16*J$4&gt;$I$16,0,$I$16*$C$16)+IF($J$16*$C$16*I$4&gt;$J$16,0,$J$16*$C$16)+IF($K$16*$C$16*H$4&gt;$K$16,0,$K$16*$C$16)+IF($L$16*$C$16*G$4&gt;$L$16,0,$L$16*$C$16)+IF($M$16*$C$16*F$4&gt;$M$16,0,$M$16*$C$16)))</f>
        <v>0.3</v>
      </c>
      <c r="O44" s="126">
        <f>IF(N30&gt;N16,0,IF(AND(N30=N16,N44=0),0,IF($E$16*$C$16*O$4&gt;$E$16,0,$E$16*$C$16)+IF($F$16*$C$16*N$4&gt;$F$16,0,$F$16*$C$16)+IF($G$16*$C$16*M$4&gt;$G$16,0,$G$16*$C$16)+IF($H$16*$C$16*L$4&gt;$H$16,0,$H$16*$C$16)+IF($I$16*$C$16*K$4&gt;$I$16,0,$I$16*$C$16)+IF($J$16*$C$16*J$4&gt;$J$16,0,$J$16*$C$16)+IF($K$16*$C$16*I$4&gt;$K$16,0,$K$16*$C$16)+IF($L$16*$C$16*H$4&gt;$L$16,0,$L$16*$C$16)+IF($M$16*$C$16*G$4&gt;$M$16,0,$M$16*$C$16)+IF($N$16*$C$16*F$4&gt;$N$16,0,$N$16*$C$16)))</f>
        <v>0.3</v>
      </c>
      <c r="P44" s="126">
        <f>IF(O30&gt;O16,0,IF(AND(O30=O16,O44=0),0,IF($E$16*$C$16*P$4&gt;$E$16,0,$E$16*$C$16)+IF($F$16*$C$16*O$4&gt;$F$16,0,$F$16*$C$16)+IF($G$16*$C$16*N$4&gt;$G$16,0,$G$16*$C$16)+IF($H$16*$C$16*M$4&gt;$H$16,0,$H$16*$C$16)+IF($I$16*$C$16*L$4&gt;$I$16,0,$I$16*$C$16)+IF($J$16*$C$16*K$4&gt;$J$16,0,$J$16*$C$16)+IF($K$16*$C$16*J$4&gt;$K$16,0,$K$16*$C$16)+IF($L$16*$C$16*I$4&gt;$L$16,0,$L$16*$C$16)+IF($M$16*$C$16*H$4&gt;$M$16,0,$M$16*$C$16)+IF($N$16*$C$16*G$4&gt;$N$16,0,$N$16*$C$16)+IF($O$16*$C$16*F$4&gt;$O$16,0,$O$16*$C$16)))</f>
        <v>0.3</v>
      </c>
      <c r="Q44" s="126">
        <f>IF(P30&gt;P16,0,IF(AND(P30=P16,P44=0),0,IF($E$16*$C$16*Q$4&gt;$E$16,0,$E$16*$C$16)+IF($F$16*$C$16*P$4&gt;$F$16,0,$F$16*$C$16)+IF($G$16*$C$16*O$4&gt;$G$16,0,$G$16*$C$16)+IF($H$16*$C$16*N$4&gt;$H$16,0,$H$16*$C$16)+IF($I$16*$C$16*M$4&gt;$I$16,0,$I$16*$C$16)+IF($J$16*$C$16*L$4&gt;$J$16,0,$J$16*$C$16)+IF($K$16*$C$16*K$4&gt;$K$16,0,$K$16*$C$16)+IF($L$16*$C$16*J$4&gt;$L$16,0,$L$16*$C$16)+IF($M$16*$C$16*I$4&gt;$M$16,0,$M$16*$C$16)+IF($N$16*$C$16*H$4&gt;$N$16,0,$N$16*$C$16)+IF($O$16*$C$16*G$4&gt;$O$16,0,$O$16*$C$16)+IF($P$16*$C$16*F$4&gt;$P$16,0,$P$16*$C$16)))</f>
        <v>0.3</v>
      </c>
      <c r="R44" s="126">
        <f>IF(Q30&gt;Q16,0,IF(AND(Q30=Q16,Q44=0),0,IF($E$16*$C$16*R$4&gt;$E$16,0,$E$16*$C$16)+IF($F$16*$C$16*Q$4&gt;$F$16,0,$F$16*$C$16)+IF($G$16*$C$16*P$4&gt;$G$16,0,$G$16*$C$16)+IF($H$16*$C$16*O$4&gt;$H$16,0,$H$16*$C$16)+IF($I$16*$C$16*N$4&gt;$I$16,0,$I$16*$C$16)+IF($J$16*$C$16*M$4&gt;$J$16,0,$J$16*$C$16)+IF($K$16*$C$16*L$4&gt;$K$16,0,$K$16*$C$16)+IF($L$16*$C$16*K$4&gt;$L$16,0,$L$16*$C$16)+IF($M$16*$C$16*J$4&gt;$M$16,0,$M$16*$C$16)+IF($N$16*$C$16*I$4&gt;$N$16,0,$N$16*$C$16)+IF($O$16*$C$16*H$4&gt;$O$16,0,$O$16*$C$16)+IF($P$16*$C$16*G$4&gt;$P$16,0,$P$16*$C$16)+IF($Q$16*$C$16*F$4&gt;$Q$16,0,$Q$16*$C$16)))</f>
        <v>0.3</v>
      </c>
      <c r="S44" s="126">
        <f>IF(R30&gt;R16,0,IF(AND(R30=R16,R44=0),0,IF($E$16*$C$16*S$4&gt;$E$16,0,$E$16*$C$16)+IF($F$16*$C$16*R$4&gt;$F$16,0,$F$16*$C$16)+IF($G$16*$C$16*Q$4&gt;$G$16,0,$G$16*$C$16)+IF($H$16*$C$16*P$4&gt;$H$16,0,$H$16*$C$16)+IF($I$16*$C$16*O$4&gt;$I$16,0,$I$16*$C$16)+IF($J$16*$C$16*N$4&gt;$J$16,0,$J$16*$C$16)+IF($K$16*$C$16*M$4&gt;$K$16,0,$K$16*$C$16)+IF($L$16*$C$16*L$4&gt;$L$16,0,$L$16*$C$16)+IF($M$16*$C$16*K$4&gt;$M$16,0,$M$16*$C$16)+IF($N$16*$C$16*J$4&gt;$N$16,0,$N$16*$C$16)+IF($O$16*$C$16*I$4&gt;$O$16,0,$O$16*$C$16)+IF($P$16*$C$16*H$4&gt;$P$16,0,$P$16*$C$16)+IF($Q$16*$C$16*G$4&gt;$Q$16,0,$Q$16*$C$16)+IF($R$16*$C$16*F$4&gt;$R$16,0,$R$16*$C$16)))</f>
        <v>0.3</v>
      </c>
      <c r="T44" s="126">
        <f>IF(S30&gt;S16,0,IF(AND(S30=S16,S44=0),0,IF($E$16*$C$16*T$4&gt;$E$16,0,$E$16*$C$16)+IF($F$16*$C$16*S$4&gt;$F$16,0,$F$16*$C$16)+IF($G$16*$C$16*R$4&gt;$G$16,0,$G$16*$C$16)+IF($H$16*$C$16*Q$4&gt;$H$16,0,$H$16*$C$16)+IF($I$16*$C$16*P$4&gt;$I$16,0,$I$16*$C$16)+IF($J$16*$C$16*O$4&gt;$J$16,0,$J$16*$C$16)+IF($K$16*$C$16*N$4&gt;$K$16,0,$K$16*$C$16)+IF($L$16*$C$16*M$4&gt;$L$16,0,$L$16*$C$16)+IF($M$16*$C$16*L$4&gt;$M$16,0,$M$16*$C$16)+IF($N$16*$C$16*K$4&gt;$N$16,0,$N$16*$C$16)+IF($O$16*$C$16*J$4&gt;$O$16,0,$O$16*$C$16)+IF($P$16*$C$16*I$4&gt;$P$16,0,$P$16*$C$16)+IF($Q$16*$C$16*H$4&gt;$Q$16,0,$Q$16*$C$16)+IF($R$16*$C$16*G$4&gt;$R$16,0,$R$16*$C$16)+IF($S$16*$C$16*F$4&gt;$S$16,0,$S$16*$C$16)))</f>
        <v>0.3</v>
      </c>
      <c r="U44" s="126">
        <f>IF(T30&gt;T16,0,IF(AND(T30=T16,T44=0),0,IF($E$16*$C$16*U$4&gt;$E$16,0,$E$16*$C$16)+IF($F$16*$C$16*T$4&gt;$F$16,0,$F$16*$C$16)+IF($G$16*$C$16*S$4&gt;$G$16,0,$G$16*$C$16)+IF($H$16*$C$16*R$4&gt;$H$16,0,$H$16*$C$16)+IF($I$16*$C$16*Q$4&gt;$I$16,0,$I$16*$C$16)+IF($J$16*$C$16*P$4&gt;$J$16,0,$J$16*$C$16)+IF($K$16*$C$16*O$4&gt;$K$16,0,$K$16*$C$16)+IF($L$16*$C$16*N$4&gt;$L$16,0,$L$16*$C$16)+IF($M$16*$C$16*M$4&gt;$M$16,0,$M$16*$C$16)+IF($N$16*$C$16*L$4&gt;$N$16,0,$N$16*$C$16)+IF($O$16*$C$16*K$4&gt;$O$16,0,$O$16*$C$16)+IF($P$16*$C$16*J$4&gt;$P$16,0,$P$16*$C$16)+IF($Q$16*$C$16*I$4&gt;$Q$16,0,$Q$16*$C$16)+IF($R$16*$C$16*H$4&gt;$R$16,0,$R$16*$C$16)+IF($S$16*$C$16*G$4&gt;$S$16,0,$S$16*$C$16)+IF($T$16*$C$16*F$4&gt;$T$16,0,$T$16*$C$16)))</f>
        <v>0.3</v>
      </c>
      <c r="V44" s="126">
        <f>IF(U30&gt;U16,0,IF(AND(U30=U16,U44=0),0,IF($E$16*$C$16*V$4&gt;$E$16,0,$E$16*$C$16)+IF($F$16*$C$16*U$4&gt;$F$16,0,$F$16*$C$16)+IF($G$16*$C$16*T$4&gt;$G$16,0,$G$16*$C$16)+IF($H$16*$C$16*S$4&gt;$H$16,0,$H$16*$C$16)+IF($I$16*$C$16*R$4&gt;$I$16,0,$I$16*$C$16)+IF($J$16*$C$16*Q$4&gt;$J$16,0,$J$16*$C$16)+IF($K$16*$C$16*P$4&gt;$K$16,0,$K$16*$C$16)+IF($L$16*$C$16*O$4&gt;$L$16,0,$L$16*$C$16)+IF($M$16*$C$16*N$4&gt;$M$16,0,$M$16*$C$16)+IF($N$16*$C$16*M$4&gt;$N$16,0,$N$16*$C$16)+IF($O$16*$C$16*L$4&gt;$O$16,0,$O$16*$C$16)+IF($P$16*$C$16*K$4&gt;$P$16,0,$P$16*$C$16)+IF($Q$16*$C$16*J$4&gt;$Q$16,0,$Q$16*$C$16)+IF($R$16*$C$16*I$4&gt;$R$16,0,$R$16*$C$16)+IF($S$16*$C$16*H$4&gt;$S$16,0,$S$16*$C$16)+IF($T$16*$C$16*G$4&gt;$T$16,0,$T$16*$C$16)+IF($U$16*$C$16*F$4&gt;$U$16,0,$U$16*$C$16)))</f>
        <v>0.3</v>
      </c>
      <c r="W44" s="126">
        <f>IF(V30&gt;V16,0,IF(AND(V30=V16,V44=0),0,IF($E$16*$C$16*W$4&gt;$E$16,0,$E$16*$C$16)+IF($F$16*$C$16*V$4&gt;$F$16,0,$F$16*$C$16)+IF($G$16*$C$16*U$4&gt;$G$16,0,$G$16*$C$16)+IF($H$16*$C$16*T$4&gt;$H$16,0,$H$16*$C$16)+IF($I$16*$C$16*S$4&gt;$I$16,0,$I$16*$C$16)+IF($J$16*$C$16*R$4&gt;$J$16,0,$J$16*$C$16)+IF($K$16*$C$16*Q$4&gt;$K$16,0,$K$16*$C$16)+IF($L$16*$C$16*P$4&gt;$L$16,0,$L$16*$C$16)+IF($M$16*$C$16*O$4&gt;$M$16,0,$M$16*$C$16)+IF($N$16*$C$16*N$4&gt;$N$16,0,$N$16*$C$16)+IF($O$16*$C$16*M$4&gt;$O$16,0,$O$16*$C$16)+IF($P$16*$C$16*L$4&gt;$P$16,0,$P$16*$C$16)+IF($Q$16*$C$16*K$4&gt;$Q$16,0,$Q$16*$C$16)+IF($R$16*$C$16*J$4&gt;$R$16,0,$R$16*$C$16)+IF($S$16*$C$16*I$4&gt;$S$16,0,$S$16*$C$16)+IF($T$16*$C$16*H$4&gt;$T$16,0,$T$16*$C$16)+IF($U$16*$C$16*G$4&gt;$U$16,0,$U$16*$C$16)+IF($V$16*$C$16*F$4&gt;$V$16,0,$V$16*$C$16)))</f>
        <v>0.3</v>
      </c>
      <c r="X44" s="126">
        <f>IF(W30&gt;W16,0,IF(AND(W30=W16,W44=0),0,IF($E$16*$C$16*X$4&gt;$E$16,0,$E$16*$C$16)+IF($F$16*$C$16*W$4&gt;$F$16,0,$F$16*$C$16)+IF($G$16*$C$16*V$4&gt;$G$16,0,$G$16*$C$16)+IF($H$16*$C$16*U$4&gt;$H$16,0,$H$16*$C$16)+IF($I$16*$C$16*T$4&gt;$I$16,0,$I$16*$C$16)+IF($J$16*$C$16*S$4&gt;$J$16,0,$J$16*$C$16)+IF($K$16*$C$16*R$4&gt;$K$16,0,$K$16*$C$16)+IF($L$16*$C$16*Q$4&gt;$L$16,0,$L$16*$C$16)+IF($M$16*$C$16*P$4&gt;$M$16,0,$M$16*$C$16)+IF($N$16*$C$16*O$4&gt;$N$16,0,$N$16*$C$16)+IF($O$16*$C$16*N$4&gt;$O$16,0,$O$16*$C$16)+IF($P$16*$C$16*M$4&gt;$P$16,0,$P$16*$C$16)+IF($Q$16*$C$16*L$4&gt;$Q$16,0,$Q$16*$C$16)+IF($R$16*$C$16*K$4&gt;$R$16,0,$R$16*$C$16)+IF($S$16*$C$16*J$4&gt;$S$16,0,$S$16*$C$16)+IF($T$16*$C$16*I$4&gt;$T$16,0,$T$16*$C$16)+IF($U$16*$C$16*H$4&gt;$U$16,0,$U$16*$C$16)+IF($V$16*$C$16*G$4&gt;$V$16,0,$V$16*$C$16)+IF($W$16*$C$16*F$4&gt;$W$16,0,$W$16*$C$16)))</f>
        <v>0.3</v>
      </c>
      <c r="Y44" s="126">
        <f>IF(X30&gt;X16,0,IF(AND(X30=X16,X44=0),0,IF($E$16*$C$16*Y$4&gt;$E$16,0,$E$16*$C$16)+IF($F$16*$C$16*X$4&gt;$F$16,0,$F$16*$C$16)+IF($G$16*$C$16*W$4&gt;$G$16,0,$G$16*$C$16)+IF($H$16*$C$16*V$4&gt;$H$16,0,$H$16*$C$16)+IF($I$16*$C$16*U$4&gt;$I$16,0,$I$16*$C$16)+IF($J$16*$C$16*T$4&gt;$J$16,0,$J$16*$C$16)+IF($K$16*$C$16*S$4&gt;$K$16,0,$K$16*$C$16)+IF($L$16*$C$16*R$4&gt;$L$16,0,$L$16*$C$16)+IF($M$16*$C$16*Q$4&gt;$M$16,0,$M$16*$C$16)+IF($N$16*$C$16*P$4&gt;$N$16,0,$N$16*$C$16)+IF($O$16*$C$16*O$4&gt;$O$16,0,$O$16*$C$16)+IF($P$16*$C$16*N$4&gt;$P$16,0,$P$16*$C$16)+IF($Q$16*$C$16*M$4&gt;$Q$16,0,$Q$16*$C$16)+IF($R$16*$C$16*L$4&gt;$R$16,0,$R$16*$C$16)+IF($S$16*$C$16*K$4&gt;$S$16,0,$S$16*$C$16)+IF($T$16*$C$16*J$4&gt;$T$16,0,$T$16*$C$16)+IF($U$16*$C$16*I$4&gt;$U$16,0,$U$16*$C$16)+IF($V$16*$C$16*H$4&gt;$V$16,0,$V$16*$C$16)+IF($W$16*$C$16*G$4&gt;$W$16,0,$W$16*$C$16)+IF($X$16*$C$16*F$4&gt;$X$16,0,$X$16*$C$16)))</f>
        <v>0.3</v>
      </c>
      <c r="Z44" s="126">
        <f>IF(Y30&gt;Y16,0,IF(AND(Y30=Y16,Y44=0),0,IF($E$16*$C$16*Z$4&gt;$E$16,0,$E$16*$C$16)+IF($F$16*$C$16*Y$4&gt;$F$16,0,$F$16*$C$16)+IF($G$16*$C$16*X$4&gt;$G$16,0,$G$16*$C$16)+IF($H$16*$C$16*W$4&gt;$H$16,0,$H$16*$C$16)+IF($I$16*$C$16*V$4&gt;$I$16,0,$I$16*$C$16)+IF($J$16*$C$16*U$4&gt;$J$16,0,$J$16*$C$16)+IF($K$16*$C$16*T$4&gt;$K$16,0,$K$16*$C$16)+IF($L$16*$C$16*S$4&gt;$L$16,0,$L$16*$C$16)+IF($M$16*$C$16*R$4&gt;$M$16,0,$M$16*$C$16)+IF($N$16*$C$16*Q$4&gt;$N$16,0,$N$16*$C$16)+IF($O$16*$C$16*P$4&gt;$O$16,0,$O$16*$C$16)+IF($P$16*$C$16*O$4&gt;$P$16,0,$P$16*$C$16)+IF($Q$16*$C$16*N$4&gt;$Q$16,0,$Q$16*$C$16)+IF($R$16*$C$16*M$4&gt;$R$16,0,$R$16*$C$16)+IF($S$16*$C$16*L$4&gt;$S$16,0,$S$16*$C$16)+IF($T$16*$C$16*K$4&gt;$T$16,0,$T$16*$C$16)+IF($U$16*$C$16*J$4&gt;$U$16,0,$U$16*$C$16)+IF($V$16*$C$16*I$4&gt;$V$16,0,$V$16*$C$16)+IF($W$16*$C$16*H$4&gt;$W$16,0,$W$16*$C$16)+IF($X$16*$C$16*G$4&gt;$X$16,0,$X$16*$C$16)+IF($Y$16*$C$16*F$4&gt;$Y$16,0,$Y$16*$C$16)))</f>
        <v>0.3</v>
      </c>
      <c r="AA44" s="126">
        <f>IF(Z30&gt;Z16,0,IF(AND(Z30=Z16,Z44=0),0,IF($E$16*$C$16*AA$4&gt;$E$16,0,$E$16*$C$16)+IF($F$16*$C$16*Z$4&gt;$F$16,0,$F$16*$C$16)+IF($G$16*$C$16*Y$4&gt;$G$16,0,$G$16*$C$16)+IF($H$16*$C$16*X$4&gt;$H$16,0,$H$16*$C$16)+IF($I$16*$C$16*W$4&gt;$I$16,0,$I$16*$C$16)+IF($J$16*$C$16*V$4&gt;$J$16,0,$J$16*$C$16)+IF($K$16*$C$16*U$4&gt;$K$16,0,$K$16*$C$16)+IF($L$16*$C$16*T$4&gt;$L$16,0,$L$16*$C$16)+IF($M$16*$C$16*S$4&gt;$M$16,0,$M$16*$C$16)+IF($N$16*$C$16*R$4&gt;$N$16,0,$N$16*$C$16)+IF($O$16*$C$16*Q$4&gt;$O$16,0,$O$16*$C$16)+IF($P$16*$C$16*P$4&gt;$P$16,0,$P$16*$C$16)+IF($Q$16*$C$16*O$4&gt;$Q$16,0,$Q$16*$C$16)+IF($R$16*$C$16*N$4&gt;$R$16,0,$R$16*$C$16)+IF($S$16*$C$16*M$4&gt;$S$16,0,$S$16*$C$16)+IF($T$16*$C$16*L$4&gt;$T$16,0,$T$16*$C$16)+IF($U$16*$C$16*K$4&gt;$U$16,0,$U$16*$C$16)+IF($V$16*$C$16*J$4&gt;$V$16,0,$V$16*$C$16)+IF($W$16*$C$16*I$4&gt;$W$16,0,$W$16*$C$16)+IF($X$16*$C$16*H$4&gt;$X$16,0,$X$16*$C$16)+IF($Y$16*$C$16*G$4&gt;$Y$16,0,$Y$16*$C$16)+IF($Z$16*$C$16*F$4&gt;$Z$16,0,$Z$16*$C$16)))</f>
        <v>0.3</v>
      </c>
      <c r="AB44" s="126">
        <f>IF(AA30&gt;AA16,0,IF(AND(AA30=AA16,AA44=0),0,IF($E$16*$C$16*AB$4&gt;$E$16,0,$E$16*$C$16)+IF($F$16*$C$16*AA$4&gt;$F$16,0,$F$16*$C$16)+IF($G$16*$C$16*Z$4&gt;$G$16,0,$G$16*$C$16)+IF($H$16*$C$16*Y$4&gt;$H$16,0,$H$16*$C$16)+IF($I$16*$C$16*X$4&gt;$I$16,0,$I$16*$C$16)+IF($J$16*$C$16*W$4&gt;$J$16,0,$J$16*$C$16)+IF($K$16*$C$16*V$4&gt;$K$16,0,$K$16*$C$16)+IF($L$16*$C$16*U$4&gt;$L$16,0,$L$16*$C$16)+IF($M$16*$C$16*T$4&gt;$M$16,0,$M$16*$C$16)+IF($N$16*$C$16*S$4&gt;$N$16,0,$N$16*$C$16)+IF($O$16*$C$16*R$4&gt;$O$16,0,$O$16*$C$16)+IF($P$16*$C$16*Q$4&gt;$P$16,0,$P$16*$C$16)+IF($Q$16*$C$16*P$4&gt;$Q$16,0,$Q$16*$C$16)+IF($R$16*$C$16*O$4&gt;$R$16,0,$R$16*$C$16)+IF($S$16*$C$16*N$4&gt;$S$16,0,$S$16*$C$16)+IF($T$16*$C$16*M$4&gt;$T$16,0,$T$16*$C$16)+IF($U$16*$C$16*L$4&gt;$U$16,0,$U$16*$C$16)+IF($V$16*$C$16*K$4&gt;$V$16,0,$V$16*$C$16)+IF($W$16*$C$16*J$4&gt;$W$16,0,$W$16*$C$16)+IF($X$16*$C$16*I$4&gt;$X$16,0,$X$16*$C$16)+IF($Y$16*$C$16*H$4&gt;$Y$16,0,$Y$16*$C$16)+IF($Z$16*$C$16*G$4&gt;$Z$16,0,$Z$16*$C$16)+IF($AA$16*$C$16*F$4&gt;$AA$16,0,$AA$16*$C$16)))</f>
        <v>0.3</v>
      </c>
      <c r="AC44" s="126">
        <f>IF(AB30&gt;AB16,0,IF(AND(AB30=AB16,AB44=0),0,IF($E$16*$C$16*AC$4&gt;$E$16,0,$E$16*$C$16)+IF($F$16*$C$16*AB$4&gt;$F$16,0,$F$16*$C$16)+IF($G$16*$C$16*AA$4&gt;$G$16,0,$G$16*$C$16)+IF($H$16*$C$16*Z$4&gt;$H$16,0,$H$16*$C$16)+IF($I$16*$C$16*Y$4&gt;$I$16,0,$I$16*$C$16)+IF($J$16*$C$16*X$4&gt;$J$16,0,$J$16*$C$16)+IF($K$16*$C$16*W$4&gt;$K$16,0,$K$16*$C$16)+IF($L$16*$C$16*V$4&gt;$L$16,0,$L$16*$C$16)+IF($M$16*$C$16*U$4&gt;$M$16,0,$M$16*$C$16)+IF($N$16*$C$16*T$4&gt;$N$16,0,$N$16*$C$16)+IF($O$16*$C$16*S$4&gt;$O$16,0,$O$16*$C$16)+IF($P$16*$C$16*R$4&gt;$P$16,0,$P$16*$C$16)+IF($Q$16*$C$16*Q$4&gt;$Q$16,0,$Q$16*$C$16)+IF($R$16*$C$16*P$4&gt;$R$16,0,$R$16*$C$16)+IF($S$16*$C$16*O$4&gt;$S$16,0,$S$16*$C$16)+IF($T$16*$C$16*N$4&gt;$T$16,0,$T$16*$C$16)+IF($U$16*$C$16*M$4&gt;$U$16,0,$U$16*$C$16)+IF($V$16*$C$16*L$4&gt;$V$16,0,$V$16*$C$16)+IF($W$16*$C$16*K$4&gt;$W$16,0,$W$16*$C$16)+IF($X$16*$C$16*J$4&gt;$X$16,0,$X$16*$C$16)+IF($Y$16*$C$16*I$4&gt;$Y$16,0,$Y$16*$C$16)+IF($Z$16*$C$16*H$4&gt;$Z$16,0,$Z$16*$C$16)+IF($AA$16*$C$16*G$4&gt;$AA$16,0,$AA$16*$C$16)+IF($AB$16*$C$16*F$4&gt;$AB$16,0,$AB$16*$C$16)))</f>
        <v>0.3</v>
      </c>
      <c r="AD44" s="126">
        <f>IF(AC30&gt;AC16,0,IF(AND(AC30=AC16,AC44=0),0,IF($E$16*$C$16*AD$4&gt;$E$16,0,$E$16*$C$16)+IF($F$16*$C$16*AC$4&gt;$F$16,0,$F$16*$C$16)+IF($G$16*$C$16*AB$4&gt;$G$16,0,$G$16*$C$16)+IF($H$16*$C$16*AA$4&gt;$H$16,0,$H$16*$C$16)+IF($I$16*$C$16*Z$4&gt;$I$16,0,$I$16*$C$16)+IF($J$16*$C$16*Y$4&gt;$J$16,0,$J$16*$C$16)+IF($K$16*$C$16*X$4&gt;$K$16,0,$K$16*$C$16)+IF($L$16*$C$16*W$4&gt;$L$16,0,$L$16*$C$16)+IF($M$16*$C$16*V$4&gt;$M$16,0,$M$16*$C$16)+IF($N$16*$C$16*U$4&gt;$N$16,0,$N$16*$C$16)+IF($O$16*$C$16*T$4&gt;$O$16,0,$O$16*$C$16)+IF($P$16*$C$16*S$4&gt;$P$16,0,$P$16*$C$16)+IF($Q$16*$C$16*R$4&gt;$Q$16,0,$Q$16*$C$16)+IF($R$16*$C$16*Q$4&gt;$R$16,0,$R$16*$C$16)+IF($S$16*$C$16*P$4&gt;$S$16,0,$S$16*$C$16)+IF($T$16*$C$16*O$4&gt;$T$16,0,$T$16*$C$16)+IF($U$16*$C$16*N$4&gt;$U$16,0,$U$16*$C$16)+IF($V$16*$C$16*M$4&gt;$V$16,0,$V$16*$C$16)+IF($W$16*$C$16*L$4&gt;$W$16,0,$W$16*$C$16)+IF($X$16*$C$16*K$4&gt;$X$16,0,$X$16*$C$16)+IF($Y$16*$C$16*J$4&gt;$Y$16,0,$Y$16*$C$16)+IF($Z$16*$C$16*I$4&gt;$Z$16,0,$Z$16*$C$16)+IF($AA$16*$C$16*H$4&gt;$AA$16,0,$AA$16*$C$16)+IF($AB$16*$C$16*G$4&gt;$AB$16,0,$AB$16*$C$16)+IF($AC$16*$C$16*F$4&gt;$AC$16,0,$AC$16*$C$16)))</f>
        <v>0.3</v>
      </c>
      <c r="AE44" s="126">
        <f>IF(AD30&gt;AD16,0,IF(AND(AD30=AD16,AD44=0),0,IF($E$16*$C$16*AE$4&gt;$E$16,0,$E$16*$C$16)+IF($F$16*$C$16*AD$4&gt;$F$16,0,$F$16*$C$16)+IF($G$16*$C$16*AC$4&gt;$G$16,0,$G$16*$C$16)+IF($H$16*$C$16*AB$4&gt;$H$16,0,$H$16*$C$16)+IF($I$16*$C$16*AA$4&gt;$I$16,0,$I$16*$C$16)+IF($J$16*$C$16*Z$4&gt;$J$16,0,$J$16*$C$16)+IF($K$16*$C$16*Y$4&gt;$K$16,0,$K$16*$C$16)+IF($L$16*$C$16*X$4&gt;$L$16,0,$L$16*$C$16)+IF($M$16*$C$16*W$4&gt;$M$16,0,$M$16*$C$16)+IF($N$16*$C$16*V$4&gt;$N$16,0,$N$16*$C$16)+IF($O$16*$C$16*U$4&gt;$O$16,0,$O$16*$C$16)+IF($P$16*$C$16*T$4&gt;$P$16,0,$P$16*$C$16)+IF($Q$16*$C$16*S$4&gt;$Q$16,0,$Q$16*$C$16)+IF($R$16*$C$16*R$4&gt;$R$16,0,$R$16*$C$16)+IF($S$16*$C$16*Q$4&gt;$S$16,0,$S$16*$C$16)+IF($T$16*$C$16*P$4&gt;$T$16,0,$T$16*$C$16)+IF($U$16*$C$16*O$4&gt;$U$16,0,$U$16*$C$16)+IF($V$16*$C$16*N$4&gt;$V$16,0,$V$16*$C$16)+IF($W$16*$C$16*M$4&gt;$W$16,0,$W$16*$C$16)+IF($X$16*$C$16*L$4&gt;$X$16,0,$X$16*$C$16)+IF($Y$16*$C$16*K$4&gt;$Y$16,0,$Y$16*$C$16)+IF($Z$16*$C$16*J$4&gt;$Z$16,0,$Z$16*$C$16)+IF($AA$16*$C$16*I$4&gt;$AA$16,0,$AA$16*$C$16)+IF($AB$16*$C$16*H$4&gt;$AB$16,0,$AB$16*$C$16)+IF($AC$16*$C$16*G$4&gt;$AC$16,0,$AC$16*$C$16)+IF($AD$16*$C$16*F$4&gt;$AD$16,0,$AD$16*$C$16)))</f>
        <v>0.3</v>
      </c>
      <c r="AF44" s="126">
        <f>IF(AE30&gt;AE16,0,IF(AND(AE30=AE16,AE44=0),0,IF($E$16*$C$16*AF$4&gt;$E$16,0,$E$16*$C$16)+IF($F$16*$C$16*AE$4&gt;$F$16,0,$F$16*$C$16)+IF($G$16*$C$16*AD$4&gt;$G$16,0,$G$16*$C$16)+IF($H$16*$C$16*AC$4&gt;$H$16,0,$H$16*$C$16)+IF($I$16*$C$16*AB$4&gt;$I$16,0,$I$16*$C$16)+IF($J$16*$C$16*AA$4&gt;$J$16,0,$J$16*$C$16)+IF($K$16*$C$16*Z$4&gt;$K$16,0,$K$16*$C$16)+IF($L$16*$C$16*Y$4&gt;$L$16,0,$L$16*$C$16)+IF($M$16*$C$16*X$4&gt;$M$16,0,$M$16*$C$16)+IF($N$16*$C$16*W$4&gt;$N$16,0,$N$16*$C$16)+IF($O$16*$C$16*V$4&gt;$O$16,0,$O$16*$C$16)+IF($P$16*$C$16*U$4&gt;$P$16,0,$P$16*$C$16)+IF($Q$16*$C$16*T$4&gt;$Q$16,0,$Q$16*$C$16)+IF($R$16*$C$16*S$4&gt;$R$16,0,$R$16*$C$16)+IF($S$16*$C$16*R$4&gt;$S$16,0,$S$16*$C$16)+IF($T$16*$C$16*Q$4&gt;$T$16,0,$T$16*$C$16)+IF($U$16*$C$16*P$4&gt;$U$16,0,$U$16*$C$16)+IF($V$16*$C$16*O$4&gt;$V$16,0,$V$16*$C$16)+IF($W$16*$C$16*N$4&gt;$W$16,0,$W$16*$C$16)+IF($X$16*$C$16*M$4&gt;$X$16,0,$X$16*$C$16)+IF($Y$16*$C$16*L$4&gt;$Y$16,0,$Y$16*$C$16)+IF($Z$16*$C$16*K$4&gt;$Z$16,0,$Z$16*$C$16)+IF($AA$16*$C$16*J$4&gt;$AA$16,0,$AA$16*$C$16)+IF($AB$16*$C$16*I$4&gt;$AB$16,0,$AB$16*$C$16)+IF($AC$16*$C$16*H$4&gt;$AC$16,0,$AC$16*$C$16)+IF($AD$16*$C$16*G$4&gt;$AD$16,0,$AD$16*$C$16)+IF($AE$16*$C$16*F$4&gt;$AE$16,0,$AE$16*$C$16)))</f>
        <v>0.3</v>
      </c>
      <c r="AG44" s="126">
        <f>IF(AF30&gt;AF16,0,IF(AND(AF30=AF16,AF44=0),0,IF($E$16*$C$16*AG$4&gt;$E$16,0,$E$16*$C$16)+IF($F$16*$C$16*AF$4&gt;$F$16,0,$F$16*$C$16)+IF($G$16*$C$16*AE$4&gt;$G$16,0,$G$16*$C$16)+IF($H$16*$C$16*AD$4&gt;$H$16,0,$H$16*$C$16)+IF($I$16*$C$16*AC$4&gt;$I$16,0,$I$16*$C$16)+IF($J$16*$C$16*AB$4&gt;$J$16,0,$J$16*$C$16)+IF($K$16*$C$16*AA$4&gt;$K$16,0,$K$16*$C$16)+IF($L$16*$C$16*Z$4&gt;$L$16,0,$L$16*$C$16)+IF($M$16*$C$16*Y$4&gt;$M$16,0,$M$16*$C$16)+IF($N$16*$C$16*X$4&gt;$N$16,0,$N$16*$C$16)+IF($O$16*$C$16*W$4&gt;$O$16,0,$O$16*$C$16)+IF($P$16*$C$16*V$4&gt;$P$16,0,$P$16*$C$16)+IF($Q$16*$C$16*U$4&gt;$Q$16,0,$Q$16*$C$16)+IF($R$16*$C$16*T$4&gt;$R$16,0,$R$16*$C$16)+IF($S$16*$C$16*S$4&gt;$S$16,0,$S$16*$C$16)+IF($T$16*$C$16*R$4&gt;$T$16,0,$T$16*$C$16)+IF($U$16*$C$16*Q$4&gt;$U$16,0,$U$16*$C$16)+IF($V$16*$C$16*P$4&gt;$V$16,0,$V$16*$C$16)+IF($W$16*$C$16*O$4&gt;$W$16,0,$W$16*$C$16)+IF($X$16*$C$16*N$4&gt;$X$16,0,$X$16*$C$16)+IF($Y$16*$C$16*M$4&gt;$Y$16,0,$Y$16*$C$16)+IF($Z$16*$C$16*L$4&gt;$Z$16,0,$Z$16*$C$16)+IF($AA$16*$C$16*K$4&gt;$AA$16,0,$AA$16*$C$16)+IF($AB$16*$C$16*J$4&gt;$AB$16,0,$AB$16*$C$16)+IF($AC$16*$C$16*I$4&gt;$AC$16,0,$AC$16*$C$16)+IF($AD$16*$C$16*H$4&gt;$AD$16,0,$AD$16*$C$16)+IF($AE$16*$C$16*G$4&gt;$AE$16,0,$AE$16*$C$16)+IF($AF$16*$C$16*F$4&gt;$AF$16,0,$AF$16*$C$16)))</f>
        <v>0.3</v>
      </c>
      <c r="AH44" s="126">
        <f>IF(AG30&gt;AG16,0,IF(AND(AG30=AG16,AG44=0),0,IF($E$16*$C$16*AH$4&gt;$E$16,0,$E$16*$C$16)+IF($F$16*$C$16*AG$4&gt;$F$16,0,$F$16*$C$16)+IF($G$16*$C$16*AF$4&gt;$G$16,0,$G$16*$C$16)+IF($H$16*$C$16*AE$4&gt;$H$16,0,$H$16*$C$16)+IF($I$16*$C$16*AD$4&gt;$I$16,0,$I$16*$C$16)+IF($J$16*$C$16*AC$4&gt;$J$16,0,$J$16*$C$16)+IF($K$16*$C$16*AB$4&gt;$K$16,0,$K$16*$C$16)+IF($L$16*$C$16*AA$4&gt;$L$16,0,$L$16*$C$16)+IF($M$16*$C$16*Z$4&gt;$M$16,0,$M$16*$C$16)+IF($N$16*$C$16*Y$4&gt;$N$16,0,$N$16*$C$16)+IF($O$16*$C$16*X$4&gt;$O$16,0,$O$16*$C$16)+IF($P$16*$C$16*W$4&gt;$P$16,0,$P$16*$C$16)+IF($Q$16*$C$16*V$4&gt;$Q$16,0,$Q$16*$C$16)+IF($R$16*$C$16*U$4&gt;$R$16,0,$R$16*$C$16)+IF($S$16*$C$16*T$4&gt;$S$16,0,$S$16*$C$16)+IF($T$16*$C$16*S$4&gt;$T$16,0,$T$16*$C$16)+IF($U$16*$C$16*R$4&gt;$U$16,0,$U$16*$C$16)+IF($V$16*$C$16*Q$4&gt;$V$16,0,$V$16*$C$16)+IF($W$16*$C$16*P$4&gt;$W$16,0,$W$16*$C$16)+IF($X$16*$C$16*O$4&gt;$X$16,0,$X$16*$C$16)+IF($Y$16*$C$16*N$4&gt;$Y$16,0,$Y$16*$C$16)+IF($Z$16*$C$16*M$4&gt;$Z$16,0,$Z$16*$C$16)+IF($AA$16*$C$16*L$4&gt;$AA$16,0,$AA$16*$C$16)+IF($AB$16*$C$16*K$4&gt;$AB$16,0,$AB$16*$C$16)+IF($AC$16*$C$16*J$4&gt;$AC$16,0,$AC$16*$C$16)+IF($AD$16*$C$16*I$4&gt;$AD$16,0,$AD$16*$C$16)+IF($AE$16*$C$16*H$4&gt;$AE$16,0,$AE$16*$C$16)+IF($AF$16*$C$16*G$4&gt;$AF$16,0,$AF$16*$C$16)+IF($AG$16*$C$16*F$4&gt;$AG$16,0,$AG$16*$C$16)))</f>
        <v>0.3</v>
      </c>
      <c r="AI44" s="126">
        <f>IF(AH30&gt;AH16,0,IF(AND(AH30=AH16,AH44=0),0,IF($E$16*$C$16*AI$4&gt;$E$16,0,$E$16*$C$16)+IF($F$16*$C$16*AH$4&gt;$F$16,0,$F$16*$C$16)+IF($G$16*$C$16*AG$4&gt;$G$16,0,$G$16*$C$16)+IF($H$16*$C$16*AF$4&gt;$H$16,0,$H$16*$C$16)+IF($I$16*$C$16*AE$4&gt;$I$16,0,$I$16*$C$16)+IF($J$16*$C$16*AD$4&gt;$J$16,0,$J$16*$C$16)+IF($K$16*$C$16*AC$4&gt;$K$16,0,$K$16*$C$16)+IF($L$16*$C$16*AB$4&gt;$L$16,0,$L$16*$C$16)+IF($M$16*$C$16*AA$4&gt;$M$16,0,$M$16*$C$16)+IF($N$16*$C$16*Z$4&gt;$N$16,0,$N$16*$C$16)+IF($O$16*$C$16*Y$4&gt;$O$16,0,$O$16*$C$16)+IF($P$16*$C$16*X$4&gt;$P$16,0,$P$16*$C$16)+IF($Q$16*$C$16*W$4&gt;$Q$16,0,$Q$16*$C$16)+IF($R$16*$C$16*V$4&gt;$R$16,0,$R$16*$C$16)+IF($S$16*$C$16*U$4&gt;$S$16,0,$S$16*$C$16)+IF($T$16*$C$16*T$4&gt;$T$16,0,$T$16*$C$16)+IF($U$16*$C$16*S$4&gt;$U$16,0,$U$16*$C$16)+IF($V$16*$C$16*R$4&gt;$V$16,0,$V$16*$C$16)+IF($W$16*$C$16*Q$4&gt;$W$16,0,$W$16*$C$16)+IF($X$16*$C$16*P$4&gt;$X$16,0,$X$16*$C$16)+IF($Y$16*$C$16*O$4&gt;$Y$16,0,$Y$16*$C$16)+IF($Z$16*$C$16*N$4&gt;$Z$16,0,$Z$16*$C$16)+IF($AA$16*$C$16*M$4&gt;$AA$16,0,$AA$16*$C$16)+IF($AB$16*$C$16*L$4&gt;$AB$16,0,$AB$16*$C$16)+IF($AC$16*$C$16*K$4&gt;$AC$16,0,$AC$16*$C$16)+IF($AD$16*$C$16*J$4&gt;$AD$16,0,$AD$16*$C$16)+IF($AE$16*$C$16*I$4&gt;$AE$16,0,$AE$16*$C$16)+IF($AF$16*$C$16*H$4&gt;$AF$16,0,$AF$16*$C$16)+IF($AG$16*$C$16*G$4&gt;$AG$16,0,$AG$16*$C$16)+IF($AH$16*$C$16*F$4&gt;$AH$16,0,$AH$16*$C$16)))</f>
        <v>0.3</v>
      </c>
    </row>
    <row r="45" spans="2:35" x14ac:dyDescent="0.3">
      <c r="B45" s="6" t="str">
        <f t="shared" si="10"/>
        <v>Storage warehouses</v>
      </c>
      <c r="C45" s="284"/>
      <c r="D45" s="151">
        <f t="shared" si="11"/>
        <v>9</v>
      </c>
      <c r="E45" s="126">
        <v>0</v>
      </c>
      <c r="F45" s="126">
        <f>IF(E31&gt;E17,0,IF(AND(E31=E17,E45=0),0,IF($E$17*$C$17*F$4&gt;$E$17,0,$E$17*$C$17)))</f>
        <v>0.3</v>
      </c>
      <c r="G45" s="126">
        <f>IF(F31&gt;F17,0,IF(AND(F31=F17,F45=0),0,IF($E$17*$C$17*G$4&gt;$E$17,0,$E$17*$C$17)+IF($F$17*$C$17*F$4&gt;$F$17,0,$F$17*$C$17)))</f>
        <v>0.3</v>
      </c>
      <c r="H45" s="126">
        <f>IF(G31&gt;G17,0,IF(AND(G31=G17,G45=0),0,IF($E$17*$C$17*H$4&gt;$E$17,0,$E$17*$C$17)+IF($F$17*$C$17*G$4&gt;$F$17,0,$F$17*$C$17)+IF($G$17*$C$17*F$4&gt;$G$17,0,$G$17*$C$17)))</f>
        <v>0.3</v>
      </c>
      <c r="I45" s="126">
        <f>IF(H31&gt;H17,0,IF(AND(H31=H17,H45=0),0,IF($E$17*$C$17*I$4&gt;$E$17,0,$E$17*$C$17)+IF($F$17*$C$17*H$4&gt;$F$17,0,$F$17*$C$17)+IF($G$17*$C$17*G$4&gt;$G$17,0,$G$17*$C$17)+IF($H$17*$C$17*F$4&gt;$H$17,0,$H$17*$C$17)))</f>
        <v>0.3</v>
      </c>
      <c r="J45" s="126">
        <f>IF(I31&gt;I17,0,IF(AND(I31=I17,I45=0),0,IF($E$17*$C$17*J$4&gt;$E$17,0,$E$17*$C$17)+IF($F$17*$C$17*I$4&gt;$F$17,0,$F$17*$C$17)+IF($G$17*$C$17*H$4&gt;$G$17,0,$G$17*$C$17)+IF($H$17*$C$17*G$4&gt;$H$17,0,$H$17*$C$17)+IF($I$17*$C$17*F$4&gt;$I$17,0,$I$17*$C$17)))</f>
        <v>0.3</v>
      </c>
      <c r="K45" s="126">
        <f>IF(J31&gt;J17,0,IF(AND(J31=J17,J45=0),0,IF($E$17*$C$17*K$4&gt;$E$17,0,$E$17*$C$17)+IF($F$17*$C$17*J$4&gt;$F$17,0,$F$17*$C$17)+IF($G$17*$C$17*I$4&gt;$G$17,0,$G$17*$C$17)+IF($H$17*$C$17*H$4&gt;$H$17,0,$H$17*$C$17)+IF($I$17*$C$17*G$4&gt;$I$17,0,$I$17*$C$17)+IF($J$17*$C$17*F$4&gt;$J$17,0,$J$17*$C$17)))</f>
        <v>0.3</v>
      </c>
      <c r="L45" s="126">
        <f>IF(K31&gt;K17,0,IF(AND(K31=K17,K45=0),0,IF($E$17*$C$17*L$4&gt;$E$17,0,$E$17*$C$17)+IF($F$17*$C$17*K$4&gt;$F$17,0,$F$17*$C$17)+IF($G$17*$C$17*J$4&gt;$G$17,0,$G$17*$C$17)+IF($H$17*$C$17*I$4&gt;$H$17,0,$H$17*$C$17)+IF($I$17*$C$17*H$4&gt;$I$17,0,$I$17*$C$17)+IF($J$17*$C$17*G$4&gt;$J$17,0,$J$17*$C$17)+IF($K$17*$C$17*F$4&gt;$K$17,0,$K$17*$C$17)))</f>
        <v>0.3</v>
      </c>
      <c r="M45" s="126">
        <f>IF(L31&gt;L17,0,IF(AND(L31=L17,L45=0),0,IF($E$17*$C$17*M$4&gt;$E$17,0,$E$17*$C$17)+IF($F$17*$C$17*L$4&gt;$F$17,0,$F$17*$C$17)+IF($G$17*$C$17*K$4&gt;$G$17,0,$G$17*$C$17)+IF($H$17*$C$17*J$4&gt;$H$17,0,$H$17*$C$17)+IF($I$17*$C$17*I$4&gt;$I$17,0,$I$17*$C$17)+IF($J$17*$C$17*H$4&gt;$J$17,0,$J$17*$C$17)+IF($K$17*$C$17*G$4&gt;$K$17,0,$K$17*$C$17)+IF($L$17*$C$17*F$4&gt;$L$17,0,$L$17*$C$17)))</f>
        <v>0.3</v>
      </c>
      <c r="N45" s="126">
        <f>IF(M31&gt;M17,0,IF(AND(M31=M17,M45=0),0,IF($E$17*$C$17*N$4&gt;$E$17,0,$E$17*$C$17)+IF($F$17*$C$17*M$4&gt;$F$17,0,$F$17*$C$17)+IF($G$17*$C$17*L$4&gt;$G$17,0,$G$17*$C$17)+IF($H$17*$C$17*K$4&gt;$H$17,0,$H$17*$C$17)+IF($I$17*$C$17*J$4&gt;$I$17,0,$I$17*$C$17)+IF($J$17*$C$17*I$4&gt;$J$17,0,$J$17*$C$17)+IF($K$17*$C$17*H$4&gt;$K$17,0,$K$17*$C$17)+IF($L$17*$C$17*G$4&gt;$L$17,0,$L$17*$C$17)+IF($M$17*$C$17*F$4&gt;$M$17,0,$M$17*$C$17)))</f>
        <v>0.3</v>
      </c>
      <c r="O45" s="126">
        <f>IF(N31&gt;N17,0,IF(AND(N31=N17,N45=0),0,IF($E$17*$C$17*O$4&gt;$E$17,0,$E$17*$C$17)+IF($F$17*$C$17*N$4&gt;$F$17,0,$F$17*$C$17)+IF($G$17*$C$17*M$4&gt;$G$17,0,$G$17*$C$17)+IF($H$17*$C$17*L$4&gt;$H$17,0,$H$17*$C$17)+IF($I$17*$C$17*K$4&gt;$I$17,0,$I$17*$C$17)+IF($J$17*$C$17*J$4&gt;$J$17,0,$J$17*$C$17)+IF($K$17*$C$17*I$4&gt;$K$17,0,$K$17*$C$17)+IF($L$17*$C$17*H$4&gt;$L$17,0,$L$17*$C$17)+IF($M$17*$C$17*G$4&gt;$M$17,0,$M$17*$C$17)+IF($N$17*$C$17*F$4&gt;$N$17,0,$N$17*$C$17)))</f>
        <v>0.3</v>
      </c>
      <c r="P45" s="126">
        <f>IF(O31&gt;O17,0,IF(AND(O31=O17,O45=0),0,IF($E$17*$C$17*P$4&gt;$E$17,0,$E$17*$C$17)+IF($F$17*$C$17*O$4&gt;$F$17,0,$F$17*$C$17)+IF($G$17*$C$17*N$4&gt;$G$17,0,$G$17*$C$17)+IF($H$17*$C$17*M$4&gt;$H$17,0,$H$17*$C$17)+IF($I$17*$C$17*L$4&gt;$I$17,0,$I$17*$C$17)+IF($J$17*$C$17*K$4&gt;$J$17,0,$J$17*$C$17)+IF($K$17*$C$17*J$4&gt;$K$17,0,$K$17*$C$17)+IF($L$17*$C$17*I$4&gt;$L$17,0,$L$17*$C$17)+IF($M$17*$C$17*H$4&gt;$M$17,0,$M$17*$C$17)+IF($N$17*$C$17*G$4&gt;$N$17,0,$N$17*$C$17)+IF($O$17*$C$17*F$4&gt;$O$17,0,$O$17*$C$17)))</f>
        <v>0.3</v>
      </c>
      <c r="Q45" s="126">
        <f>IF(P31&gt;P17,0,IF(AND(P31=P17,P45=0),0,IF($E$17*$C$17*Q$4&gt;$E$17,0,$E$17*$C$17)+IF($F$17*$C$17*P$4&gt;$F$17,0,$F$17*$C$17)+IF($G$17*$C$17*O$4&gt;$G$17,0,$G$17*$C$17)+IF($H$17*$C$17*N$4&gt;$H$17,0,$H$17*$C$17)+IF($I$17*$C$17*M$4&gt;$I$17,0,$I$17*$C$17)+IF($J$17*$C$17*L$4&gt;$J$17,0,$J$17*$C$17)+IF($K$17*$C$17*K$4&gt;$K$17,0,$K$17*$C$17)+IF($L$17*$C$17*J$4&gt;$L$17,0,$L$17*$C$17)+IF($M$17*$C$17*I$4&gt;$M$17,0,$M$17*$C$17)+IF($N$17*$C$17*H$4&gt;$N$17,0,$N$17*$C$17)+IF($O$17*$C$17*G$4&gt;$O$17,0,$O$17*$C$17)+IF($P$17*$C$17*F$4&gt;$P$17,0,$P$17*$C$17)))</f>
        <v>0.3</v>
      </c>
      <c r="R45" s="126">
        <f>IF(Q31&gt;Q17,0,IF(AND(Q31=Q17,Q45=0),0,IF($E$17*$C$17*R$4&gt;$E$17,0,$E$17*$C$17)+IF($F$17*$C$17*Q$4&gt;$F$17,0,$F$17*$C$17)+IF($G$17*$C$17*P$4&gt;$G$17,0,$G$17*$C$17)+IF($H$17*$C$17*O$4&gt;$H$17,0,$H$17*$C$17)+IF($I$17*$C$17*N$4&gt;$I$17,0,$I$17*$C$17)+IF($J$17*$C$17*M$4&gt;$J$17,0,$J$17*$C$17)+IF($K$17*$C$17*L$4&gt;$K$17,0,$K$17*$C$17)+IF($L$17*$C$17*K$4&gt;$L$17,0,$L$17*$C$17)+IF($M$17*$C$17*J$4&gt;$M$17,0,$M$17*$C$17)+IF($N$17*$C$17*I$4&gt;$N$17,0,$N$17*$C$17)+IF($O$17*$C$17*H$4&gt;$O$17,0,$O$17*$C$17)+IF($P$17*$C$17*G$4&gt;$P$17,0,$P$17*$C$17)+IF($Q$17*$C$17*F$4&gt;$Q$17,0,$Q$17*$C$17)))</f>
        <v>0.3</v>
      </c>
      <c r="S45" s="126">
        <f>IF(R31&gt;R17,0,IF(AND(R31=R17,R45=0),0,IF($E$17*$C$17*S$4&gt;$E$17,0,$E$17*$C$17)+IF($F$17*$C$17*R$4&gt;$F$17,0,$F$17*$C$17)+IF($G$17*$C$17*Q$4&gt;$G$17,0,$G$17*$C$17)+IF($H$17*$C$17*P$4&gt;$H$17,0,$H$17*$C$17)+IF($I$17*$C$17*O$4&gt;$I$17,0,$I$17*$C$17)+IF($J$17*$C$17*N$4&gt;$J$17,0,$J$17*$C$17)+IF($K$17*$C$17*M$4&gt;$K$17,0,$K$17*$C$17)+IF($L$17*$C$17*L$4&gt;$L$17,0,$L$17*$C$17)+IF($M$17*$C$17*K$4&gt;$M$17,0,$M$17*$C$17)+IF($N$17*$C$17*J$4&gt;$N$17,0,$N$17*$C$17)+IF($O$17*$C$17*I$4&gt;$O$17,0,$O$17*$C$17)+IF($P$17*$C$17*H$4&gt;$P$17,0,$P$17*$C$17)+IF($Q$17*$C$17*G$4&gt;$Q$17,0,$Q$17*$C$17)+IF($R$17*$C$17*F$4&gt;$R$17,0,$R$17*$C$17)))</f>
        <v>0.3</v>
      </c>
      <c r="T45" s="126">
        <f>IF(S31&gt;S17,0,IF(AND(S31=S17,S45=0),0,IF($E$17*$C$17*T$4&gt;$E$17,0,$E$17*$C$17)+IF($F$17*$C$17*S$4&gt;$F$17,0,$F$17*$C$17)+IF($G$17*$C$17*R$4&gt;$G$17,0,$G$17*$C$17)+IF($H$17*$C$17*Q$4&gt;$H$17,0,$H$17*$C$17)+IF($I$17*$C$17*P$4&gt;$I$17,0,$I$17*$C$17)+IF($J$17*$C$17*O$4&gt;$J$17,0,$J$17*$C$17)+IF($K$17*$C$17*N$4&gt;$K$17,0,$K$17*$C$17)+IF($L$17*$C$17*M$4&gt;$L$17,0,$L$17*$C$17)+IF($M$17*$C$17*L$4&gt;$M$17,0,$M$17*$C$17)+IF($N$17*$C$17*K$4&gt;$N$17,0,$N$17*$C$17)+IF($O$17*$C$17*J$4&gt;$O$17,0,$O$17*$C$17)+IF($P$17*$C$17*I$4&gt;$P$17,0,$P$17*$C$17)+IF($Q$17*$C$17*H$4&gt;$Q$17,0,$Q$17*$C$17)+IF($R$17*$C$17*G$4&gt;$R$17,0,$R$17*$C$17)+IF($S$17*$C$17*F$4&gt;$S$17,0,$S$17*$C$17)))</f>
        <v>0.3</v>
      </c>
      <c r="U45" s="126">
        <f>IF(T31&gt;T17,0,IF(AND(T31=T17,T45=0),0,IF($E$17*$C$17*U$4&gt;$E$17,0,$E$17*$C$17)+IF($F$17*$C$17*T$4&gt;$F$17,0,$F$17*$C$17)+IF($G$17*$C$17*S$4&gt;$G$17,0,$G$17*$C$17)+IF($H$17*$C$17*R$4&gt;$H$17,0,$H$17*$C$17)+IF($I$17*$C$17*Q$4&gt;$I$17,0,$I$17*$C$17)+IF($J$17*$C$17*P$4&gt;$J$17,0,$J$17*$C$17)+IF($K$17*$C$17*O$4&gt;$K$17,0,$K$17*$C$17)+IF($L$17*$C$17*N$4&gt;$L$17,0,$L$17*$C$17)+IF($M$17*$C$17*M$4&gt;$M$17,0,$M$17*$C$17)+IF($N$17*$C$17*L$4&gt;$N$17,0,$N$17*$C$17)+IF($O$17*$C$17*K$4&gt;$O$17,0,$O$17*$C$17)+IF($P$17*$C$17*J$4&gt;$P$17,0,$P$17*$C$17)+IF($Q$17*$C$17*I$4&gt;$Q$17,0,$Q$17*$C$17)+IF($R$17*$C$17*H$4&gt;$R$17,0,$R$17*$C$17)+IF($S$17*$C$17*G$4&gt;$S$17,0,$S$17*$C$17)+IF($T$17*$C$17*F$4&gt;$T$17,0,$T$17*$C$17)))</f>
        <v>0.3</v>
      </c>
      <c r="V45" s="126">
        <f>IF(U31&gt;U17,0,IF(AND(U31=U17,U45=0),0,IF($E$17*$C$17*V$4&gt;$E$17,0,$E$17*$C$17)+IF($F$17*$C$17*U$4&gt;$F$17,0,$F$17*$C$17)+IF($G$17*$C$17*T$4&gt;$G$17,0,$G$17*$C$17)+IF($H$17*$C$17*S$4&gt;$H$17,0,$H$17*$C$17)+IF($I$17*$C$17*R$4&gt;$I$17,0,$I$17*$C$17)+IF($J$17*$C$17*Q$4&gt;$J$17,0,$J$17*$C$17)+IF($K$17*$C$17*P$4&gt;$K$17,0,$K$17*$C$17)+IF($L$17*$C$17*O$4&gt;$L$17,0,$L$17*$C$17)+IF($M$17*$C$17*N$4&gt;$M$17,0,$M$17*$C$17)+IF($N$17*$C$17*M$4&gt;$N$17,0,$N$17*$C$17)+IF($O$17*$C$17*L$4&gt;$O$17,0,$O$17*$C$17)+IF($P$17*$C$17*K$4&gt;$P$17,0,$P$17*$C$17)+IF($Q$17*$C$17*J$4&gt;$Q$17,0,$Q$17*$C$17)+IF($R$17*$C$17*I$4&gt;$R$17,0,$R$17*$C$17)+IF($S$17*$C$17*H$4&gt;$S$17,0,$S$17*$C$17)+IF($T$17*$C$17*G$4&gt;$T$17,0,$T$17*$C$17)+IF($U$17*$C$17*F$4&gt;$U$17,0,$U$17*$C$17)))</f>
        <v>0.3</v>
      </c>
      <c r="W45" s="126">
        <f>IF(V31&gt;V17,0,IF(AND(V31=V17,V45=0),0,IF($E$17*$C$17*W$4&gt;$E$17,0,$E$17*$C$17)+IF($F$17*$C$17*V$4&gt;$F$17,0,$F$17*$C$17)+IF($G$17*$C$17*U$4&gt;$G$17,0,$G$17*$C$17)+IF($H$17*$C$17*T$4&gt;$H$17,0,$H$17*$C$17)+IF($I$17*$C$17*S$4&gt;$I$17,0,$I$17*$C$17)+IF($J$17*$C$17*R$4&gt;$J$17,0,$J$17*$C$17)+IF($K$17*$C$17*Q$4&gt;$K$17,0,$K$17*$C$17)+IF($L$17*$C$17*P$4&gt;$L$17,0,$L$17*$C$17)+IF($M$17*$C$17*O$4&gt;$M$17,0,$M$17*$C$17)+IF($N$17*$C$17*N$4&gt;$N$17,0,$N$17*$C$17)+IF($O$17*$C$17*M$4&gt;$O$17,0,$O$17*$C$17)+IF($P$17*$C$17*L$4&gt;$P$17,0,$P$17*$C$17)+IF($Q$17*$C$17*K$4&gt;$Q$17,0,$Q$17*$C$17)+IF($R$17*$C$17*J$4&gt;$R$17,0,$R$17*$C$17)+IF($S$17*$C$17*I$4&gt;$S$17,0,$S$17*$C$17)+IF($T$17*$C$17*H$4&gt;$T$17,0,$T$17*$C$17)+IF($U$17*$C$17*G$4&gt;$U$17,0,$U$17*$C$17)+IF($V$17*$C$17*F$4&gt;$V$17,0,$V$17*$C$17)))</f>
        <v>0.3</v>
      </c>
      <c r="X45" s="126">
        <f>IF(W31&gt;W17,0,IF(AND(W31=W17,W45=0),0,IF($E$17*$C$17*X$4&gt;$E$17,0,$E$17*$C$17)+IF($F$17*$C$17*W$4&gt;$F$17,0,$F$17*$C$17)+IF($G$17*$C$17*V$4&gt;$G$17,0,$G$17*$C$17)+IF($H$17*$C$17*U$4&gt;$H$17,0,$H$17*$C$17)+IF($I$17*$C$17*T$4&gt;$I$17,0,$I$17*$C$17)+IF($J$17*$C$17*S$4&gt;$J$17,0,$J$17*$C$17)+IF($K$17*$C$17*R$4&gt;$K$17,0,$K$17*$C$17)+IF($L$17*$C$17*Q$4&gt;$L$17,0,$L$17*$C$17)+IF($M$17*$C$17*P$4&gt;$M$17,0,$M$17*$C$17)+IF($N$17*$C$17*O$4&gt;$N$17,0,$N$17*$C$17)+IF($O$17*$C$17*N$4&gt;$O$17,0,$O$17*$C$17)+IF($P$17*$C$17*M$4&gt;$P$17,0,$P$17*$C$17)+IF($Q$17*$C$17*L$4&gt;$Q$17,0,$Q$17*$C$17)+IF($R$17*$C$17*K$4&gt;$R$17,0,$R$17*$C$17)+IF($S$17*$C$17*J$4&gt;$S$17,0,$S$17*$C$17)+IF($T$17*$C$17*I$4&gt;$T$17,0,$T$17*$C$17)+IF($U$17*$C$17*H$4&gt;$U$17,0,$U$17*$C$17)+IF($V$17*$C$17*G$4&gt;$V$17,0,$V$17*$C$17)+IF($W$17*$C$17*F$4&gt;$W$17,0,$W$17*$C$17)))</f>
        <v>0.3</v>
      </c>
      <c r="Y45" s="126">
        <f>IF(X31&gt;X17,0,IF(AND(X31=X17,X45=0),0,IF($E$17*$C$17*Y$4&gt;$E$17,0,$E$17*$C$17)+IF($F$17*$C$17*X$4&gt;$F$17,0,$F$17*$C$17)+IF($G$17*$C$17*W$4&gt;$G$17,0,$G$17*$C$17)+IF($H$17*$C$17*V$4&gt;$H$17,0,$H$17*$C$17)+IF($I$17*$C$17*U$4&gt;$I$17,0,$I$17*$C$17)+IF($J$17*$C$17*T$4&gt;$J$17,0,$J$17*$C$17)+IF($K$17*$C$17*S$4&gt;$K$17,0,$K$17*$C$17)+IF($L$17*$C$17*R$4&gt;$L$17,0,$L$17*$C$17)+IF($M$17*$C$17*Q$4&gt;$M$17,0,$M$17*$C$17)+IF($N$17*$C$17*P$4&gt;$N$17,0,$N$17*$C$17)+IF($O$17*$C$17*O$4&gt;$O$17,0,$O$17*$C$17)+IF($P$17*$C$17*N$4&gt;$P$17,0,$P$17*$C$17)+IF($Q$17*$C$17*M$4&gt;$Q$17,0,$Q$17*$C$17)+IF($R$17*$C$17*L$4&gt;$R$17,0,$R$17*$C$17)+IF($S$17*$C$17*K$4&gt;$S$17,0,$S$17*$C$17)+IF($T$17*$C$17*J$4&gt;$T$17,0,$T$17*$C$17)+IF($U$17*$C$17*I$4&gt;$U$17,0,$U$17*$C$17)+IF($V$17*$C$17*H$4&gt;$V$17,0,$V$17*$C$17)+IF($W$17*$C$17*G$4&gt;$W$17,0,$W$17*$C$17)+IF($X$17*$C$17*F$4&gt;$X$17,0,$X$17*$C$17)))</f>
        <v>0.3</v>
      </c>
      <c r="Z45" s="126">
        <f>IF(Y31&gt;Y17,0,IF(AND(Y31=Y17,Y45=0),0,IF($E$17*$C$17*Z$4&gt;$E$17,0,$E$17*$C$17)+IF($F$17*$C$17*Y$4&gt;$F$17,0,$F$17*$C$17)+IF($G$17*$C$17*X$4&gt;$G$17,0,$G$17*$C$17)+IF($H$17*$C$17*W$4&gt;$H$17,0,$H$17*$C$17)+IF($I$17*$C$17*V$4&gt;$I$17,0,$I$17*$C$17)+IF($J$17*$C$17*U$4&gt;$J$17,0,$J$17*$C$17)+IF($K$17*$C$17*T$4&gt;$K$17,0,$K$17*$C$17)+IF($L$17*$C$17*S$4&gt;$L$17,0,$L$17*$C$17)+IF($M$17*$C$17*R$4&gt;$M$17,0,$M$17*$C$17)+IF($N$17*$C$17*Q$4&gt;$N$17,0,$N$17*$C$17)+IF($O$17*$C$17*P$4&gt;$O$17,0,$O$17*$C$17)+IF($P$17*$C$17*O$4&gt;$P$17,0,$P$17*$C$17)+IF($Q$17*$C$17*N$4&gt;$Q$17,0,$Q$17*$C$17)+IF($R$17*$C$17*M$4&gt;$R$17,0,$R$17*$C$17)+IF($S$17*$C$17*L$4&gt;$S$17,0,$S$17*$C$17)+IF($T$17*$C$17*K$4&gt;$T$17,0,$T$17*$C$17)+IF($U$17*$C$17*J$4&gt;$U$17,0,$U$17*$C$17)+IF($V$17*$C$17*I$4&gt;$V$17,0,$V$17*$C$17)+IF($W$17*$C$17*H$4&gt;$W$17,0,$W$17*$C$17)+IF($X$17*$C$17*G$4&gt;$X$17,0,$X$17*$C$17)+IF($Y$17*$C$17*F$4&gt;$Y$17,0,$Y$17*$C$17)))</f>
        <v>0.3</v>
      </c>
      <c r="AA45" s="126">
        <f>IF(Z31&gt;Z17,0,IF(AND(Z31=Z17,Z45=0),0,IF($E$17*$C$17*AA$4&gt;$E$17,0,$E$17*$C$17)+IF($F$17*$C$17*Z$4&gt;$F$17,0,$F$17*$C$17)+IF($G$17*$C$17*Y$4&gt;$G$17,0,$G$17*$C$17)+IF($H$17*$C$17*X$4&gt;$H$17,0,$H$17*$C$17)+IF($I$17*$C$17*W$4&gt;$I$17,0,$I$17*$C$17)+IF($J$17*$C$17*V$4&gt;$J$17,0,$J$17*$C$17)+IF($K$17*$C$17*U$4&gt;$K$17,0,$K$17*$C$17)+IF($L$17*$C$17*T$4&gt;$L$17,0,$L$17*$C$17)+IF($M$17*$C$17*S$4&gt;$M$17,0,$M$17*$C$17)+IF($N$17*$C$17*R$4&gt;$N$17,0,$N$17*$C$17)+IF($O$17*$C$17*Q$4&gt;$O$17,0,$O$17*$C$17)+IF($P$17*$C$17*P$4&gt;$P$17,0,$P$17*$C$17)+IF($Q$17*$C$17*O$4&gt;$Q$17,0,$Q$17*$C$17)+IF($R$17*$C$17*N$4&gt;$R$17,0,$R$17*$C$17)+IF($S$17*$C$17*M$4&gt;$S$17,0,$S$17*$C$17)+IF($T$17*$C$17*L$4&gt;$T$17,0,$T$17*$C$17)+IF($U$17*$C$17*K$4&gt;$U$17,0,$U$17*$C$17)+IF($V$17*$C$17*J$4&gt;$V$17,0,$V$17*$C$17)+IF($W$17*$C$17*I$4&gt;$W$17,0,$W$17*$C$17)+IF($X$17*$C$17*H$4&gt;$X$17,0,$X$17*$C$17)+IF($Y$17*$C$17*G$4&gt;$Y$17,0,$Y$17*$C$17)+IF($Z$17*$C$17*F$4&gt;$Z$17,0,$Z$17*$C$17)))</f>
        <v>0.3</v>
      </c>
      <c r="AB45" s="126">
        <f>IF(AA31&gt;AA17,0,IF(AND(AA31=AA17,AA45=0),0,IF($E$17*$C$17*AB$4&gt;$E$17,0,$E$17*$C$17)+IF($F$17*$C$17*AA$4&gt;$F$17,0,$F$17*$C$17)+IF($G$17*$C$17*Z$4&gt;$G$17,0,$G$17*$C$17)+IF($H$17*$C$17*Y$4&gt;$H$17,0,$H$17*$C$17)+IF($I$17*$C$17*X$4&gt;$I$17,0,$I$17*$C$17)+IF($J$17*$C$17*W$4&gt;$J$17,0,$J$17*$C$17)+IF($K$17*$C$17*V$4&gt;$K$17,0,$K$17*$C$17)+IF($L$17*$C$17*U$4&gt;$L$17,0,$L$17*$C$17)+IF($M$17*$C$17*T$4&gt;$M$17,0,$M$17*$C$17)+IF($N$17*$C$17*S$4&gt;$N$17,0,$N$17*$C$17)+IF($O$17*$C$17*R$4&gt;$O$17,0,$O$17*$C$17)+IF($P$17*$C$17*Q$4&gt;$P$17,0,$P$17*$C$17)+IF($Q$17*$C$17*P$4&gt;$Q$17,0,$Q$17*$C$17)+IF($R$17*$C$17*O$4&gt;$R$17,0,$R$17*$C$17)+IF($S$17*$C$17*N$4&gt;$S$17,0,$S$17*$C$17)+IF($T$17*$C$17*M$4&gt;$T$17,0,$T$17*$C$17)+IF($U$17*$C$17*L$4&gt;$U$17,0,$U$17*$C$17)+IF($V$17*$C$17*K$4&gt;$V$17,0,$V$17*$C$17)+IF($W$17*$C$17*J$4&gt;$W$17,0,$W$17*$C$17)+IF($X$17*$C$17*I$4&gt;$X$17,0,$X$17*$C$17)+IF($Y$17*$C$17*H$4&gt;$Y$17,0,$Y$17*$C$17)+IF($Z$17*$C$17*G$4&gt;$Z$17,0,$Z$17*$C$17)+IF($AA$17*$C$17*F$4&gt;$AA$17,0,$AA$17*$C$17)))</f>
        <v>0.3</v>
      </c>
      <c r="AC45" s="126">
        <f>IF(AB31&gt;AB17,0,IF(AND(AB31=AB17,AB45=0),0,IF($E$17*$C$17*AC$4&gt;$E$17,0,$E$17*$C$17)+IF($F$17*$C$17*AB$4&gt;$F$17,0,$F$17*$C$17)+IF($G$17*$C$17*AA$4&gt;$G$17,0,$G$17*$C$17)+IF($H$17*$C$17*Z$4&gt;$H$17,0,$H$17*$C$17)+IF($I$17*$C$17*Y$4&gt;$I$17,0,$I$17*$C$17)+IF($J$17*$C$17*X$4&gt;$J$17,0,$J$17*$C$17)+IF($K$17*$C$17*W$4&gt;$K$17,0,$K$17*$C$17)+IF($L$17*$C$17*V$4&gt;$L$17,0,$L$17*$C$17)+IF($M$17*$C$17*U$4&gt;$M$17,0,$M$17*$C$17)+IF($N$17*$C$17*T$4&gt;$N$17,0,$N$17*$C$17)+IF($O$17*$C$17*S$4&gt;$O$17,0,$O$17*$C$17)+IF($P$17*$C$17*R$4&gt;$P$17,0,$P$17*$C$17)+IF($Q$17*$C$17*Q$4&gt;$Q$17,0,$Q$17*$C$17)+IF($R$17*$C$17*P$4&gt;$R$17,0,$R$17*$C$17)+IF($S$17*$C$17*O$4&gt;$S$17,0,$S$17*$C$17)+IF($T$17*$C$17*N$4&gt;$T$17,0,$T$17*$C$17)+IF($U$17*$C$17*M$4&gt;$U$17,0,$U$17*$C$17)+IF($V$17*$C$17*L$4&gt;$V$17,0,$V$17*$C$17)+IF($W$17*$C$17*K$4&gt;$W$17,0,$W$17*$C$17)+IF($X$17*$C$17*J$4&gt;$X$17,0,$X$17*$C$17)+IF($Y$17*$C$17*I$4&gt;$Y$17,0,$Y$17*$C$17)+IF($Z$17*$C$17*H$4&gt;$Z$17,0,$Z$17*$C$17)+IF($AA$17*$C$17*G$4&gt;$AA$17,0,$AA$17*$C$17)+IF($AB$17*$C$17*F$4&gt;$AB$17,0,$AB$17*$C$17)))</f>
        <v>0.3</v>
      </c>
      <c r="AD45" s="126">
        <f>IF(AC31&gt;AC17,0,IF(AND(AC31=AC17,AC45=0),0,IF($E$17*$C$17*AD$4&gt;$E$17,0,$E$17*$C$17)+IF($F$17*$C$17*AC$4&gt;$F$17,0,$F$17*$C$17)+IF($G$17*$C$17*AB$4&gt;$G$17,0,$G$17*$C$17)+IF($H$17*$C$17*AA$4&gt;$H$17,0,$H$17*$C$17)+IF($I$17*$C$17*Z$4&gt;$I$17,0,$I$17*$C$17)+IF($J$17*$C$17*Y$4&gt;$J$17,0,$J$17*$C$17)+IF($K$17*$C$17*X$4&gt;$K$17,0,$K$17*$C$17)+IF($L$17*$C$17*W$4&gt;$L$17,0,$L$17*$C$17)+IF($M$17*$C$17*V$4&gt;$M$17,0,$M$17*$C$17)+IF($N$17*$C$17*U$4&gt;$N$17,0,$N$17*$C$17)+IF($O$17*$C$17*T$4&gt;$O$17,0,$O$17*$C$17)+IF($P$17*$C$17*S$4&gt;$P$17,0,$P$17*$C$17)+IF($Q$17*$C$17*R$4&gt;$Q$17,0,$Q$17*$C$17)+IF($R$17*$C$17*Q$4&gt;$R$17,0,$R$17*$C$17)+IF($S$17*$C$17*P$4&gt;$S$17,0,$S$17*$C$17)+IF($T$17*$C$17*O$4&gt;$T$17,0,$T$17*$C$17)+IF($U$17*$C$17*N$4&gt;$U$17,0,$U$17*$C$17)+IF($V$17*$C$17*M$4&gt;$V$17,0,$V$17*$C$17)+IF($W$17*$C$17*L$4&gt;$W$17,0,$W$17*$C$17)+IF($X$17*$C$17*K$4&gt;$X$17,0,$X$17*$C$17)+IF($Y$17*$C$17*J$4&gt;$Y$17,0,$Y$17*$C$17)+IF($Z$17*$C$17*I$4&gt;$Z$17,0,$Z$17*$C$17)+IF($AA$17*$C$17*H$4&gt;$AA$17,0,$AA$17*$C$17)+IF($AB$17*$C$17*G$4&gt;$AB$17,0,$AB$17*$C$17)+IF($AC$17*$C$17*F$4&gt;$AC$17,0,$AC$17*$C$17)))</f>
        <v>0.3</v>
      </c>
      <c r="AE45" s="126">
        <f>IF(AD31&gt;AD17,0,IF(AND(AD31=AD17,AD45=0),0,IF($E$17*$C$17*AE$4&gt;$E$17,0,$E$17*$C$17)+IF($F$17*$C$17*AD$4&gt;$F$17,0,$F$17*$C$17)+IF($G$17*$C$17*AC$4&gt;$G$17,0,$G$17*$C$17)+IF($H$17*$C$17*AB$4&gt;$H$17,0,$H$17*$C$17)+IF($I$17*$C$17*AA$4&gt;$I$17,0,$I$17*$C$17)+IF($J$17*$C$17*Z$4&gt;$J$17,0,$J$17*$C$17)+IF($K$17*$C$17*Y$4&gt;$K$17,0,$K$17*$C$17)+IF($L$17*$C$17*X$4&gt;$L$17,0,$L$17*$C$17)+IF($M$17*$C$17*W$4&gt;$M$17,0,$M$17*$C$17)+IF($N$17*$C$17*V$4&gt;$N$17,0,$N$17*$C$17)+IF($O$17*$C$17*U$4&gt;$O$17,0,$O$17*$C$17)+IF($P$17*$C$17*T$4&gt;$P$17,0,$P$17*$C$17)+IF($Q$17*$C$17*S$4&gt;$Q$17,0,$Q$17*$C$17)+IF($R$17*$C$17*R$4&gt;$R$17,0,$R$17*$C$17)+IF($S$17*$C$17*Q$4&gt;$S$17,0,$S$17*$C$17)+IF($T$17*$C$17*P$4&gt;$T$17,0,$T$17*$C$17)+IF($U$17*$C$17*O$4&gt;$U$17,0,$U$17*$C$17)+IF($V$17*$C$17*N$4&gt;$V$17,0,$V$17*$C$17)+IF($W$17*$C$17*M$4&gt;$W$17,0,$W$17*$C$17)+IF($X$17*$C$17*L$4&gt;$X$17,0,$X$17*$C$17)+IF($Y$17*$C$17*K$4&gt;$Y$17,0,$Y$17*$C$17)+IF($Z$17*$C$17*J$4&gt;$Z$17,0,$Z$17*$C$17)+IF($AA$17*$C$17*I$4&gt;$AA$17,0,$AA$17*$C$17)+IF($AB$17*$C$17*H$4&gt;$AB$17,0,$AB$17*$C$17)+IF($AC$17*$C$17*G$4&gt;$AC$17,0,$AC$17*$C$17)+IF($AD$17*$C$17*F$4&gt;$AD$17,0,$AD$17*$C$17)))</f>
        <v>0.3</v>
      </c>
      <c r="AF45" s="126">
        <f>IF(AE31&gt;AE17,0,IF(AND(AE31=AE17,AE45=0),0,IF($E$17*$C$17*AF$4&gt;$E$17,0,$E$17*$C$17)+IF($F$17*$C$17*AE$4&gt;$F$17,0,$F$17*$C$17)+IF($G$17*$C$17*AD$4&gt;$G$17,0,$G$17*$C$17)+IF($H$17*$C$17*AC$4&gt;$H$17,0,$H$17*$C$17)+IF($I$17*$C$17*AB$4&gt;$I$17,0,$I$17*$C$17)+IF($J$17*$C$17*AA$4&gt;$J$17,0,$J$17*$C$17)+IF($K$17*$C$17*Z$4&gt;$K$17,0,$K$17*$C$17)+IF($L$17*$C$17*Y$4&gt;$L$17,0,$L$17*$C$17)+IF($M$17*$C$17*X$4&gt;$M$17,0,$M$17*$C$17)+IF($N$17*$C$17*W$4&gt;$N$17,0,$N$17*$C$17)+IF($O$17*$C$17*V$4&gt;$O$17,0,$O$17*$C$17)+IF($P$17*$C$17*U$4&gt;$P$17,0,$P$17*$C$17)+IF($Q$17*$C$17*T$4&gt;$Q$17,0,$Q$17*$C$17)+IF($R$17*$C$17*S$4&gt;$R$17,0,$R$17*$C$17)+IF($S$17*$C$17*R$4&gt;$S$17,0,$S$17*$C$17)+IF($T$17*$C$17*Q$4&gt;$T$17,0,$T$17*$C$17)+IF($U$17*$C$17*P$4&gt;$U$17,0,$U$17*$C$17)+IF($V$17*$C$17*O$4&gt;$V$17,0,$V$17*$C$17)+IF($W$17*$C$17*N$4&gt;$W$17,0,$W$17*$C$17)+IF($X$17*$C$17*M$4&gt;$X$17,0,$X$17*$C$17)+IF($Y$17*$C$17*L$4&gt;$Y$17,0,$Y$17*$C$17)+IF($Z$17*$C$17*K$4&gt;$Z$17,0,$Z$17*$C$17)+IF($AA$17*$C$17*J$4&gt;$AA$17,0,$AA$17*$C$17)+IF($AB$17*$C$17*I$4&gt;$AB$17,0,$AB$17*$C$17)+IF($AC$17*$C$17*H$4&gt;$AC$17,0,$AC$17*$C$17)+IF($AD$17*$C$17*G$4&gt;$AD$17,0,$AD$17*$C$17)+IF($AE$17*$C$17*F$4&gt;$AE$17,0,$AE$17*$C$17)))</f>
        <v>0.3</v>
      </c>
      <c r="AG45" s="126">
        <f>IF(AF31&gt;AF17,0,IF(AND(AF31=AF17,AF45=0),0,IF($E$17*$C$17*AG$4&gt;$E$17,0,$E$17*$C$17)+IF($F$17*$C$17*AF$4&gt;$F$17,0,$F$17*$C$17)+IF($G$17*$C$17*AE$4&gt;$G$17,0,$G$17*$C$17)+IF($H$17*$C$17*AD$4&gt;$H$17,0,$H$17*$C$17)+IF($I$17*$C$17*AC$4&gt;$I$17,0,$I$17*$C$17)+IF($J$17*$C$17*AB$4&gt;$J$17,0,$J$17*$C$17)+IF($K$17*$C$17*AA$4&gt;$K$17,0,$K$17*$C$17)+IF($L$17*$C$17*Z$4&gt;$L$17,0,$L$17*$C$17)+IF($M$17*$C$17*Y$4&gt;$M$17,0,$M$17*$C$17)+IF($N$17*$C$17*X$4&gt;$N$17,0,$N$17*$C$17)+IF($O$17*$C$17*W$4&gt;$O$17,0,$O$17*$C$17)+IF($P$17*$C$17*V$4&gt;$P$17,0,$P$17*$C$17)+IF($Q$17*$C$17*U$4&gt;$Q$17,0,$Q$17*$C$17)+IF($R$17*$C$17*T$4&gt;$R$17,0,$R$17*$C$17)+IF($S$17*$C$17*S$4&gt;$S$17,0,$S$17*$C$17)+IF($T$17*$C$17*R$4&gt;$T$17,0,$T$17*$C$17)+IF($U$17*$C$17*Q$4&gt;$U$17,0,$U$17*$C$17)+IF($V$17*$C$17*P$4&gt;$V$17,0,$V$17*$C$17)+IF($W$17*$C$17*O$4&gt;$W$17,0,$W$17*$C$17)+IF($X$17*$C$17*N$4&gt;$X$17,0,$X$17*$C$17)+IF($Y$17*$C$17*M$4&gt;$Y$17,0,$Y$17*$C$17)+IF($Z$17*$C$17*L$4&gt;$Z$17,0,$Z$17*$C$17)+IF($AA$17*$C$17*K$4&gt;$AA$17,0,$AA$17*$C$17)+IF($AB$17*$C$17*J$4&gt;$AB$17,0,$AB$17*$C$17)+IF($AC$17*$C$17*I$4&gt;$AC$17,0,$AC$17*$C$17)+IF($AD$17*$C$17*H$4&gt;$AD$17,0,$AD$17*$C$17)+IF($AE$17*$C$17*G$4&gt;$AE$17,0,$AE$17*$C$17)+IF($AF$17*$C$17*F$4&gt;$AF$17,0,$AF$17*$C$17)))</f>
        <v>0.3</v>
      </c>
      <c r="AH45" s="126">
        <f>IF(AG31&gt;AG17,0,IF(AND(AG31=AG17,AG45=0),0,IF($E$17*$C$17*AH$4&gt;$E$17,0,$E$17*$C$17)+IF($F$17*$C$17*AG$4&gt;$F$17,0,$F$17*$C$17)+IF($G$17*$C$17*AF$4&gt;$G$17,0,$G$17*$C$17)+IF($H$17*$C$17*AE$4&gt;$H$17,0,$H$17*$C$17)+IF($I$17*$C$17*AD$4&gt;$I$17,0,$I$17*$C$17)+IF($J$17*$C$17*AC$4&gt;$J$17,0,$J$17*$C$17)+IF($K$17*$C$17*AB$4&gt;$K$17,0,$K$17*$C$17)+IF($L$17*$C$17*AA$4&gt;$L$17,0,$L$17*$C$17)+IF($M$17*$C$17*Z$4&gt;$M$17,0,$M$17*$C$17)+IF($N$17*$C$17*Y$4&gt;$N$17,0,$N$17*$C$17)+IF($O$17*$C$17*X$4&gt;$O$17,0,$O$17*$C$17)+IF($P$17*$C$17*W$4&gt;$P$17,0,$P$17*$C$17)+IF($Q$17*$C$17*V$4&gt;$Q$17,0,$Q$17*$C$17)+IF($R$17*$C$17*U$4&gt;$R$17,0,$R$17*$C$17)+IF($S$17*$C$17*T$4&gt;$S$17,0,$S$17*$C$17)+IF($T$17*$C$17*S$4&gt;$T$17,0,$T$17*$C$17)+IF($U$17*$C$17*R$4&gt;$U$17,0,$U$17*$C$17)+IF($V$17*$C$17*Q$4&gt;$V$17,0,$V$17*$C$17)+IF($W$17*$C$17*P$4&gt;$W$17,0,$W$17*$C$17)+IF($X$17*$C$17*O$4&gt;$X$17,0,$X$17*$C$17)+IF($Y$17*$C$17*N$4&gt;$Y$17,0,$Y$17*$C$17)+IF($Z$17*$C$17*M$4&gt;$Z$17,0,$Z$17*$C$17)+IF($AA$17*$C$17*L$4&gt;$AA$17,0,$AA$17*$C$17)+IF($AB$17*$C$17*K$4&gt;$AB$17,0,$AB$17*$C$17)+IF($AC$17*$C$17*J$4&gt;$AC$17,0,$AC$17*$C$17)+IF($AD$17*$C$17*I$4&gt;$AD$17,0,$AD$17*$C$17)+IF($AE$17*$C$17*H$4&gt;$AE$17,0,$AE$17*$C$17)+IF($AF$17*$C$17*G$4&gt;$AF$17,0,$AF$17*$C$17)+IF($AG$17*$C$17*F$4&gt;$AG$17,0,$AG$17*$C$17)))</f>
        <v>0.3</v>
      </c>
      <c r="AI45" s="126">
        <f>IF(AH31&gt;AH17,0,IF(AND(AH31=AH17,AH45=0),0,IF($E$17*$C$17*AI$4&gt;$E$17,0,$E$17*$C$17)+IF($F$17*$C$17*AH$4&gt;$F$17,0,$F$17*$C$17)+IF($G$17*$C$17*AG$4&gt;$G$17,0,$G$17*$C$17)+IF($H$17*$C$17*AF$4&gt;$H$17,0,$H$17*$C$17)+IF($I$17*$C$17*AE$4&gt;$I$17,0,$I$17*$C$17)+IF($J$17*$C$17*AD$4&gt;$J$17,0,$J$17*$C$17)+IF($K$17*$C$17*AC$4&gt;$K$17,0,$K$17*$C$17)+IF($L$17*$C$17*AB$4&gt;$L$17,0,$L$17*$C$17)+IF($M$17*$C$17*AA$4&gt;$M$17,0,$M$17*$C$17)+IF($N$17*$C$17*Z$4&gt;$N$17,0,$N$17*$C$17)+IF($O$17*$C$17*Y$4&gt;$O$17,0,$O$17*$C$17)+IF($P$17*$C$17*X$4&gt;$P$17,0,$P$17*$C$17)+IF($Q$17*$C$17*W$4&gt;$Q$17,0,$Q$17*$C$17)+IF($R$17*$C$17*V$4&gt;$R$17,0,$R$17*$C$17)+IF($S$17*$C$17*U$4&gt;$S$17,0,$S$17*$C$17)+IF($T$17*$C$17*T$4&gt;$T$17,0,$T$17*$C$17)+IF($U$17*$C$17*S$4&gt;$U$17,0,$U$17*$C$17)+IF($V$17*$C$17*R$4&gt;$V$17,0,$V$17*$C$17)+IF($W$17*$C$17*Q$4&gt;$W$17,0,$W$17*$C$17)+IF($X$17*$C$17*P$4&gt;$X$17,0,$X$17*$C$17)+IF($Y$17*$C$17*O$4&gt;$Y$17,0,$Y$17*$C$17)+IF($Z$17*$C$17*N$4&gt;$Z$17,0,$Z$17*$C$17)+IF($AA$17*$C$17*M$4&gt;$AA$17,0,$AA$17*$C$17)+IF($AB$17*$C$17*L$4&gt;$AB$17,0,$AB$17*$C$17)+IF($AC$17*$C$17*K$4&gt;$AC$17,0,$AC$17*$C$17)+IF($AD$17*$C$17*J$4&gt;$AD$17,0,$AD$17*$C$17)+IF($AE$17*$C$17*I$4&gt;$AE$17,0,$AE$17*$C$17)+IF($AF$17*$C$17*H$4&gt;$AF$17,0,$AF$17*$C$17)+IF($AG$17*$C$17*G$4&gt;$AG$17,0,$AG$17*$C$17)+IF($AH$17*$C$17*F$4&gt;$AH$17,0,$AH$17*$C$17)))</f>
        <v>0.3</v>
      </c>
    </row>
    <row r="46" spans="2:35" x14ac:dyDescent="0.3">
      <c r="B46" s="6" t="str">
        <f t="shared" si="10"/>
        <v>Land</v>
      </c>
      <c r="C46" s="284"/>
      <c r="D46" s="151">
        <f>SUM(E46:AI46)</f>
        <v>30</v>
      </c>
      <c r="E46" s="126">
        <v>0</v>
      </c>
      <c r="F46" s="126">
        <f>IF(E32&gt;E18,0,IF(AND(E32=E18,E46=0),0,IF($E$18*$C$18*F$4&gt;$E$18,0,$E$18*$C$18)))</f>
        <v>1</v>
      </c>
      <c r="G46" s="126">
        <f>IF(F32&gt;F18,0,IF(AND(F32=F18,F46=0),0,IF($E$18*$C$18*G$4&gt;$E$18,0,$E$18*$C$18)+IF($F$18*$C$18*F$4&gt;$F$18,0,$F$18*$C$18)))</f>
        <v>1</v>
      </c>
      <c r="H46" s="126">
        <f>IF(G32&gt;G18,0,IF(AND(G32=G18,G46=0),0,IF($E$18*$C$18*H$4&gt;$E$18,0,$E$18*$C$18)+IF($F$18*$C$18*G$4&gt;$F$18,0,$F$18*$C$18)+IF($G$18*$C$18*F$4&gt;$G$18,0,$G$18*$C$18)))</f>
        <v>1</v>
      </c>
      <c r="I46" s="126">
        <f>IF(H32&gt;H18,0,IF(AND(H32=H18,H46=0),0,IF($E$18*$C$18*I$4&gt;$E$18,0,$E$18*$C$18)+IF($F$18*$C$18*H$4&gt;$F$18,0,$F$18*$C$18)+IF($G$18*$C$18*G$4&gt;$G$18,0,$G$18*$C$18)+IF($H$18*$C$18*F$4&gt;$H$18,0,$H$18*$C$18)))</f>
        <v>1</v>
      </c>
      <c r="J46" s="126">
        <f>IF(I32&gt;I18,0,IF(AND(I32=I18,I46=0),0,IF($E$18*$C$18*J$4&gt;$E$18,0,$E$18*$C$18)+IF($F$18*$C$18*I$4&gt;$F$18,0,$F$18*$C$18)+IF($G$18*$C$18*H$4&gt;$G$18,0,$G$18*$C$18)+IF($H$18*$C$18*G$4&gt;$H$18,0,$H$18*$C$18)+IF($I$18*$C$18*F$4&gt;$I$18,0,$I$18*$C$18)))</f>
        <v>1</v>
      </c>
      <c r="K46" s="126">
        <f>IF(J32&gt;J18,0,IF(AND(J32=J18,J46=0),0,IF($E$18*$C$18*K$4&gt;$E$18,0,$E$18*$C$18)+IF($F$18*$C$18*J$4&gt;$F$18,0,$F$18*$C$18)+IF($G$18*$C$18*I$4&gt;$G$18,0,$G$18*$C$18)+IF($H$18*$C$18*H$4&gt;$H$18,0,$H$18*$C$18)+IF($I$18*$C$18*G$4&gt;$I$18,0,$I$18*$C$18)+IF($J$18*$C$18*F$4&gt;$J$18,0,$J$18*$C$18)))</f>
        <v>1</v>
      </c>
      <c r="L46" s="126">
        <f>IF(K32&gt;K18,0,IF(AND(K32=K18,K46=0),0,IF($E$18*$C$18*L$4&gt;$E$18,0,$E$18*$C$18)+IF($F$18*$C$18*K$4&gt;$F$18,0,$F$18*$C$18)+IF($G$18*$C$18*J$4&gt;$G$18,0,$G$18*$C$18)+IF($H$18*$C$18*I$4&gt;$H$18,0,$H$18*$C$18)+IF($I$18*$C$18*H$4&gt;$I$18,0,$I$18*$C$18)+IF($J$18*$C$18*G$4&gt;$J$18,0,$J$18*$C$18)+IF($K$18*$C$18*F$4&gt;$K$18,0,$K$18*$C$18)))</f>
        <v>1</v>
      </c>
      <c r="M46" s="126">
        <f>IF(L32&gt;L18,0,IF(AND(L32=L18,L46=0),0,IF($E$18*$C$18*M$4&gt;$E$18,0,$E$18*$C$18)+IF($F$18*$C$18*L$4&gt;$F$18,0,$F$18*$C$18)+IF($G$18*$C$18*K$4&gt;$G$18,0,$G$18*$C$18)+IF($H$18*$C$18*J$4&gt;$H$18,0,$H$18*$C$18)+IF($I$18*$C$18*I$4&gt;$I$18,0,$I$18*$C$18)+IF($J$18*$C$18*H$4&gt;$J$18,0,$J$18*$C$18)+IF($K$18*$C$18*G$4&gt;$K$18,0,$K$18*$C$18)+IF($L$18*$C$18*F$4&gt;$L$18,0,$L$18*$C$18)))</f>
        <v>1</v>
      </c>
      <c r="N46" s="126">
        <f>IF(M32&gt;M18,0,IF(AND(M32=M18,M46=0),0,IF($E$18*$C$18*N$4&gt;$E$18,0,$E$18*$C$18)+IF($F$18*$C$18*M$4&gt;$F$18,0,$F$18*$C$18)+IF($G$18*$C$18*L$4&gt;$G$18,0,$G$18*$C$18)+IF($H$18*$C$18*K$4&gt;$H$18,0,$H$18*$C$18)+IF($I$18*$C$18*J$4&gt;$I$18,0,$I$18*$C$18)+IF($J$18*$C$18*I$4&gt;$J$18,0,$J$18*$C$18)+IF($K$18*$C$18*H$4&gt;$K$18,0,$K$18*$C$18)+IF($L$18*$C$18*G$4&gt;$L$18,0,$L$18*$C$18)+IF($M$18*$C$18*F$4&gt;$M$18,0,$M$18*$C$18)))</f>
        <v>1</v>
      </c>
      <c r="O46" s="126">
        <f>IF(N32&gt;N18,0,IF(AND(N32=N18,N46=0),0,IF($E$18*$C$18*O$4&gt;$E$18,0,$E$18*$C$18)+IF($F$18*$C$18*N$4&gt;$F$18,0,$F$18*$C$18)+IF($G$18*$C$18*M$4&gt;$G$18,0,$G$18*$C$18)+IF($H$18*$C$18*L$4&gt;$H$18,0,$H$18*$C$18)+IF($I$18*$C$18*K$4&gt;$I$18,0,$I$18*$C$18)+IF($J$18*$C$18*J$4&gt;$J$18,0,$J$18*$C$18)+IF($K$18*$C$18*I$4&gt;$K$18,0,$K$18*$C$18)+IF($L$18*$C$18*H$4&gt;$L$18,0,$L$18*$C$18)+IF($M$18*$C$18*G$4&gt;$M$18,0,$M$18*$C$18)+IF($N$18*$C$18*F$4&gt;$N$18,0,$N$18*$C$18)))</f>
        <v>1</v>
      </c>
      <c r="P46" s="126">
        <f>IF(O32&gt;O18,0,IF(AND(O32=O18,O46=0),0,IF($E$18*$C$18*P$4&gt;$E$18,0,$E$18*$C$18)+IF($F$18*$C$18*O$4&gt;$F$18,0,$F$18*$C$18)+IF($G$18*$C$18*N$4&gt;$G$18,0,$G$18*$C$18)+IF($H$18*$C$18*M$4&gt;$H$18,0,$H$18*$C$18)+IF($I$18*$C$18*L$4&gt;$I$18,0,$I$18*$C$18)+IF($J$18*$C$18*K$4&gt;$J$18,0,$J$18*$C$18)+IF($K$18*$C$18*J$4&gt;$K$18,0,$K$18*$C$18)+IF($L$18*$C$18*I$4&gt;$L$18,0,$L$18*$C$18)+IF($M$18*$C$18*H$4&gt;$M$18,0,$M$18*$C$18)+IF($N$18*$C$18*G$4&gt;$N$18,0,$N$18*$C$18)+IF($O$18*$C$18*F$4&gt;$O$18,0,$O$18*$C$18)))</f>
        <v>1</v>
      </c>
      <c r="Q46" s="126">
        <f>IF(P32&gt;P18,0,IF(AND(P32=P18,P46=0),0,IF($E$18*$C$18*Q$4&gt;$E$18,0,$E$18*$C$18)+IF($F$18*$C$18*P$4&gt;$F$18,0,$F$18*$C$18)+IF($G$18*$C$18*O$4&gt;$G$18,0,$G$18*$C$18)+IF($H$18*$C$18*N$4&gt;$H$18,0,$H$18*$C$18)+IF($I$18*$C$18*M$4&gt;$I$18,0,$I$18*$C$18)+IF($J$18*$C$18*L$4&gt;$J$18,0,$J$18*$C$18)+IF($K$18*$C$18*K$4&gt;$K$18,0,$K$18*$C$18)+IF($L$18*$C$18*J$4&gt;$L$18,0,$L$18*$C$18)+IF($M$18*$C$18*I$4&gt;$M$18,0,$M$18*$C$18)+IF($N$18*$C$18*H$4&gt;$N$18,0,$N$18*$C$18)+IF($O$18*$C$18*G$4&gt;$O$18,0,$O$18*$C$18)+IF($P$18*$C$18*F$4&gt;$P$18,0,$P$18*$C$18)))</f>
        <v>1</v>
      </c>
      <c r="R46" s="126">
        <f>IF(Q32&gt;Q18,0,IF(AND(Q32=Q18,Q46=0),0,IF($E$18*$C$18*R$4&gt;$E$18,0,$E$18*$C$18)+IF($F$18*$C$18*Q$4&gt;$F$18,0,$F$18*$C$18)+IF($G$18*$C$18*P$4&gt;$G$18,0,$G$18*$C$18)+IF($H$18*$C$18*O$4&gt;$H$18,0,$H$18*$C$18)+IF($I$18*$C$18*N$4&gt;$I$18,0,$I$18*$C$18)+IF($J$18*$C$18*M$4&gt;$J$18,0,$J$18*$C$18)+IF($K$18*$C$18*L$4&gt;$K$18,0,$K$18*$C$18)+IF($L$18*$C$18*K$4&gt;$L$18,0,$L$18*$C$18)+IF($M$18*$C$18*J$4&gt;$M$18,0,$M$18*$C$18)+IF($N$18*$C$18*I$4&gt;$N$18,0,$N$18*$C$18)+IF($O$18*$C$18*H$4&gt;$O$18,0,$O$18*$C$18)+IF($P$18*$C$18*G$4&gt;$P$18,0,$P$18*$C$18)+IF($Q$18*$C$18*F$4&gt;$Q$18,0,$Q$18*$C$18)))</f>
        <v>1</v>
      </c>
      <c r="S46" s="126">
        <f>IF(R32&gt;R18,0,IF(AND(R32=R18,R46=0),0,IF($E$18*$C$18*S$4&gt;$E$18,0,$E$18*$C$18)+IF($F$18*$C$18*R$4&gt;$F$18,0,$F$18*$C$18)+IF($G$18*$C$18*Q$4&gt;$G$18,0,$G$18*$C$18)+IF($H$18*$C$18*P$4&gt;$H$18,0,$H$18*$C$18)+IF($I$18*$C$18*O$4&gt;$I$18,0,$I$18*$C$18)+IF($J$18*$C$18*N$4&gt;$J$18,0,$J$18*$C$18)+IF($K$18*$C$18*M$4&gt;$K$18,0,$K$18*$C$18)+IF($L$18*$C$18*L$4&gt;$L$18,0,$L$18*$C$18)+IF($M$18*$C$18*K$4&gt;$M$18,0,$M$18*$C$18)+IF($N$18*$C$18*J$4&gt;$N$18,0,$N$18*$C$18)+IF($O$18*$C$18*I$4&gt;$O$18,0,$O$18*$C$18)+IF($P$18*$C$18*H$4&gt;$P$18,0,$P$18*$C$18)+IF($Q$18*$C$18*G$4&gt;$Q$18,0,$Q$18*$C$18)+IF($R$18*$C$18*F$4&gt;$R$18,0,$R$18*$C$18)))</f>
        <v>1</v>
      </c>
      <c r="T46" s="126">
        <f>IF(S32&gt;S18,0,IF(AND(S32=S18,S46=0),0,IF($E$18*$C$18*T$4&gt;$E$18,0,$E$18*$C$18)+IF($F$18*$C$18*S$4&gt;$F$18,0,$F$18*$C$18)+IF($G$18*$C$18*R$4&gt;$G$18,0,$G$18*$C$18)+IF($H$18*$C$18*Q$4&gt;$H$18,0,$H$18*$C$18)+IF($I$18*$C$18*P$4&gt;$I$18,0,$I$18*$C$18)+IF($J$18*$C$18*O$4&gt;$J$18,0,$J$18*$C$18)+IF($K$18*$C$18*N$4&gt;$K$18,0,$K$18*$C$18)+IF($L$18*$C$18*M$4&gt;$L$18,0,$L$18*$C$18)+IF($M$18*$C$18*L$4&gt;$M$18,0,$M$18*$C$18)+IF($N$18*$C$18*K$4&gt;$N$18,0,$N$18*$C$18)+IF($O$18*$C$18*J$4&gt;$O$18,0,$O$18*$C$18)+IF($P$18*$C$18*I$4&gt;$P$18,0,$P$18*$C$18)+IF($Q$18*$C$18*H$4&gt;$Q$18,0,$Q$18*$C$18)+IF($R$18*$C$18*G$4&gt;$R$18,0,$R$18*$C$18)+IF($S$18*$C$18*F$4&gt;$S$18,0,$S$18*$C$18)))</f>
        <v>1</v>
      </c>
      <c r="U46" s="126">
        <f>IF(T32&gt;T18,0,IF(AND(T32=T18,T46=0),0,IF($E$18*$C$18*U$4&gt;$E$18,0,$E$18*$C$18)+IF($F$18*$C$18*T$4&gt;$F$18,0,$F$18*$C$18)+IF($G$18*$C$18*S$4&gt;$G$18,0,$G$18*$C$18)+IF($H$18*$C$18*R$4&gt;$H$18,0,$H$18*$C$18)+IF($I$18*$C$18*Q$4&gt;$I$18,0,$I$18*$C$18)+IF($J$18*$C$18*P$4&gt;$J$18,0,$J$18*$C$18)+IF($K$18*$C$18*O$4&gt;$K$18,0,$K$18*$C$18)+IF($L$18*$C$18*N$4&gt;$L$18,0,$L$18*$C$18)+IF($M$18*$C$18*M$4&gt;$M$18,0,$M$18*$C$18)+IF($N$18*$C$18*L$4&gt;$N$18,0,$N$18*$C$18)+IF($O$18*$C$18*K$4&gt;$O$18,0,$O$18*$C$18)+IF($P$18*$C$18*J$4&gt;$P$18,0,$P$18*$C$18)+IF($Q$18*$C$18*I$4&gt;$Q$18,0,$Q$18*$C$18)+IF($R$18*$C$18*H$4&gt;$R$18,0,$R$18*$C$18)+IF($S$18*$C$18*G$4&gt;$S$18,0,$S$18*$C$18)+IF($T$18*$C$18*F$4&gt;$T$18,0,$T$18*$C$18)))</f>
        <v>1</v>
      </c>
      <c r="V46" s="126">
        <f>IF(U32&gt;U18,0,IF(AND(U32=U18,U46=0),0,IF($E$18*$C$18*V$4&gt;$E$18,0,$E$18*$C$18)+IF($F$18*$C$18*U$4&gt;$F$18,0,$F$18*$C$18)+IF($G$18*$C$18*T$4&gt;$G$18,0,$G$18*$C$18)+IF($H$18*$C$18*S$4&gt;$H$18,0,$H$18*$C$18)+IF($I$18*$C$18*R$4&gt;$I$18,0,$I$18*$C$18)+IF($J$18*$C$18*Q$4&gt;$J$18,0,$J$18*$C$18)+IF($K$18*$C$18*P$4&gt;$K$18,0,$K$18*$C$18)+IF($L$18*$C$18*O$4&gt;$L$18,0,$L$18*$C$18)+IF($M$18*$C$18*N$4&gt;$M$18,0,$M$18*$C$18)+IF($N$18*$C$18*M$4&gt;$N$18,0,$N$18*$C$18)+IF($O$18*$C$18*L$4&gt;$O$18,0,$O$18*$C$18)+IF($P$18*$C$18*K$4&gt;$P$18,0,$P$18*$C$18)+IF($Q$18*$C$18*J$4&gt;$Q$18,0,$Q$18*$C$18)+IF($R$18*$C$18*I$4&gt;$R$18,0,$R$18*$C$18)+IF($S$18*$C$18*H$4&gt;$S$18,0,$S$18*$C$18)+IF($T$18*$C$18*G$4&gt;$T$18,0,$T$18*$C$18)+IF($U$18*$C$18*F$4&gt;$U$18,0,$U$18*$C$18)))</f>
        <v>1</v>
      </c>
      <c r="W46" s="126">
        <f>IF(V32&gt;V18,0,IF(AND(V32=V18,V46=0),0,IF($E$18*$C$18*W$4&gt;$E$18,0,$E$18*$C$18)+IF($F$18*$C$18*V$4&gt;$F$18,0,$F$18*$C$18)+IF($G$18*$C$18*U$4&gt;$G$18,0,$G$18*$C$18)+IF($H$18*$C$18*T$4&gt;$H$18,0,$H$18*$C$18)+IF($I$18*$C$18*S$4&gt;$I$18,0,$I$18*$C$18)+IF($J$18*$C$18*R$4&gt;$J$18,0,$J$18*$C$18)+IF($K$18*$C$18*Q$4&gt;$K$18,0,$K$18*$C$18)+IF($L$18*$C$18*P$4&gt;$L$18,0,$L$18*$C$18)+IF($M$18*$C$18*O$4&gt;$M$18,0,$M$18*$C$18)+IF($N$18*$C$18*N$4&gt;$N$18,0,$N$18*$C$18)+IF($O$18*$C$18*M$4&gt;$O$18,0,$O$18*$C$18)+IF($P$18*$C$18*L$4&gt;$P$18,0,$P$18*$C$18)+IF($Q$18*$C$18*K$4&gt;$Q$18,0,$Q$18*$C$18)+IF($R$18*$C$18*J$4&gt;$R$18,0,$R$18*$C$18)+IF($S$18*$C$18*I$4&gt;$S$18,0,$S$18*$C$18)+IF($T$18*$C$18*H$4&gt;$T$18,0,$T$18*$C$18)+IF($U$18*$C$18*G$4&gt;$U$18,0,$U$18*$C$18)+IF($V$18*$C$18*F$4&gt;$V$18,0,$V$18*$C$18)))</f>
        <v>1</v>
      </c>
      <c r="X46" s="126">
        <f>IF(W32&gt;W18,0,IF(AND(W32=W18,W46=0),0,IF($E$18*$C$18*X$4&gt;$E$18,0,$E$18*$C$18)+IF($F$18*$C$18*W$4&gt;$F$18,0,$F$18*$C$18)+IF($G$18*$C$18*V$4&gt;$G$18,0,$G$18*$C$18)+IF($H$18*$C$18*U$4&gt;$H$18,0,$H$18*$C$18)+IF($I$18*$C$18*T$4&gt;$I$18,0,$I$18*$C$18)+IF($J$18*$C$18*S$4&gt;$J$18,0,$J$18*$C$18)+IF($K$18*$C$18*R$4&gt;$K$18,0,$K$18*$C$18)+IF($L$18*$C$18*Q$4&gt;$L$18,0,$L$18*$C$18)+IF($M$18*$C$18*P$4&gt;$M$18,0,$M$18*$C$18)+IF($N$18*$C$18*O$4&gt;$N$18,0,$N$18*$C$18)+IF($O$18*$C$18*N$4&gt;$O$18,0,$O$18*$C$18)+IF($P$18*$C$18*M$4&gt;$P$18,0,$P$18*$C$18)+IF($Q$18*$C$18*L$4&gt;$Q$18,0,$Q$18*$C$18)+IF($R$18*$C$18*K$4&gt;$R$18,0,$R$18*$C$18)+IF($S$18*$C$18*J$4&gt;$S$18,0,$S$18*$C$18)+IF($T$18*$C$18*I$4&gt;$T$18,0,$T$18*$C$18)+IF($U$18*$C$18*H$4&gt;$U$18,0,$U$18*$C$18)+IF($V$18*$C$18*G$4&gt;$V$18,0,$V$18*$C$18)+IF($W$18*$C$18*F$4&gt;$W$18,0,$W$18*$C$18)))</f>
        <v>1</v>
      </c>
      <c r="Y46" s="126">
        <f>IF(X32&gt;X18,0,IF(AND(X32=X18,X46=0),0,IF($E$18*$C$18*Y$4&gt;$E$18,0,$E$18*$C$18)+IF($F$18*$C$18*X$4&gt;$F$18,0,$F$18*$C$18)+IF($G$18*$C$18*W$4&gt;$G$18,0,$G$18*$C$18)+IF($H$18*$C$18*V$4&gt;$H$18,0,$H$18*$C$18)+IF($I$18*$C$18*U$4&gt;$I$18,0,$I$18*$C$18)+IF($J$18*$C$18*T$4&gt;$J$18,0,$J$18*$C$18)+IF($K$18*$C$18*S$4&gt;$K$18,0,$K$18*$C$18)+IF($L$18*$C$18*R$4&gt;$L$18,0,$L$18*$C$18)+IF($M$18*$C$18*Q$4&gt;$M$18,0,$M$18*$C$18)+IF($N$18*$C$18*P$4&gt;$N$18,0,$N$18*$C$18)+IF($O$18*$C$18*O$4&gt;$O$18,0,$O$18*$C$18)+IF($P$18*$C$18*N$4&gt;$P$18,0,$P$18*$C$18)+IF($Q$18*$C$18*M$4&gt;$Q$18,0,$Q$18*$C$18)+IF($R$18*$C$18*L$4&gt;$R$18,0,$R$18*$C$18)+IF($S$18*$C$18*K$4&gt;$S$18,0,$S$18*$C$18)+IF($T$18*$C$18*J$4&gt;$T$18,0,$T$18*$C$18)+IF($U$18*$C$18*I$4&gt;$U$18,0,$U$18*$C$18)+IF($V$18*$C$18*H$4&gt;$V$18,0,$V$18*$C$18)+IF($W$18*$C$18*G$4&gt;$W$18,0,$W$18*$C$18)+IF($X$18*$C$18*F$4&gt;$X$18,0,$X$18*$C$18)))</f>
        <v>1</v>
      </c>
      <c r="Z46" s="126">
        <f>IF(Y32&gt;Y18,0,IF(AND(Y32=Y18,Y46=0),0,IF($E$18*$C$18*Z$4&gt;$E$18,0,$E$18*$C$18)+IF($F$18*$C$18*Y$4&gt;$F$18,0,$F$18*$C$18)+IF($G$18*$C$18*X$4&gt;$G$18,0,$G$18*$C$18)+IF($H$18*$C$18*W$4&gt;$H$18,0,$H$18*$C$18)+IF($I$18*$C$18*V$4&gt;$I$18,0,$I$18*$C$18)+IF($J$18*$C$18*U$4&gt;$J$18,0,$J$18*$C$18)+IF($K$18*$C$18*T$4&gt;$K$18,0,$K$18*$C$18)+IF($L$18*$C$18*S$4&gt;$L$18,0,$L$18*$C$18)+IF($M$18*$C$18*R$4&gt;$M$18,0,$M$18*$C$18)+IF($N$18*$C$18*Q$4&gt;$N$18,0,$N$18*$C$18)+IF($O$18*$C$18*P$4&gt;$O$18,0,$O$18*$C$18)+IF($P$18*$C$18*O$4&gt;$P$18,0,$P$18*$C$18)+IF($Q$18*$C$18*N$4&gt;$Q$18,0,$Q$18*$C$18)+IF($R$18*$C$18*M$4&gt;$R$18,0,$R$18*$C$18)+IF($S$18*$C$18*L$4&gt;$S$18,0,$S$18*$C$18)+IF($T$18*$C$18*K$4&gt;$T$18,0,$T$18*$C$18)+IF($U$18*$C$18*J$4&gt;$U$18,0,$U$18*$C$18)+IF($V$18*$C$18*I$4&gt;$V$18,0,$V$18*$C$18)+IF($W$18*$C$18*H$4&gt;$W$18,0,$W$18*$C$18)+IF($X$18*$C$18*G$4&gt;$X$18,0,$X$18*$C$18)+IF($Y$18*$C$18*F$4&gt;$Y$18,0,$Y$18*$C$18)))</f>
        <v>1</v>
      </c>
      <c r="AA46" s="126">
        <f>IF(Z32&gt;Z18,0,IF(AND(Z32=Z18,Z46=0),0,IF($E$18*$C$18*AA$4&gt;$E$18,0,$E$18*$C$18)+IF($F$18*$C$18*Z$4&gt;$F$18,0,$F$18*$C$18)+IF($G$18*$C$18*Y$4&gt;$G$18,0,$G$18*$C$18)+IF($H$18*$C$18*X$4&gt;$H$18,0,$H$18*$C$18)+IF($I$18*$C$18*W$4&gt;$I$18,0,$I$18*$C$18)+IF($J$18*$C$18*V$4&gt;$J$18,0,$J$18*$C$18)+IF($K$18*$C$18*U$4&gt;$K$18,0,$K$18*$C$18)+IF($L$18*$C$18*T$4&gt;$L$18,0,$L$18*$C$18)+IF($M$18*$C$18*S$4&gt;$M$18,0,$M$18*$C$18)+IF($N$18*$C$18*R$4&gt;$N$18,0,$N$18*$C$18)+IF($O$18*$C$18*Q$4&gt;$O$18,0,$O$18*$C$18)+IF($P$18*$C$18*P$4&gt;$P$18,0,$P$18*$C$18)+IF($Q$18*$C$18*O$4&gt;$Q$18,0,$Q$18*$C$18)+IF($R$18*$C$18*N$4&gt;$R$18,0,$R$18*$C$18)+IF($S$18*$C$18*M$4&gt;$S$18,0,$S$18*$C$18)+IF($T$18*$C$18*L$4&gt;$T$18,0,$T$18*$C$18)+IF($U$18*$C$18*K$4&gt;$U$18,0,$U$18*$C$18)+IF($V$18*$C$18*J$4&gt;$V$18,0,$V$18*$C$18)+IF($W$18*$C$18*I$4&gt;$W$18,0,$W$18*$C$18)+IF($X$18*$C$18*H$4&gt;$X$18,0,$X$18*$C$18)+IF($Y$18*$C$18*G$4&gt;$Y$18,0,$Y$18*$C$18)+IF($Z$18*$C$18*F$4&gt;$Z$18,0,$Z$18*$C$18)))</f>
        <v>1</v>
      </c>
      <c r="AB46" s="126">
        <f>IF(AA32&gt;AA18,0,IF(AND(AA32=AA18,AA46=0),0,IF($E$18*$C$18*AB$4&gt;$E$18,0,$E$18*$C$18)+IF($F$18*$C$18*AA$4&gt;$F$18,0,$F$18*$C$18)+IF($G$18*$C$18*Z$4&gt;$G$18,0,$G$18*$C$18)+IF($H$18*$C$18*Y$4&gt;$H$18,0,$H$18*$C$18)+IF($I$18*$C$18*X$4&gt;$I$18,0,$I$18*$C$18)+IF($J$18*$C$18*W$4&gt;$J$18,0,$J$18*$C$18)+IF($K$18*$C$18*V$4&gt;$K$18,0,$K$18*$C$18)+IF($L$18*$C$18*U$4&gt;$L$18,0,$L$18*$C$18)+IF($M$18*$C$18*T$4&gt;$M$18,0,$M$18*$C$18)+IF($N$18*$C$18*S$4&gt;$N$18,0,$N$18*$C$18)+IF($O$18*$C$18*R$4&gt;$O$18,0,$O$18*$C$18)+IF($P$18*$C$18*Q$4&gt;$P$18,0,$P$18*$C$18)+IF($Q$18*$C$18*P$4&gt;$Q$18,0,$Q$18*$C$18)+IF($R$18*$C$18*O$4&gt;$R$18,0,$R$18*$C$18)+IF($S$18*$C$18*N$4&gt;$S$18,0,$S$18*$C$18)+IF($T$18*$C$18*M$4&gt;$T$18,0,$T$18*$C$18)+IF($U$18*$C$18*L$4&gt;$U$18,0,$U$18*$C$18)+IF($V$18*$C$18*K$4&gt;$V$18,0,$V$18*$C$18)+IF($W$18*$C$18*J$4&gt;$W$18,0,$W$18*$C$18)+IF($X$18*$C$18*I$4&gt;$X$18,0,$X$18*$C$18)+IF($Y$18*$C$18*H$4&gt;$Y$18,0,$Y$18*$C$18)+IF($Z$18*$C$18*G$4&gt;$Z$18,0,$Z$18*$C$18)+IF($AA$18*$C$18*F$4&gt;$AA$18,0,$AA$18*$C$18)))</f>
        <v>1</v>
      </c>
      <c r="AC46" s="126">
        <f>IF(AB32&gt;AB18,0,IF(AND(AB32=AB18,AB46=0),0,IF($E$18*$C$18*AC$4&gt;$E$18,0,$E$18*$C$18)+IF($F$18*$C$18*AB$4&gt;$F$18,0,$F$18*$C$18)+IF($G$18*$C$18*AA$4&gt;$G$18,0,$G$18*$C$18)+IF($H$18*$C$18*Z$4&gt;$H$18,0,$H$18*$C$18)+IF($I$18*$C$18*Y$4&gt;$I$18,0,$I$18*$C$18)+IF($J$18*$C$18*X$4&gt;$J$18,0,$J$18*$C$18)+IF($K$18*$C$18*W$4&gt;$K$18,0,$K$18*$C$18)+IF($L$18*$C$18*V$4&gt;$L$18,0,$L$18*$C$18)+IF($M$18*$C$18*U$4&gt;$M$18,0,$M$18*$C$18)+IF($N$18*$C$18*T$4&gt;$N$18,0,$N$18*$C$18)+IF($O$18*$C$18*S$4&gt;$O$18,0,$O$18*$C$18)+IF($P$18*$C$18*R$4&gt;$P$18,0,$P$18*$C$18)+IF($Q$18*$C$18*Q$4&gt;$Q$18,0,$Q$18*$C$18)+IF($R$18*$C$18*P$4&gt;$R$18,0,$R$18*$C$18)+IF($S$18*$C$18*O$4&gt;$S$18,0,$S$18*$C$18)+IF($T$18*$C$18*N$4&gt;$T$18,0,$T$18*$C$18)+IF($U$18*$C$18*M$4&gt;$U$18,0,$U$18*$C$18)+IF($V$18*$C$18*L$4&gt;$V$18,0,$V$18*$C$18)+IF($W$18*$C$18*K$4&gt;$W$18,0,$W$18*$C$18)+IF($X$18*$C$18*J$4&gt;$X$18,0,$X$18*$C$18)+IF($Y$18*$C$18*I$4&gt;$Y$18,0,$Y$18*$C$18)+IF($Z$18*$C$18*H$4&gt;$Z$18,0,$Z$18*$C$18)+IF($AA$18*$C$18*G$4&gt;$AA$18,0,$AA$18*$C$18)+IF($AB$18*$C$18*F$4&gt;$AB$18,0,$AB$18*$C$18)))</f>
        <v>1</v>
      </c>
      <c r="AD46" s="126">
        <f>IF(AC32&gt;AC18,0,IF(AND(AC32=AC18,AC46=0),0,IF($E$18*$C$18*AD$4&gt;$E$18,0,$E$18*$C$18)+IF($F$18*$C$18*AC$4&gt;$F$18,0,$F$18*$C$18)+IF($G$18*$C$18*AB$4&gt;$G$18,0,$G$18*$C$18)+IF($H$18*$C$18*AA$4&gt;$H$18,0,$H$18*$C$18)+IF($I$18*$C$18*Z$4&gt;$I$18,0,$I$18*$C$18)+IF($J$18*$C$18*Y$4&gt;$J$18,0,$J$18*$C$18)+IF($K$18*$C$18*X$4&gt;$K$18,0,$K$18*$C$18)+IF($L$18*$C$18*W$4&gt;$L$18,0,$L$18*$C$18)+IF($M$18*$C$18*V$4&gt;$M$18,0,$M$18*$C$18)+IF($N$18*$C$18*U$4&gt;$N$18,0,$N$18*$C$18)+IF($O$18*$C$18*T$4&gt;$O$18,0,$O$18*$C$18)+IF($P$18*$C$18*S$4&gt;$P$18,0,$P$18*$C$18)+IF($Q$18*$C$18*R$4&gt;$Q$18,0,$Q$18*$C$18)+IF($R$18*$C$18*Q$4&gt;$R$18,0,$R$18*$C$18)+IF($S$18*$C$18*P$4&gt;$S$18,0,$S$18*$C$18)+IF($T$18*$C$18*O$4&gt;$T$18,0,$T$18*$C$18)+IF($U$18*$C$18*N$4&gt;$U$18,0,$U$18*$C$18)+IF($V$18*$C$18*M$4&gt;$V$18,0,$V$18*$C$18)+IF($W$18*$C$18*L$4&gt;$W$18,0,$W$18*$C$18)+IF($X$18*$C$18*K$4&gt;$X$18,0,$X$18*$C$18)+IF($Y$18*$C$18*J$4&gt;$Y$18,0,$Y$18*$C$18)+IF($Z$18*$C$18*I$4&gt;$Z$18,0,$Z$18*$C$18)+IF($AA$18*$C$18*H$4&gt;$AA$18,0,$AA$18*$C$18)+IF($AB$18*$C$18*G$4&gt;$AB$18,0,$AB$18*$C$18)+IF($AC$18*$C$18*F$4&gt;$AC$18,0,$AC$18*$C$18)))</f>
        <v>1</v>
      </c>
      <c r="AE46" s="126">
        <f>IF(AD32&gt;AD18,0,IF(AND(AD32=AD18,AD46=0),0,IF($E$18*$C$18*AE$4&gt;$E$18,0,$E$18*$C$18)+IF($F$18*$C$18*AD$4&gt;$F$18,0,$F$18*$C$18)+IF($G$18*$C$18*AC$4&gt;$G$18,0,$G$18*$C$18)+IF($H$18*$C$18*AB$4&gt;$H$18,0,$H$18*$C$18)+IF($I$18*$C$18*AA$4&gt;$I$18,0,$I$18*$C$18)+IF($J$18*$C$18*Z$4&gt;$J$18,0,$J$18*$C$18)+IF($K$18*$C$18*Y$4&gt;$K$18,0,$K$18*$C$18)+IF($L$18*$C$18*X$4&gt;$L$18,0,$L$18*$C$18)+IF($M$18*$C$18*W$4&gt;$M$18,0,$M$18*$C$18)+IF($N$18*$C$18*V$4&gt;$N$18,0,$N$18*$C$18)+IF($O$18*$C$18*U$4&gt;$O$18,0,$O$18*$C$18)+IF($P$18*$C$18*T$4&gt;$P$18,0,$P$18*$C$18)+IF($Q$18*$C$18*S$4&gt;$Q$18,0,$Q$18*$C$18)+IF($R$18*$C$18*R$4&gt;$R$18,0,$R$18*$C$18)+IF($S$18*$C$18*Q$4&gt;$S$18,0,$S$18*$C$18)+IF($T$18*$C$18*P$4&gt;$T$18,0,$T$18*$C$18)+IF($U$18*$C$18*O$4&gt;$U$18,0,$U$18*$C$18)+IF($V$18*$C$18*N$4&gt;$V$18,0,$V$18*$C$18)+IF($W$18*$C$18*M$4&gt;$W$18,0,$W$18*$C$18)+IF($X$18*$C$18*L$4&gt;$X$18,0,$X$18*$C$18)+IF($Y$18*$C$18*K$4&gt;$Y$18,0,$Y$18*$C$18)+IF($Z$18*$C$18*J$4&gt;$Z$18,0,$Z$18*$C$18)+IF($AA$18*$C$18*I$4&gt;$AA$18,0,$AA$18*$C$18)+IF($AB$18*$C$18*H$4&gt;$AB$18,0,$AB$18*$C$18)+IF($AC$18*$C$18*G$4&gt;$AC$18,0,$AC$18*$C$18)+IF($AD$18*$C$18*F$4&gt;$AD$18,0,$AD$18*$C$18)))</f>
        <v>1</v>
      </c>
      <c r="AF46" s="126">
        <f>IF(AE32&gt;AE18,0,IF(AND(AE32=AE18,AE46=0),0,IF($E$18*$C$18*AF$4&gt;$E$18,0,$E$18*$C$18)+IF($F$18*$C$18*AE$4&gt;$F$18,0,$F$18*$C$18)+IF($G$18*$C$18*AD$4&gt;$G$18,0,$G$18*$C$18)+IF($H$18*$C$18*AC$4&gt;$H$18,0,$H$18*$C$18)+IF($I$18*$C$18*AB$4&gt;$I$18,0,$I$18*$C$18)+IF($J$18*$C$18*AA$4&gt;$J$18,0,$J$18*$C$18)+IF($K$18*$C$18*Z$4&gt;$K$18,0,$K$18*$C$18)+IF($L$18*$C$18*Y$4&gt;$L$18,0,$L$18*$C$18)+IF($M$18*$C$18*X$4&gt;$M$18,0,$M$18*$C$18)+IF($N$18*$C$18*W$4&gt;$N$18,0,$N$18*$C$18)+IF($O$18*$C$18*V$4&gt;$O$18,0,$O$18*$C$18)+IF($P$18*$C$18*U$4&gt;$P$18,0,$P$18*$C$18)+IF($Q$18*$C$18*T$4&gt;$Q$18,0,$Q$18*$C$18)+IF($R$18*$C$18*S$4&gt;$R$18,0,$R$18*$C$18)+IF($S$18*$C$18*R$4&gt;$S$18,0,$S$18*$C$18)+IF($T$18*$C$18*Q$4&gt;$T$18,0,$T$18*$C$18)+IF($U$18*$C$18*P$4&gt;$U$18,0,$U$18*$C$18)+IF($V$18*$C$18*O$4&gt;$V$18,0,$V$18*$C$18)+IF($W$18*$C$18*N$4&gt;$W$18,0,$W$18*$C$18)+IF($X$18*$C$18*M$4&gt;$X$18,0,$X$18*$C$18)+IF($Y$18*$C$18*L$4&gt;$Y$18,0,$Y$18*$C$18)+IF($Z$18*$C$18*K$4&gt;$Z$18,0,$Z$18*$C$18)+IF($AA$18*$C$18*J$4&gt;$AA$18,0,$AA$18*$C$18)+IF($AB$18*$C$18*I$4&gt;$AB$18,0,$AB$18*$C$18)+IF($AC$18*$C$18*H$4&gt;$AC$18,0,$AC$18*$C$18)+IF($AD$18*$C$18*G$4&gt;$AD$18,0,$AD$18*$C$18)+IF($AE$18*$C$18*F$4&gt;$AE$18,0,$AE$18*$C$18)))</f>
        <v>1</v>
      </c>
      <c r="AG46" s="126">
        <f>IF(AF32&gt;AF18,0,IF(AND(AF32=AF18,AF46=0),0,IF($E$18*$C$18*AG$4&gt;$E$18,0,$E$18*$C$18)+IF($F$18*$C$18*AF$4&gt;$F$18,0,$F$18*$C$18)+IF($G$18*$C$18*AE$4&gt;$G$18,0,$G$18*$C$18)+IF($H$18*$C$18*AD$4&gt;$H$18,0,$H$18*$C$18)+IF($I$18*$C$18*AC$4&gt;$I$18,0,$I$18*$C$18)+IF($J$18*$C$18*AB$4&gt;$J$18,0,$J$18*$C$18)+IF($K$18*$C$18*AA$4&gt;$K$18,0,$K$18*$C$18)+IF($L$18*$C$18*Z$4&gt;$L$18,0,$L$18*$C$18)+IF($M$18*$C$18*Y$4&gt;$M$18,0,$M$18*$C$18)+IF($N$18*$C$18*X$4&gt;$N$18,0,$N$18*$C$18)+IF($O$18*$C$18*W$4&gt;$O$18,0,$O$18*$C$18)+IF($P$18*$C$18*V$4&gt;$P$18,0,$P$18*$C$18)+IF($Q$18*$C$18*U$4&gt;$Q$18,0,$Q$18*$C$18)+IF($R$18*$C$18*T$4&gt;$R$18,0,$R$18*$C$18)+IF($S$18*$C$18*S$4&gt;$S$18,0,$S$18*$C$18)+IF($T$18*$C$18*R$4&gt;$T$18,0,$T$18*$C$18)+IF($U$18*$C$18*Q$4&gt;$U$18,0,$U$18*$C$18)+IF($V$18*$C$18*P$4&gt;$V$18,0,$V$18*$C$18)+IF($W$18*$C$18*O$4&gt;$W$18,0,$W$18*$C$18)+IF($X$18*$C$18*N$4&gt;$X$18,0,$X$18*$C$18)+IF($Y$18*$C$18*M$4&gt;$Y$18,0,$Y$18*$C$18)+IF($Z$18*$C$18*L$4&gt;$Z$18,0,$Z$18*$C$18)+IF($AA$18*$C$18*K$4&gt;$AA$18,0,$AA$18*$C$18)+IF($AB$18*$C$18*J$4&gt;$AB$18,0,$AB$18*$C$18)+IF($AC$18*$C$18*I$4&gt;$AC$18,0,$AC$18*$C$18)+IF($AD$18*$C$18*H$4&gt;$AD$18,0,$AD$18*$C$18)+IF($AE$18*$C$18*G$4&gt;$AE$18,0,$AE$18*$C$18)+IF($AF$18*$C$18*F$4&gt;$AF$18,0,$AF$18*$C$18)))</f>
        <v>1</v>
      </c>
      <c r="AH46" s="126">
        <f>IF(AG32&gt;AG18,0,IF(AND(AG32=AG18,AG46=0),0,IF($E$18*$C$18*AH$4&gt;$E$18,0,$E$18*$C$18)+IF($F$18*$C$18*AG$4&gt;$F$18,0,$F$18*$C$18)+IF($G$18*$C$18*AF$4&gt;$G$18,0,$G$18*$C$18)+IF($H$18*$C$18*AE$4&gt;$H$18,0,$H$18*$C$18)+IF($I$18*$C$18*AD$4&gt;$I$18,0,$I$18*$C$18)+IF($J$18*$C$18*AC$4&gt;$J$18,0,$J$18*$C$18)+IF($K$18*$C$18*AB$4&gt;$K$18,0,$K$18*$C$18)+IF($L$18*$C$18*AA$4&gt;$L$18,0,$L$18*$C$18)+IF($M$18*$C$18*Z$4&gt;$M$18,0,$M$18*$C$18)+IF($N$18*$C$18*Y$4&gt;$N$18,0,$N$18*$C$18)+IF($O$18*$C$18*X$4&gt;$O$18,0,$O$18*$C$18)+IF($P$18*$C$18*W$4&gt;$P$18,0,$P$18*$C$18)+IF($Q$18*$C$18*V$4&gt;$Q$18,0,$Q$18*$C$18)+IF($R$18*$C$18*U$4&gt;$R$18,0,$R$18*$C$18)+IF($S$18*$C$18*T$4&gt;$S$18,0,$S$18*$C$18)+IF($T$18*$C$18*S$4&gt;$T$18,0,$T$18*$C$18)+IF($U$18*$C$18*R$4&gt;$U$18,0,$U$18*$C$18)+IF($V$18*$C$18*Q$4&gt;$V$18,0,$V$18*$C$18)+IF($W$18*$C$18*P$4&gt;$W$18,0,$W$18*$C$18)+IF($X$18*$C$18*O$4&gt;$X$18,0,$X$18*$C$18)+IF($Y$18*$C$18*N$4&gt;$Y$18,0,$Y$18*$C$18)+IF($Z$18*$C$18*M$4&gt;$Z$18,0,$Z$18*$C$18)+IF($AA$18*$C$18*L$4&gt;$AA$18,0,$AA$18*$C$18)+IF($AB$18*$C$18*K$4&gt;$AB$18,0,$AB$18*$C$18)+IF($AC$18*$C$18*J$4&gt;$AC$18,0,$AC$18*$C$18)+IF($AD$18*$C$18*I$4&gt;$AD$18,0,$AD$18*$C$18)+IF($AE$18*$C$18*H$4&gt;$AE$18,0,$AE$18*$C$18)+IF($AF$18*$C$18*G$4&gt;$AF$18,0,$AF$18*$C$18)+IF($AG$18*$C$18*F$4&gt;$AG$18,0,$AG$18*$C$18)))</f>
        <v>1</v>
      </c>
      <c r="AI46" s="126">
        <f>IF(AH32&gt;AH18,0,IF(AND(AH32=AH18,AH46=0),0,IF($E$18*$C$18*AI$4&gt;$E$18,0,$E$18*$C$18)+IF($F$18*$C$18*AH$4&gt;$F$18,0,$F$18*$C$18)+IF($G$18*$C$18*AG$4&gt;$G$18,0,$G$18*$C$18)+IF($H$18*$C$18*AF$4&gt;$H$18,0,$H$18*$C$18)+IF($I$18*$C$18*AE$4&gt;$I$18,0,$I$18*$C$18)+IF($J$18*$C$18*AD$4&gt;$J$18,0,$J$18*$C$18)+IF($K$18*$C$18*AC$4&gt;$K$18,0,$K$18*$C$18)+IF($L$18*$C$18*AB$4&gt;$L$18,0,$L$18*$C$18)+IF($M$18*$C$18*AA$4&gt;$M$18,0,$M$18*$C$18)+IF($N$18*$C$18*Z$4&gt;$N$18,0,$N$18*$C$18)+IF($O$18*$C$18*Y$4&gt;$O$18,0,$O$18*$C$18)+IF($P$18*$C$18*X$4&gt;$P$18,0,$P$18*$C$18)+IF($Q$18*$C$18*W$4&gt;$Q$18,0,$Q$18*$C$18)+IF($R$18*$C$18*V$4&gt;$R$18,0,$R$18*$C$18)+IF($S$18*$C$18*U$4&gt;$S$18,0,$S$18*$C$18)+IF($T$18*$C$18*T$4&gt;$T$18,0,$T$18*$C$18)+IF($U$18*$C$18*S$4&gt;$U$18,0,$U$18*$C$18)+IF($V$18*$C$18*R$4&gt;$V$18,0,$V$18*$C$18)+IF($W$18*$C$18*Q$4&gt;$W$18,0,$W$18*$C$18)+IF($X$18*$C$18*P$4&gt;$X$18,0,$X$18*$C$18)+IF($Y$18*$C$18*O$4&gt;$Y$18,0,$Y$18*$C$18)+IF($Z$18*$C$18*N$4&gt;$Z$18,0,$Z$18*$C$18)+IF($AA$18*$C$18*M$4&gt;$AA$18,0,$AA$18*$C$18)+IF($AB$18*$C$18*L$4&gt;$AB$18,0,$AB$18*$C$18)+IF($AC$18*$C$18*K$4&gt;$AC$18,0,$AC$18*$C$18)+IF($AD$18*$C$18*J$4&gt;$AD$18,0,$AD$18*$C$18)+IF($AE$18*$C$18*I$4&gt;$AE$18,0,$AE$18*$C$18)+IF($AF$18*$C$18*H$4&gt;$AF$18,0,$AF$18*$C$18)+IF($AG$18*$C$18*G$4&gt;$AG$18,0,$AG$18*$C$18)+IF($AH$18*$C$18*F$4&gt;$AH$18,0,$AH$18*$C$18)))</f>
        <v>1</v>
      </c>
    </row>
    <row r="47" spans="2:35" x14ac:dyDescent="0.3">
      <c r="B47" s="6" t="str">
        <f t="shared" si="10"/>
        <v>Other (specify)</v>
      </c>
      <c r="C47" s="284"/>
      <c r="D47" s="151">
        <f t="shared" si="11"/>
        <v>0</v>
      </c>
      <c r="E47" s="126">
        <v>0</v>
      </c>
      <c r="F47" s="126">
        <f>IF(E33&gt;E19,0,IF(AND(E33=E19,E47=0),0,IF($E$19*$C$19*F$4&gt;$E$19,0,$E$19*$C$19)))</f>
        <v>0</v>
      </c>
      <c r="G47" s="126">
        <f>IF(F33&gt;F19,0,IF(AND(F33=F19,F47=0),0,IF($E$19*$C$19*G$4&gt;$E$19,0,$E$19*$C$19)+IF($F$19*$C$19*F$4&gt;$F$19,0,$F$19*$C$19)))</f>
        <v>0</v>
      </c>
      <c r="H47" s="126">
        <f>IF(G33&gt;G19,0,IF(AND(G33=G19,G47=0),0,IF($E$19*$C$19*H$4&gt;$E$19,0,$E$19*$C$19)+IF($F$19*$C$19*G$4&gt;$F$19,0,$F$19*$C$19)+IF($G$19*$C$19*F$4&gt;$G$19,0,$G$19*$C$19)))</f>
        <v>0</v>
      </c>
      <c r="I47" s="126">
        <f>IF(H33&gt;H19,0,IF(AND(H33=H19,H47=0),0,IF($E$19*$C$19*I$4&gt;$E$19,0,$E$19*$C$19)+IF($F$19*$C$19*H$4&gt;$F$19,0,$F$19*$C$19)+IF($G$19*$C$19*G$4&gt;$G$19,0,$G$19*$C$19)+IF($H$19*$C$19*F$4&gt;$H$19,0,$H$19*$C$19)))</f>
        <v>0</v>
      </c>
      <c r="J47" s="126">
        <f>IF(I33&gt;I19,0,IF(AND(I33=I19,I47=0),0,IF($E$19*$C$19*J$4&gt;$E$19,0,$E$19*$C$19)+IF($F$19*$C$19*I$4&gt;$F$19,0,$F$19*$C$19)+IF($G$19*$C$19*H$4&gt;$G$19,0,$G$19*$C$19)+IF($H$19*$C$19*G$4&gt;$H$19,0,$H$19*$C$19)+IF($I$19*$C$19*F$4&gt;$I$19,0,$I$19*$C$19)))</f>
        <v>0</v>
      </c>
      <c r="K47" s="126">
        <f>IF(J33&gt;J19,0,IF(AND(J33=J19,J47=0),0,IF($E$19*$C$19*K$4&gt;$E$19,0,$E$19*$C$19)+IF($F$19*$C$19*J$4&gt;$F$19,0,$F$19*$C$19)+IF($G$19*$C$19*I$4&gt;$G$19,0,$G$19*$C$19)+IF($H$19*$C$19*H$4&gt;$H$19,0,$H$19*$C$19)+IF($I$19*$C$19*G$4&gt;$I$19,0,$I$19*$C$19)+IF($J$19*$C$19*F$4&gt;$J$19,0,$J$19*$C$19)))</f>
        <v>0</v>
      </c>
      <c r="L47" s="126">
        <f>IF(K33&gt;K19,0,IF(AND(K33=K19,K47=0),0,IF($E$19*$C$19*L$4&gt;$E$19,0,$E$19*$C$19)+IF($F$19*$C$19*K$4&gt;$F$19,0,$F$19*$C$19)+IF($G$19*$C$19*J$4&gt;$G$19,0,$G$19*$C$19)+IF($H$19*$C$19*I$4&gt;$H$19,0,$H$19*$C$19)+IF($I$19*$C$19*H$4&gt;$I$19,0,$I$19*$C$19)+IF($J$19*$C$19*G$4&gt;$J$19,0,$J$19*$C$19)+IF($K$19*$C$19*F$4&gt;$K$19,0,$K$19*$C$19)))</f>
        <v>0</v>
      </c>
      <c r="M47" s="126">
        <f>IF(L33&gt;L19,0,IF(AND(L33=L19,L47=0),0,IF($E$19*$C$19*M$4&gt;$E$19,0,$E$19*$C$19)+IF($F$19*$C$19*L$4&gt;$F$19,0,$F$19*$C$19)+IF($G$19*$C$19*K$4&gt;$G$19,0,$G$19*$C$19)+IF($H$19*$C$19*J$4&gt;$H$19,0,$H$19*$C$19)+IF($I$19*$C$19*I$4&gt;$I$19,0,$I$19*$C$19)+IF($J$19*$C$19*H$4&gt;$J$19,0,$J$19*$C$19)+IF($K$19*$C$19*G$4&gt;$K$19,0,$K$19*$C$19)+IF($L$19*$C$19*F$4&gt;$L$19,0,$L$19*$C$19)))</f>
        <v>0</v>
      </c>
      <c r="N47" s="126">
        <f>IF(M33&gt;M19,0,IF(AND(M33=M19,M47=0),0,IF($E$19*$C$19*N$4&gt;$E$19,0,$E$19*$C$19)+IF($F$19*$C$19*M$4&gt;$F$19,0,$F$19*$C$19)+IF($G$19*$C$19*L$4&gt;$G$19,0,$G$19*$C$19)+IF($H$19*$C$19*K$4&gt;$H$19,0,$H$19*$C$19)+IF($I$19*$C$19*J$4&gt;$I$19,0,$I$19*$C$19)+IF($J$19*$C$19*I$4&gt;$J$19,0,$J$19*$C$19)+IF($K$19*$C$19*H$4&gt;$K$19,0,$K$19*$C$19)+IF($L$19*$C$19*G$4&gt;$L$19,0,$L$19*$C$19)+IF($M$19*$C$19*F$4&gt;$M$19,0,$M$19*$C$19)))</f>
        <v>0</v>
      </c>
      <c r="O47" s="126">
        <f>IF(N33&gt;N19,0,IF(AND(N33=N19,N47=0),0,IF($E$19*$C$19*O$4&gt;$E$19,0,$E$19*$C$19)+IF($F$19*$C$19*N$4&gt;$F$19,0,$F$19*$C$19)+IF($G$19*$C$19*M$4&gt;$G$19,0,$G$19*$C$19)+IF($H$19*$C$19*L$4&gt;$H$19,0,$H$19*$C$19)+IF($I$19*$C$19*K$4&gt;$I$19,0,$I$19*$C$19)+IF($J$19*$C$19*J$4&gt;$J$19,0,$J$19*$C$19)+IF($K$19*$C$19*I$4&gt;$K$19,0,$K$19*$C$19)+IF($L$19*$C$19*H$4&gt;$L$19,0,$L$19*$C$19)+IF($M$19*$C$19*G$4&gt;$M$19,0,$M$19*$C$19)+IF($N$19*$C$19*F$4&gt;$N$19,0,$N$19*$C$19)))</f>
        <v>0</v>
      </c>
      <c r="P47" s="126">
        <f>IF(O33&gt;O19,0,IF(AND(O33=O19,O47=0),0,IF($E$19*$C$19*P$4&gt;$E$19,0,$E$19*$C$19)+IF($F$19*$C$19*O$4&gt;$F$19,0,$F$19*$C$19)+IF($G$19*$C$19*N$4&gt;$G$19,0,$G$19*$C$19)+IF($H$19*$C$19*M$4&gt;$H$19,0,$H$19*$C$19)+IF($I$19*$C$19*L$4&gt;$I$19,0,$I$19*$C$19)+IF($J$19*$C$19*K$4&gt;$J$19,0,$J$19*$C$19)+IF($K$19*$C$19*J$4&gt;$K$19,0,$K$19*$C$19)+IF($L$19*$C$19*I$4&gt;$L$19,0,$L$19*$C$19)+IF($M$19*$C$19*H$4&gt;$M$19,0,$M$19*$C$19)+IF($N$19*$C$19*G$4&gt;$N$19,0,$N$19*$C$19)+IF($O$19*$C$19*F$4&gt;$O$19,0,$O$19*$C$19)))</f>
        <v>0</v>
      </c>
      <c r="Q47" s="126">
        <f>IF(P33&gt;P19,0,IF(AND(P33=P19,P47=0),0,IF($E$19*$C$19*Q$4&gt;$E$19,0,$E$19*$C$19)+IF($F$19*$C$19*P$4&gt;$F$19,0,$F$19*$C$19)+IF($G$19*$C$19*O$4&gt;$G$19,0,$G$19*$C$19)+IF($H$19*$C$19*N$4&gt;$H$19,0,$H$19*$C$19)+IF($I$19*$C$19*M$4&gt;$I$19,0,$I$19*$C$19)+IF($J$19*$C$19*L$4&gt;$J$19,0,$J$19*$C$19)+IF($K$19*$C$19*K$4&gt;$K$19,0,$K$19*$C$19)+IF($L$19*$C$19*J$4&gt;$L$19,0,$L$19*$C$19)+IF($M$19*$C$19*I$4&gt;$M$19,0,$M$19*$C$19)+IF($N$19*$C$19*H$4&gt;$N$19,0,$N$19*$C$19)+IF($O$19*$C$19*G$4&gt;$O$19,0,$O$19*$C$19)+IF($P$19*$C$19*F$4&gt;$P$19,0,$P$19*$C$19)))</f>
        <v>0</v>
      </c>
      <c r="R47" s="126">
        <f>IF(Q33&gt;Q19,0,IF(AND(Q33=Q19,Q47=0),0,IF($E$19*$C$19*R$4&gt;$E$19,0,$E$19*$C$19)+IF($F$19*$C$19*Q$4&gt;$F$19,0,$F$19*$C$19)+IF($G$19*$C$19*P$4&gt;$G$19,0,$G$19*$C$19)+IF($H$19*$C$19*O$4&gt;$H$19,0,$H$19*$C$19)+IF($I$19*$C$19*N$4&gt;$I$19,0,$I$19*$C$19)+IF($J$19*$C$19*M$4&gt;$J$19,0,$J$19*$C$19)+IF($K$19*$C$19*L$4&gt;$K$19,0,$K$19*$C$19)+IF($L$19*$C$19*K$4&gt;$L$19,0,$L$19*$C$19)+IF($M$19*$C$19*J$4&gt;$M$19,0,$M$19*$C$19)+IF($N$19*$C$19*I$4&gt;$N$19,0,$N$19*$C$19)+IF($O$19*$C$19*H$4&gt;$O$19,0,$O$19*$C$19)+IF($P$19*$C$19*G$4&gt;$P$19,0,$P$19*$C$19)+IF($Q$19*$C$19*F$4&gt;$Q$19,0,$Q$19*$C$19)))</f>
        <v>0</v>
      </c>
      <c r="S47" s="126">
        <f>IF(R33&gt;R19,0,IF(AND(R33=R19,R47=0),0,IF($E$19*$C$19*S$4&gt;$E$19,0,$E$19*$C$19)+IF($F$19*$C$19*R$4&gt;$F$19,0,$F$19*$C$19)+IF($G$19*$C$19*Q$4&gt;$G$19,0,$G$19*$C$19)+IF($H$19*$C$19*P$4&gt;$H$19,0,$H$19*$C$19)+IF($I$19*$C$19*O$4&gt;$I$19,0,$I$19*$C$19)+IF($J$19*$C$19*N$4&gt;$J$19,0,$J$19*$C$19)+IF($K$19*$C$19*M$4&gt;$K$19,0,$K$19*$C$19)+IF($L$19*$C$19*L$4&gt;$L$19,0,$L$19*$C$19)+IF($M$19*$C$19*K$4&gt;$M$19,0,$M$19*$C$19)+IF($N$19*$C$19*J$4&gt;$N$19,0,$N$19*$C$19)+IF($O$19*$C$19*I$4&gt;$O$19,0,$O$19*$C$19)+IF($P$19*$C$19*H$4&gt;$P$19,0,$P$19*$C$19)+IF($Q$19*$C$19*G$4&gt;$Q$19,0,$Q$19*$C$19)+IF($R$19*$C$19*F$4&gt;$R$19,0,$R$19*$C$19)))</f>
        <v>0</v>
      </c>
      <c r="T47" s="126">
        <f>IF(S33&gt;S19,0,IF(AND(S33=S19,S47=0),0,IF($E$19*$C$19*T$4&gt;$E$19,0,$E$19*$C$19)+IF($F$19*$C$19*S$4&gt;$F$19,0,$F$19*$C$19)+IF($G$19*$C$19*R$4&gt;$G$19,0,$G$19*$C$19)+IF($H$19*$C$19*Q$4&gt;$H$19,0,$H$19*$C$19)+IF($I$19*$C$19*P$4&gt;$I$19,0,$I$19*$C$19)+IF($J$19*$C$19*O$4&gt;$J$19,0,$J$19*$C$19)+IF($K$19*$C$19*N$4&gt;$K$19,0,$K$19*$C$19)+IF($L$19*$C$19*M$4&gt;$L$19,0,$L$19*$C$19)+IF($M$19*$C$19*L$4&gt;$M$19,0,$M$19*$C$19)+IF($N$19*$C$19*K$4&gt;$N$19,0,$N$19*$C$19)+IF($O$19*$C$19*J$4&gt;$O$19,0,$O$19*$C$19)+IF($P$19*$C$19*I$4&gt;$P$19,0,$P$19*$C$19)+IF($Q$19*$C$19*H$4&gt;$Q$19,0,$Q$19*$C$19)+IF($R$19*$C$19*G$4&gt;$R$19,0,$R$19*$C$19)+IF($S$19*$C$19*F$4&gt;$S$19,0,$S$19*$C$19)))</f>
        <v>0</v>
      </c>
      <c r="U47" s="126">
        <f>IF(T33&gt;T19,0,IF(AND(T33=T19,T47=0),0,IF($E$19*$C$19*U$4&gt;$E$19,0,$E$19*$C$19)+IF($F$19*$C$19*T$4&gt;$F$19,0,$F$19*$C$19)+IF($G$19*$C$19*S$4&gt;$G$19,0,$G$19*$C$19)+IF($H$19*$C$19*R$4&gt;$H$19,0,$H$19*$C$19)+IF($I$19*$C$19*Q$4&gt;$I$19,0,$I$19*$C$19)+IF($J$19*$C$19*P$4&gt;$J$19,0,$J$19*$C$19)+IF($K$19*$C$19*O$4&gt;$K$19,0,$K$19*$C$19)+IF($L$19*$C$19*N$4&gt;$L$19,0,$L$19*$C$19)+IF($M$19*$C$19*M$4&gt;$M$19,0,$M$19*$C$19)+IF($N$19*$C$19*L$4&gt;$N$19,0,$N$19*$C$19)+IF($O$19*$C$19*K$4&gt;$O$19,0,$O$19*$C$19)+IF($P$19*$C$19*J$4&gt;$P$19,0,$P$19*$C$19)+IF($Q$19*$C$19*I$4&gt;$Q$19,0,$Q$19*$C$19)+IF($R$19*$C$19*H$4&gt;$R$19,0,$R$19*$C$19)+IF($S$19*$C$19*G$4&gt;$S$19,0,$S$19*$C$19)+IF($T$19*$C$19*F$4&gt;$T$19,0,$T$19*$C$19)))</f>
        <v>0</v>
      </c>
      <c r="V47" s="126">
        <f>IF(U33&gt;U19,0,IF(AND(U33=U19,U47=0),0,IF($E$19*$C$19*V$4&gt;$E$19,0,$E$19*$C$19)+IF($F$19*$C$19*U$4&gt;$F$19,0,$F$19*$C$19)+IF($G$19*$C$19*T$4&gt;$G$19,0,$G$19*$C$19)+IF($H$19*$C$19*S$4&gt;$H$19,0,$H$19*$C$19)+IF($I$19*$C$19*R$4&gt;$I$19,0,$I$19*$C$19)+IF($J$19*$C$19*Q$4&gt;$J$19,0,$J$19*$C$19)+IF($K$19*$C$19*P$4&gt;$K$19,0,$K$19*$C$19)+IF($L$19*$C$19*O$4&gt;$L$19,0,$L$19*$C$19)+IF($M$19*$C$19*N$4&gt;$M$19,0,$M$19*$C$19)+IF($N$19*$C$19*M$4&gt;$N$19,0,$N$19*$C$19)+IF($O$19*$C$19*L$4&gt;$O$19,0,$O$19*$C$19)+IF($P$19*$C$19*K$4&gt;$P$19,0,$P$19*$C$19)+IF($Q$19*$C$19*J$4&gt;$Q$19,0,$Q$19*$C$19)+IF($R$19*$C$19*I$4&gt;$R$19,0,$R$19*$C$19)+IF($S$19*$C$19*H$4&gt;$S$19,0,$S$19*$C$19)+IF($T$19*$C$19*G$4&gt;$T$19,0,$T$19*$C$19)+IF($U$19*$C$19*F$4&gt;$U$19,0,$U$19*$C$19)))</f>
        <v>0</v>
      </c>
      <c r="W47" s="126">
        <f>IF(V33&gt;V19,0,IF(AND(V33=V19,V47=0),0,IF($E$19*$C$19*W$4&gt;$E$19,0,$E$19*$C$19)+IF($F$19*$C$19*V$4&gt;$F$19,0,$F$19*$C$19)+IF($G$19*$C$19*U$4&gt;$G$19,0,$G$19*$C$19)+IF($H$19*$C$19*T$4&gt;$H$19,0,$H$19*$C$19)+IF($I$19*$C$19*S$4&gt;$I$19,0,$I$19*$C$19)+IF($J$19*$C$19*R$4&gt;$J$19,0,$J$19*$C$19)+IF($K$19*$C$19*Q$4&gt;$K$19,0,$K$19*$C$19)+IF($L$19*$C$19*P$4&gt;$L$19,0,$L$19*$C$19)+IF($M$19*$C$19*O$4&gt;$M$19,0,$M$19*$C$19)+IF($N$19*$C$19*N$4&gt;$N$19,0,$N$19*$C$19)+IF($O$19*$C$19*M$4&gt;$O$19,0,$O$19*$C$19)+IF($P$19*$C$19*L$4&gt;$P$19,0,$P$19*$C$19)+IF($Q$19*$C$19*K$4&gt;$Q$19,0,$Q$19*$C$19)+IF($R$19*$C$19*J$4&gt;$R$19,0,$R$19*$C$19)+IF($S$19*$C$19*I$4&gt;$S$19,0,$S$19*$C$19)+IF($T$19*$C$19*H$4&gt;$T$19,0,$T$19*$C$19)+IF($U$19*$C$19*G$4&gt;$U$19,0,$U$19*$C$19)+IF($V$19*$C$19*F$4&gt;$V$19,0,$V$19*$C$19)))</f>
        <v>0</v>
      </c>
      <c r="X47" s="126">
        <f>IF(W33&gt;W19,0,IF(AND(W33=W19,W47=0),0,IF($E$19*$C$19*X$4&gt;$E$19,0,$E$19*$C$19)+IF($F$19*$C$19*W$4&gt;$F$19,0,$F$19*$C$19)+IF($G$19*$C$19*V$4&gt;$G$19,0,$G$19*$C$19)+IF($H$19*$C$19*U$4&gt;$H$19,0,$H$19*$C$19)+IF($I$19*$C$19*T$4&gt;$I$19,0,$I$19*$C$19)+IF($J$19*$C$19*S$4&gt;$J$19,0,$J$19*$C$19)+IF($K$19*$C$19*R$4&gt;$K$19,0,$K$19*$C$19)+IF($L$19*$C$19*Q$4&gt;$L$19,0,$L$19*$C$19)+IF($M$19*$C$19*P$4&gt;$M$19,0,$M$19*$C$19)+IF($N$19*$C$19*O$4&gt;$N$19,0,$N$19*$C$19)+IF($O$19*$C$19*N$4&gt;$O$19,0,$O$19*$C$19)+IF($P$19*$C$19*M$4&gt;$P$19,0,$P$19*$C$19)+IF($Q$19*$C$19*L$4&gt;$Q$19,0,$Q$19*$C$19)+IF($R$19*$C$19*K$4&gt;$R$19,0,$R$19*$C$19)+IF($S$19*$C$19*J$4&gt;$S$19,0,$S$19*$C$19)+IF($T$19*$C$19*I$4&gt;$T$19,0,$T$19*$C$19)+IF($U$19*$C$19*H$4&gt;$U$19,0,$U$19*$C$19)+IF($V$19*$C$19*G$4&gt;$V$19,0,$V$19*$C$19)+IF($W$19*$C$19*F$4&gt;$W$19,0,$W$19*$C$19)))</f>
        <v>0</v>
      </c>
      <c r="Y47" s="126">
        <f>IF(X33&gt;X19,0,IF(AND(X33=X19,X47=0),0,IF($E$19*$C$19*Y$4&gt;$E$19,0,$E$19*$C$19)+IF($F$19*$C$19*X$4&gt;$F$19,0,$F$19*$C$19)+IF($G$19*$C$19*W$4&gt;$G$19,0,$G$19*$C$19)+IF($H$19*$C$19*V$4&gt;$H$19,0,$H$19*$C$19)+IF($I$19*$C$19*U$4&gt;$I$19,0,$I$19*$C$19)+IF($J$19*$C$19*T$4&gt;$J$19,0,$J$19*$C$19)+IF($K$19*$C$19*S$4&gt;$K$19,0,$K$19*$C$19)+IF($L$19*$C$19*R$4&gt;$L$19,0,$L$19*$C$19)+IF($M$19*$C$19*Q$4&gt;$M$19,0,$M$19*$C$19)+IF($N$19*$C$19*P$4&gt;$N$19,0,$N$19*$C$19)+IF($O$19*$C$19*O$4&gt;$O$19,0,$O$19*$C$19)+IF($P$19*$C$19*N$4&gt;$P$19,0,$P$19*$C$19)+IF($Q$19*$C$19*M$4&gt;$Q$19,0,$Q$19*$C$19)+IF($R$19*$C$19*L$4&gt;$R$19,0,$R$19*$C$19)+IF($S$19*$C$19*K$4&gt;$S$19,0,$S$19*$C$19)+IF($T$19*$C$19*J$4&gt;$T$19,0,$T$19*$C$19)+IF($U$19*$C$19*I$4&gt;$U$19,0,$U$19*$C$19)+IF($V$19*$C$19*H$4&gt;$V$19,0,$V$19*$C$19)+IF($W$19*$C$19*G$4&gt;$W$19,0,$W$19*$C$19)+IF($X$19*$C$19*F$4&gt;$X$19,0,$X$19*$C$19)))</f>
        <v>0</v>
      </c>
      <c r="Z47" s="126">
        <f>IF(Y33&gt;Y19,0,IF(AND(Y33=Y19,Y47=0),0,IF($E$19*$C$19*Z$4&gt;$E$19,0,$E$19*$C$19)+IF($F$19*$C$19*Y$4&gt;$F$19,0,$F$19*$C$19)+IF($G$19*$C$19*X$4&gt;$G$19,0,$G$19*$C$19)+IF($H$19*$C$19*W$4&gt;$H$19,0,$H$19*$C$19)+IF($I$19*$C$19*V$4&gt;$I$19,0,$I$19*$C$19)+IF($J$19*$C$19*U$4&gt;$J$19,0,$J$19*$C$19)+IF($K$19*$C$19*T$4&gt;$K$19,0,$K$19*$C$19)+IF($L$19*$C$19*S$4&gt;$L$19,0,$L$19*$C$19)+IF($M$19*$C$19*R$4&gt;$M$19,0,$M$19*$C$19)+IF($N$19*$C$19*Q$4&gt;$N$19,0,$N$19*$C$19)+IF($O$19*$C$19*P$4&gt;$O$19,0,$O$19*$C$19)+IF($P$19*$C$19*O$4&gt;$P$19,0,$P$19*$C$19)+IF($Q$19*$C$19*N$4&gt;$Q$19,0,$Q$19*$C$19)+IF($R$19*$C$19*M$4&gt;$R$19,0,$R$19*$C$19)+IF($S$19*$C$19*L$4&gt;$S$19,0,$S$19*$C$19)+IF($T$19*$C$19*K$4&gt;$T$19,0,$T$19*$C$19)+IF($U$19*$C$19*J$4&gt;$U$19,0,$U$19*$C$19)+IF($V$19*$C$19*I$4&gt;$V$19,0,$V$19*$C$19)+IF($W$19*$C$19*H$4&gt;$W$19,0,$W$19*$C$19)+IF($X$19*$C$19*G$4&gt;$X$19,0,$X$19*$C$19)+IF($Y$19*$C$19*F$4&gt;$Y$19,0,$Y$19*$C$19)))</f>
        <v>0</v>
      </c>
      <c r="AA47" s="126">
        <f>IF(Z33&gt;Z19,0,IF(AND(Z33=Z19,Z47=0),0,IF($E$19*$C$19*AA$4&gt;$E$19,0,$E$19*$C$19)+IF($F$19*$C$19*Z$4&gt;$F$19,0,$F$19*$C$19)+IF($G$19*$C$19*Y$4&gt;$G$19,0,$G$19*$C$19)+IF($H$19*$C$19*X$4&gt;$H$19,0,$H$19*$C$19)+IF($I$19*$C$19*W$4&gt;$I$19,0,$I$19*$C$19)+IF($J$19*$C$19*V$4&gt;$J$19,0,$J$19*$C$19)+IF($K$19*$C$19*U$4&gt;$K$19,0,$K$19*$C$19)+IF($L$19*$C$19*T$4&gt;$L$19,0,$L$19*$C$19)+IF($M$19*$C$19*S$4&gt;$M$19,0,$M$19*$C$19)+IF($N$19*$C$19*R$4&gt;$N$19,0,$N$19*$C$19)+IF($O$19*$C$19*Q$4&gt;$O$19,0,$O$19*$C$19)+IF($P$19*$C$19*P$4&gt;$P$19,0,$P$19*$C$19)+IF($Q$19*$C$19*O$4&gt;$Q$19,0,$Q$19*$C$19)+IF($R$19*$C$19*N$4&gt;$R$19,0,$R$19*$C$19)+IF($S$19*$C$19*M$4&gt;$S$19,0,$S$19*$C$19)+IF($T$19*$C$19*L$4&gt;$T$19,0,$T$19*$C$19)+IF($U$19*$C$19*K$4&gt;$U$19,0,$U$19*$C$19)+IF($V$19*$C$19*J$4&gt;$V$19,0,$V$19*$C$19)+IF($W$19*$C$19*I$4&gt;$W$19,0,$W$19*$C$19)+IF($X$19*$C$19*H$4&gt;$X$19,0,$X$19*$C$19)+IF($Y$19*$C$19*G$4&gt;$Y$19,0,$Y$19*$C$19)+IF($Z$19*$C$19*F$4&gt;$Z$19,0,$Z$19*$C$19)))</f>
        <v>0</v>
      </c>
      <c r="AB47" s="126">
        <f>IF(AA33&gt;AA19,0,IF(AND(AA33=AA19,AA47=0),0,IF($E$19*$C$19*AB$4&gt;$E$19,0,$E$19*$C$19)+IF($F$19*$C$19*AA$4&gt;$F$19,0,$F$19*$C$19)+IF($G$19*$C$19*Z$4&gt;$G$19,0,$G$19*$C$19)+IF($H$19*$C$19*Y$4&gt;$H$19,0,$H$19*$C$19)+IF($I$19*$C$19*X$4&gt;$I$19,0,$I$19*$C$19)+IF($J$19*$C$19*W$4&gt;$J$19,0,$J$19*$C$19)+IF($K$19*$C$19*V$4&gt;$K$19,0,$K$19*$C$19)+IF($L$19*$C$19*U$4&gt;$L$19,0,$L$19*$C$19)+IF($M$19*$C$19*T$4&gt;$M$19,0,$M$19*$C$19)+IF($N$19*$C$19*S$4&gt;$N$19,0,$N$19*$C$19)+IF($O$19*$C$19*R$4&gt;$O$19,0,$O$19*$C$19)+IF($P$19*$C$19*Q$4&gt;$P$19,0,$P$19*$C$19)+IF($Q$19*$C$19*P$4&gt;$Q$19,0,$Q$19*$C$19)+IF($R$19*$C$19*O$4&gt;$R$19,0,$R$19*$C$19)+IF($S$19*$C$19*N$4&gt;$S$19,0,$S$19*$C$19)+IF($T$19*$C$19*M$4&gt;$T$19,0,$T$19*$C$19)+IF($U$19*$C$19*L$4&gt;$U$19,0,$U$19*$C$19)+IF($V$19*$C$19*K$4&gt;$V$19,0,$V$19*$C$19)+IF($W$19*$C$19*J$4&gt;$W$19,0,$W$19*$C$19)+IF($X$19*$C$19*I$4&gt;$X$19,0,$X$19*$C$19)+IF($Y$19*$C$19*H$4&gt;$Y$19,0,$Y$19*$C$19)+IF($Z$19*$C$19*G$4&gt;$Z$19,0,$Z$19*$C$19)+IF($AA$19*$C$19*F$4&gt;$AA$19,0,$AA$19*$C$19)))</f>
        <v>0</v>
      </c>
      <c r="AC47" s="126">
        <f>IF(AB33&gt;AB19,0,IF(AND(AB33=AB19,AB47=0),0,IF($E$19*$C$19*AC$4&gt;$E$19,0,$E$19*$C$19)+IF($F$19*$C$19*AB$4&gt;$F$19,0,$F$19*$C$19)+IF($G$19*$C$19*AA$4&gt;$G$19,0,$G$19*$C$19)+IF($H$19*$C$19*Z$4&gt;$H$19,0,$H$19*$C$19)+IF($I$19*$C$19*Y$4&gt;$I$19,0,$I$19*$C$19)+IF($J$19*$C$19*X$4&gt;$J$19,0,$J$19*$C$19)+IF($K$19*$C$19*W$4&gt;$K$19,0,$K$19*$C$19)+IF($L$19*$C$19*V$4&gt;$L$19,0,$L$19*$C$19)+IF($M$19*$C$19*U$4&gt;$M$19,0,$M$19*$C$19)+IF($N$19*$C$19*T$4&gt;$N$19,0,$N$19*$C$19)+IF($O$19*$C$19*S$4&gt;$O$19,0,$O$19*$C$19)+IF($P$19*$C$19*R$4&gt;$P$19,0,$P$19*$C$19)+IF($Q$19*$C$19*Q$4&gt;$Q$19,0,$Q$19*$C$19)+IF($R$19*$C$19*P$4&gt;$R$19,0,$R$19*$C$19)+IF($S$19*$C$19*O$4&gt;$S$19,0,$S$19*$C$19)+IF($T$19*$C$19*N$4&gt;$T$19,0,$T$19*$C$19)+IF($U$19*$C$19*M$4&gt;$U$19,0,$U$19*$C$19)+IF($V$19*$C$19*L$4&gt;$V$19,0,$V$19*$C$19)+IF($W$19*$C$19*K$4&gt;$W$19,0,$W$19*$C$19)+IF($X$19*$C$19*J$4&gt;$X$19,0,$X$19*$C$19)+IF($Y$19*$C$19*I$4&gt;$Y$19,0,$Y$19*$C$19)+IF($Z$19*$C$19*H$4&gt;$Z$19,0,$Z$19*$C$19)+IF($AA$19*$C$19*G$4&gt;$AA$19,0,$AA$19*$C$19)+IF($AB$19*$C$19*F$4&gt;$AB$19,0,$AB$19*$C$19)))</f>
        <v>0</v>
      </c>
      <c r="AD47" s="126">
        <f>IF(AC33&gt;AC19,0,IF(AND(AC33=AC19,AC47=0),0,IF($E$19*$C$19*AD$4&gt;$E$19,0,$E$19*$C$19)+IF($F$19*$C$19*AC$4&gt;$F$19,0,$F$19*$C$19)+IF($G$19*$C$19*AB$4&gt;$G$19,0,$G$19*$C$19)+IF($H$19*$C$19*AA$4&gt;$H$19,0,$H$19*$C$19)+IF($I$19*$C$19*Z$4&gt;$I$19,0,$I$19*$C$19)+IF($J$19*$C$19*Y$4&gt;$J$19,0,$J$19*$C$19)+IF($K$19*$C$19*X$4&gt;$K$19,0,$K$19*$C$19)+IF($L$19*$C$19*W$4&gt;$L$19,0,$L$19*$C$19)+IF($M$19*$C$19*V$4&gt;$M$19,0,$M$19*$C$19)+IF($N$19*$C$19*U$4&gt;$N$19,0,$N$19*$C$19)+IF($O$19*$C$19*T$4&gt;$O$19,0,$O$19*$C$19)+IF($P$19*$C$19*S$4&gt;$P$19,0,$P$19*$C$19)+IF($Q$19*$C$19*R$4&gt;$Q$19,0,$Q$19*$C$19)+IF($R$19*$C$19*Q$4&gt;$R$19,0,$R$19*$C$19)+IF($S$19*$C$19*P$4&gt;$S$19,0,$S$19*$C$19)+IF($T$19*$C$19*O$4&gt;$T$19,0,$T$19*$C$19)+IF($U$19*$C$19*N$4&gt;$U$19,0,$U$19*$C$19)+IF($V$19*$C$19*M$4&gt;$V$19,0,$V$19*$C$19)+IF($W$19*$C$19*L$4&gt;$W$19,0,$W$19*$C$19)+IF($X$19*$C$19*K$4&gt;$X$19,0,$X$19*$C$19)+IF($Y$19*$C$19*J$4&gt;$Y$19,0,$Y$19*$C$19)+IF($Z$19*$C$19*I$4&gt;$Z$19,0,$Z$19*$C$19)+IF($AA$19*$C$19*H$4&gt;$AA$19,0,$AA$19*$C$19)+IF($AB$19*$C$19*G$4&gt;$AB$19,0,$AB$19*$C$19)+IF($AC$19*$C$19*F$4&gt;$AC$19,0,$AC$19*$C$19)))</f>
        <v>0</v>
      </c>
      <c r="AE47" s="126">
        <f>IF(AD33&gt;AD19,0,IF(AND(AD33=AD19,AD47=0),0,IF($E$19*$C$19*AE$4&gt;$E$19,0,$E$19*$C$19)+IF($F$19*$C$19*AD$4&gt;$F$19,0,$F$19*$C$19)+IF($G$19*$C$19*AC$4&gt;$G$19,0,$G$19*$C$19)+IF($H$19*$C$19*AB$4&gt;$H$19,0,$H$19*$C$19)+IF($I$19*$C$19*AA$4&gt;$I$19,0,$I$19*$C$19)+IF($J$19*$C$19*Z$4&gt;$J$19,0,$J$19*$C$19)+IF($K$19*$C$19*Y$4&gt;$K$19,0,$K$19*$C$19)+IF($L$19*$C$19*X$4&gt;$L$19,0,$L$19*$C$19)+IF($M$19*$C$19*W$4&gt;$M$19,0,$M$19*$C$19)+IF($N$19*$C$19*V$4&gt;$N$19,0,$N$19*$C$19)+IF($O$19*$C$19*U$4&gt;$O$19,0,$O$19*$C$19)+IF($P$19*$C$19*T$4&gt;$P$19,0,$P$19*$C$19)+IF($Q$19*$C$19*S$4&gt;$Q$19,0,$Q$19*$C$19)+IF($R$19*$C$19*R$4&gt;$R$19,0,$R$19*$C$19)+IF($S$19*$C$19*Q$4&gt;$S$19,0,$S$19*$C$19)+IF($T$19*$C$19*P$4&gt;$T$19,0,$T$19*$C$19)+IF($U$19*$C$19*O$4&gt;$U$19,0,$U$19*$C$19)+IF($V$19*$C$19*N$4&gt;$V$19,0,$V$19*$C$19)+IF($W$19*$C$19*M$4&gt;$W$19,0,$W$19*$C$19)+IF($X$19*$C$19*L$4&gt;$X$19,0,$X$19*$C$19)+IF($Y$19*$C$19*K$4&gt;$Y$19,0,$Y$19*$C$19)+IF($Z$19*$C$19*J$4&gt;$Z$19,0,$Z$19*$C$19)+IF($AA$19*$C$19*I$4&gt;$AA$19,0,$AA$19*$C$19)+IF($AB$19*$C$19*H$4&gt;$AB$19,0,$AB$19*$C$19)+IF($AC$19*$C$19*G$4&gt;$AC$19,0,$AC$19*$C$19)+IF($AD$19*$C$19*F$4&gt;$AD$19,0,$AD$19*$C$19)))</f>
        <v>0</v>
      </c>
      <c r="AF47" s="126">
        <f>IF(AE33&gt;AE19,0,IF(AND(AE33=AE19,AE47=0),0,IF($E$19*$C$19*AF$4&gt;$E$19,0,$E$19*$C$19)+IF($F$19*$C$19*AE$4&gt;$F$19,0,$F$19*$C$19)+IF($G$19*$C$19*AD$4&gt;$G$19,0,$G$19*$C$19)+IF($H$19*$C$19*AC$4&gt;$H$19,0,$H$19*$C$19)+IF($I$19*$C$19*AB$4&gt;$I$19,0,$I$19*$C$19)+IF($J$19*$C$19*AA$4&gt;$J$19,0,$J$19*$C$19)+IF($K$19*$C$19*Z$4&gt;$K$19,0,$K$19*$C$19)+IF($L$19*$C$19*Y$4&gt;$L$19,0,$L$19*$C$19)+IF($M$19*$C$19*X$4&gt;$M$19,0,$M$19*$C$19)+IF($N$19*$C$19*W$4&gt;$N$19,0,$N$19*$C$19)+IF($O$19*$C$19*V$4&gt;$O$19,0,$O$19*$C$19)+IF($P$19*$C$19*U$4&gt;$P$19,0,$P$19*$C$19)+IF($Q$19*$C$19*T$4&gt;$Q$19,0,$Q$19*$C$19)+IF($R$19*$C$19*S$4&gt;$R$19,0,$R$19*$C$19)+IF($S$19*$C$19*R$4&gt;$S$19,0,$S$19*$C$19)+IF($T$19*$C$19*Q$4&gt;$T$19,0,$T$19*$C$19)+IF($U$19*$C$19*P$4&gt;$U$19,0,$U$19*$C$19)+IF($V$19*$C$19*O$4&gt;$V$19,0,$V$19*$C$19)+IF($W$19*$C$19*N$4&gt;$W$19,0,$W$19*$C$19)+IF($X$19*$C$19*M$4&gt;$X$19,0,$X$19*$C$19)+IF($Y$19*$C$19*L$4&gt;$Y$19,0,$Y$19*$C$19)+IF($Z$19*$C$19*K$4&gt;$Z$19,0,$Z$19*$C$19)+IF($AA$19*$C$19*J$4&gt;$AA$19,0,$AA$19*$C$19)+IF($AB$19*$C$19*I$4&gt;$AB$19,0,$AB$19*$C$19)+IF($AC$19*$C$19*H$4&gt;$AC$19,0,$AC$19*$C$19)+IF($AD$19*$C$19*G$4&gt;$AD$19,0,$AD$19*$C$19)+IF($AE$19*$C$19*F$4&gt;$AE$19,0,$AE$19*$C$19)))</f>
        <v>0</v>
      </c>
      <c r="AG47" s="126">
        <f>IF(AF33&gt;AF19,0,IF(AND(AF33=AF19,AF47=0),0,IF($E$19*$C$19*AG$4&gt;$E$19,0,$E$19*$C$19)+IF($F$19*$C$19*AF$4&gt;$F$19,0,$F$19*$C$19)+IF($G$19*$C$19*AE$4&gt;$G$19,0,$G$19*$C$19)+IF($H$19*$C$19*AD$4&gt;$H$19,0,$H$19*$C$19)+IF($I$19*$C$19*AC$4&gt;$I$19,0,$I$19*$C$19)+IF($J$19*$C$19*AB$4&gt;$J$19,0,$J$19*$C$19)+IF($K$19*$C$19*AA$4&gt;$K$19,0,$K$19*$C$19)+IF($L$19*$C$19*Z$4&gt;$L$19,0,$L$19*$C$19)+IF($M$19*$C$19*Y$4&gt;$M$19,0,$M$19*$C$19)+IF($N$19*$C$19*X$4&gt;$N$19,0,$N$19*$C$19)+IF($O$19*$C$19*W$4&gt;$O$19,0,$O$19*$C$19)+IF($P$19*$C$19*V$4&gt;$P$19,0,$P$19*$C$19)+IF($Q$19*$C$19*U$4&gt;$Q$19,0,$Q$19*$C$19)+IF($R$19*$C$19*T$4&gt;$R$19,0,$R$19*$C$19)+IF($S$19*$C$19*S$4&gt;$S$19,0,$S$19*$C$19)+IF($T$19*$C$19*R$4&gt;$T$19,0,$T$19*$C$19)+IF($U$19*$C$19*Q$4&gt;$U$19,0,$U$19*$C$19)+IF($V$19*$C$19*P$4&gt;$V$19,0,$V$19*$C$19)+IF($W$19*$C$19*O$4&gt;$W$19,0,$W$19*$C$19)+IF($X$19*$C$19*N$4&gt;$X$19,0,$X$19*$C$19)+IF($Y$19*$C$19*M$4&gt;$Y$19,0,$Y$19*$C$19)+IF($Z$19*$C$19*L$4&gt;$Z$19,0,$Z$19*$C$19)+IF($AA$19*$C$19*K$4&gt;$AA$19,0,$AA$19*$C$19)+IF($AB$19*$C$19*J$4&gt;$AB$19,0,$AB$19*$C$19)+IF($AC$19*$C$19*I$4&gt;$AC$19,0,$AC$19*$C$19)+IF($AD$19*$C$19*H$4&gt;$AD$19,0,$AD$19*$C$19)+IF($AE$19*$C$19*G$4&gt;$AE$19,0,$AE$19*$C$19)+IF($AF$19*$C$19*F$4&gt;$AF$19,0,$AF$19*$C$19)))</f>
        <v>0</v>
      </c>
      <c r="AH47" s="126">
        <f>IF(AG33&gt;AG19,0,IF(AND(AG33=AG19,AG47=0),0,IF($E$19*$C$19*AH$4&gt;$E$19,0,$E$19*$C$19)+IF($F$19*$C$19*AG$4&gt;$F$19,0,$F$19*$C$19)+IF($G$19*$C$19*AF$4&gt;$G$19,0,$G$19*$C$19)+IF($H$19*$C$19*AE$4&gt;$H$19,0,$H$19*$C$19)+IF($I$19*$C$19*AD$4&gt;$I$19,0,$I$19*$C$19)+IF($J$19*$C$19*AC$4&gt;$J$19,0,$J$19*$C$19)+IF($K$19*$C$19*AB$4&gt;$K$19,0,$K$19*$C$19)+IF($L$19*$C$19*AA$4&gt;$L$19,0,$L$19*$C$19)+IF($M$19*$C$19*Z$4&gt;$M$19,0,$M$19*$C$19)+IF($N$19*$C$19*Y$4&gt;$N$19,0,$N$19*$C$19)+IF($O$19*$C$19*X$4&gt;$O$19,0,$O$19*$C$19)+IF($P$19*$C$19*W$4&gt;$P$19,0,$P$19*$C$19)+IF($Q$19*$C$19*V$4&gt;$Q$19,0,$Q$19*$C$19)+IF($R$19*$C$19*U$4&gt;$R$19,0,$R$19*$C$19)+IF($S$19*$C$19*T$4&gt;$S$19,0,$S$19*$C$19)+IF($T$19*$C$19*S$4&gt;$T$19,0,$T$19*$C$19)+IF($U$19*$C$19*R$4&gt;$U$19,0,$U$19*$C$19)+IF($V$19*$C$19*Q$4&gt;$V$19,0,$V$19*$C$19)+IF($W$19*$C$19*P$4&gt;$W$19,0,$W$19*$C$19)+IF($X$19*$C$19*O$4&gt;$X$19,0,$X$19*$C$19)+IF($Y$19*$C$19*N$4&gt;$Y$19,0,$Y$19*$C$19)+IF($Z$19*$C$19*M$4&gt;$Z$19,0,$Z$19*$C$19)+IF($AA$19*$C$19*L$4&gt;$AA$19,0,$AA$19*$C$19)+IF($AB$19*$C$19*K$4&gt;$AB$19,0,$AB$19*$C$19)+IF($AC$19*$C$19*J$4&gt;$AC$19,0,$AC$19*$C$19)+IF($AD$19*$C$19*I$4&gt;$AD$19,0,$AD$19*$C$19)+IF($AE$19*$C$19*H$4&gt;$AE$19,0,$AE$19*$C$19)+IF($AF$19*$C$19*G$4&gt;$AF$19,0,$AF$19*$C$19)+IF($AG$19*$C$19*F$4&gt;$AG$19,0,$AG$19*$C$19)))</f>
        <v>0</v>
      </c>
      <c r="AI47" s="126">
        <f>IF(AH33&gt;AH19,0,IF(AND(AH33=AH19,AH47=0),0,IF($E$19*$C$19*AI$4&gt;$E$19,0,$E$19*$C$19)+IF($F$19*$C$19*AH$4&gt;$F$19,0,$F$19*$C$19)+IF($G$19*$C$19*AG$4&gt;$G$19,0,$G$19*$C$19)+IF($H$19*$C$19*AF$4&gt;$H$19,0,$H$19*$C$19)+IF($I$19*$C$19*AE$4&gt;$I$19,0,$I$19*$C$19)+IF($J$19*$C$19*AD$4&gt;$J$19,0,$J$19*$C$19)+IF($K$19*$C$19*AC$4&gt;$K$19,0,$K$19*$C$19)+IF($L$19*$C$19*AB$4&gt;$L$19,0,$L$19*$C$19)+IF($M$19*$C$19*AA$4&gt;$M$19,0,$M$19*$C$19)+IF($N$19*$C$19*Z$4&gt;$N$19,0,$N$19*$C$19)+IF($O$19*$C$19*Y$4&gt;$O$19,0,$O$19*$C$19)+IF($P$19*$C$19*X$4&gt;$P$19,0,$P$19*$C$19)+IF($Q$19*$C$19*W$4&gt;$Q$19,0,$Q$19*$C$19)+IF($R$19*$C$19*V$4&gt;$R$19,0,$R$19*$C$19)+IF($S$19*$C$19*U$4&gt;$S$19,0,$S$19*$C$19)+IF($T$19*$C$19*T$4&gt;$T$19,0,$T$19*$C$19)+IF($U$19*$C$19*S$4&gt;$U$19,0,$U$19*$C$19)+IF($V$19*$C$19*R$4&gt;$V$19,0,$V$19*$C$19)+IF($W$19*$C$19*Q$4&gt;$W$19,0,$W$19*$C$19)+IF($X$19*$C$19*P$4&gt;$X$19,0,$X$19*$C$19)+IF($Y$19*$C$19*O$4&gt;$Y$19,0,$Y$19*$C$19)+IF($Z$19*$C$19*N$4&gt;$Z$19,0,$Z$19*$C$19)+IF($AA$19*$C$19*M$4&gt;$AA$19,0,$AA$19*$C$19)+IF($AB$19*$C$19*L$4&gt;$AB$19,0,$AB$19*$C$19)+IF($AC$19*$C$19*K$4&gt;$AC$19,0,$AC$19*$C$19)+IF($AD$19*$C$19*J$4&gt;$AD$19,0,$AD$19*$C$19)+IF($AE$19*$C$19*I$4&gt;$AE$19,0,$AE$19*$C$19)+IF($AF$19*$C$19*H$4&gt;$AF$19,0,$AF$19*$C$19)+IF($AG$19*$C$19*G$4&gt;$AG$19,0,$AG$19*$C$19)+IF($AH$19*$C$19*F$4&gt;$AH$19,0,$AH$19*$C$19)))</f>
        <v>0</v>
      </c>
    </row>
    <row r="48" spans="2:35" x14ac:dyDescent="0.3">
      <c r="B48" s="153" t="s">
        <v>214</v>
      </c>
      <c r="C48" s="291"/>
      <c r="D48" s="154">
        <f>SUM(D38:D47)</f>
        <v>102</v>
      </c>
      <c r="E48" s="154">
        <f>SUM(E38:E47)</f>
        <v>0</v>
      </c>
      <c r="F48" s="154">
        <f t="shared" ref="F48:AI48" si="12">SUM(F38:F47)</f>
        <v>3.4</v>
      </c>
      <c r="G48" s="154">
        <f t="shared" si="12"/>
        <v>3.4</v>
      </c>
      <c r="H48" s="154">
        <f t="shared" si="12"/>
        <v>3.4</v>
      </c>
      <c r="I48" s="154">
        <f t="shared" si="12"/>
        <v>3.4</v>
      </c>
      <c r="J48" s="154">
        <f t="shared" si="12"/>
        <v>3.4</v>
      </c>
      <c r="K48" s="154">
        <f t="shared" si="12"/>
        <v>3.4</v>
      </c>
      <c r="L48" s="154">
        <f t="shared" si="12"/>
        <v>3.4</v>
      </c>
      <c r="M48" s="154">
        <f t="shared" si="12"/>
        <v>3.4</v>
      </c>
      <c r="N48" s="154">
        <f t="shared" si="12"/>
        <v>3.4</v>
      </c>
      <c r="O48" s="154">
        <f t="shared" si="12"/>
        <v>3.4</v>
      </c>
      <c r="P48" s="154">
        <f t="shared" si="12"/>
        <v>3.4</v>
      </c>
      <c r="Q48" s="154">
        <f t="shared" si="12"/>
        <v>3.4</v>
      </c>
      <c r="R48" s="154">
        <f t="shared" si="12"/>
        <v>3.4</v>
      </c>
      <c r="S48" s="154">
        <f t="shared" si="12"/>
        <v>3.4</v>
      </c>
      <c r="T48" s="154">
        <f t="shared" si="12"/>
        <v>3.4</v>
      </c>
      <c r="U48" s="154">
        <f t="shared" si="12"/>
        <v>3.4</v>
      </c>
      <c r="V48" s="154">
        <f t="shared" si="12"/>
        <v>3.4</v>
      </c>
      <c r="W48" s="154">
        <f t="shared" si="12"/>
        <v>3.4</v>
      </c>
      <c r="X48" s="154">
        <f t="shared" si="12"/>
        <v>3.4</v>
      </c>
      <c r="Y48" s="154">
        <f t="shared" si="12"/>
        <v>3.4</v>
      </c>
      <c r="Z48" s="154">
        <f t="shared" si="12"/>
        <v>3.4</v>
      </c>
      <c r="AA48" s="154">
        <f t="shared" si="12"/>
        <v>3.4</v>
      </c>
      <c r="AB48" s="154">
        <f t="shared" si="12"/>
        <v>3.4</v>
      </c>
      <c r="AC48" s="154">
        <f t="shared" si="12"/>
        <v>3.4</v>
      </c>
      <c r="AD48" s="154">
        <f t="shared" si="12"/>
        <v>3.4</v>
      </c>
      <c r="AE48" s="154">
        <f t="shared" si="12"/>
        <v>3.4</v>
      </c>
      <c r="AF48" s="154">
        <f t="shared" si="12"/>
        <v>3.4</v>
      </c>
      <c r="AG48" s="154">
        <f t="shared" si="12"/>
        <v>3.4</v>
      </c>
      <c r="AH48" s="154">
        <f t="shared" si="12"/>
        <v>3.4</v>
      </c>
      <c r="AI48" s="154">
        <f t="shared" si="12"/>
        <v>3.4</v>
      </c>
    </row>
    <row r="49" spans="2:35" x14ac:dyDescent="0.3">
      <c r="B49"/>
      <c r="C49"/>
      <c r="D49"/>
      <c r="E49"/>
      <c r="F49"/>
      <c r="G49"/>
      <c r="H49"/>
      <c r="I49"/>
      <c r="J49"/>
      <c r="K49"/>
      <c r="L49"/>
      <c r="M49"/>
    </row>
    <row r="50" spans="2:35" x14ac:dyDescent="0.3">
      <c r="B50" s="29" t="s">
        <v>31</v>
      </c>
      <c r="C50" s="124"/>
      <c r="D50" s="151">
        <f t="shared" ref="D50" si="13">SUM(E50:AI50)</f>
        <v>0</v>
      </c>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row>
    <row r="51" spans="2:35" x14ac:dyDescent="0.3">
      <c r="B51"/>
      <c r="C51"/>
      <c r="D51"/>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row>
    <row r="52" spans="2:35" x14ac:dyDescent="0.3">
      <c r="B52" s="6" t="s">
        <v>32</v>
      </c>
      <c r="C52" s="124"/>
      <c r="D52" s="151"/>
      <c r="E52" s="27">
        <f>E20-E34-E48+E50</f>
        <v>102</v>
      </c>
      <c r="F52" s="27">
        <f t="shared" ref="F52:AI52" si="14">F6+F20-F34-F48+F50</f>
        <v>98.6</v>
      </c>
      <c r="G52" s="27">
        <f t="shared" si="14"/>
        <v>95.199999999999989</v>
      </c>
      <c r="H52" s="27">
        <f t="shared" si="14"/>
        <v>91.799999999999983</v>
      </c>
      <c r="I52" s="27">
        <f t="shared" si="14"/>
        <v>88.399999999999977</v>
      </c>
      <c r="J52" s="27">
        <f t="shared" si="14"/>
        <v>84.999999999999972</v>
      </c>
      <c r="K52" s="27">
        <f t="shared" si="14"/>
        <v>81.599999999999966</v>
      </c>
      <c r="L52" s="27">
        <f t="shared" si="14"/>
        <v>78.19999999999996</v>
      </c>
      <c r="M52" s="27">
        <f t="shared" si="14"/>
        <v>74.799999999999955</v>
      </c>
      <c r="N52" s="27">
        <f t="shared" si="14"/>
        <v>71.399999999999949</v>
      </c>
      <c r="O52" s="27">
        <f t="shared" si="14"/>
        <v>67.999999999999943</v>
      </c>
      <c r="P52" s="27">
        <f t="shared" si="14"/>
        <v>64.599999999999937</v>
      </c>
      <c r="Q52" s="27">
        <f t="shared" si="14"/>
        <v>61.199999999999939</v>
      </c>
      <c r="R52" s="27">
        <f t="shared" si="14"/>
        <v>57.79999999999994</v>
      </c>
      <c r="S52" s="27">
        <f t="shared" si="14"/>
        <v>54.399999999999942</v>
      </c>
      <c r="T52" s="27">
        <f t="shared" si="14"/>
        <v>50.999999999999943</v>
      </c>
      <c r="U52" s="27">
        <f t="shared" si="14"/>
        <v>47.599999999999945</v>
      </c>
      <c r="V52" s="27">
        <f t="shared" si="14"/>
        <v>44.199999999999946</v>
      </c>
      <c r="W52" s="27">
        <f t="shared" si="14"/>
        <v>40.799999999999947</v>
      </c>
      <c r="X52" s="27">
        <f t="shared" si="14"/>
        <v>37.399999999999949</v>
      </c>
      <c r="Y52" s="27">
        <f t="shared" si="14"/>
        <v>33.99999999999995</v>
      </c>
      <c r="Z52" s="27">
        <f t="shared" si="14"/>
        <v>30.599999999999952</v>
      </c>
      <c r="AA52" s="27">
        <f t="shared" si="14"/>
        <v>27.199999999999953</v>
      </c>
      <c r="AB52" s="27">
        <f t="shared" si="14"/>
        <v>23.799999999999955</v>
      </c>
      <c r="AC52" s="27">
        <f t="shared" si="14"/>
        <v>20.399999999999956</v>
      </c>
      <c r="AD52" s="27">
        <f t="shared" si="14"/>
        <v>16.999999999999957</v>
      </c>
      <c r="AE52" s="27">
        <f t="shared" si="14"/>
        <v>13.599999999999957</v>
      </c>
      <c r="AF52" s="27">
        <f t="shared" si="14"/>
        <v>10.199999999999957</v>
      </c>
      <c r="AG52" s="27">
        <f t="shared" si="14"/>
        <v>6.7999999999999563</v>
      </c>
      <c r="AH52" s="27">
        <f t="shared" si="14"/>
        <v>3.3999999999999564</v>
      </c>
      <c r="AI52" s="27">
        <f t="shared" si="14"/>
        <v>-4.3520742565306136E-14</v>
      </c>
    </row>
    <row r="53" spans="2:35" x14ac:dyDescent="0.3">
      <c r="B53" s="9"/>
      <c r="C53" s="9"/>
      <c r="D53" s="9"/>
      <c r="E53" s="24"/>
      <c r="F53" s="25"/>
      <c r="G53" s="25"/>
      <c r="H53" s="25"/>
      <c r="I53" s="26"/>
      <c r="J53"/>
      <c r="K53"/>
      <c r="L53"/>
      <c r="M53"/>
    </row>
    <row r="54" spans="2:35" x14ac:dyDescent="0.3">
      <c r="B54" s="4"/>
      <c r="C54" s="4"/>
      <c r="D54" s="4"/>
      <c r="E54" s="4"/>
      <c r="F54" s="1"/>
      <c r="G54" s="1"/>
      <c r="H54" s="1"/>
    </row>
    <row r="55" spans="2:35" x14ac:dyDescent="0.3">
      <c r="B55" s="4"/>
      <c r="C55" s="4"/>
      <c r="D55" s="4"/>
      <c r="E55" s="4"/>
      <c r="F55" s="1"/>
      <c r="G55" s="1"/>
      <c r="H55" s="1"/>
    </row>
  </sheetData>
  <mergeCells count="5">
    <mergeCell ref="B37:AI37"/>
    <mergeCell ref="C38:C48"/>
    <mergeCell ref="B9:AI9"/>
    <mergeCell ref="B23:AI23"/>
    <mergeCell ref="C24:C34"/>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093-A5C6-488B-AD37-BF308E1A85F7}">
  <sheetPr>
    <tabColor rgb="FFD8D8D8"/>
  </sheetPr>
  <dimension ref="A1:AI970"/>
  <sheetViews>
    <sheetView showGridLines="0" topLeftCell="A6" workbookViewId="0">
      <pane xSplit="2" topLeftCell="C1" activePane="topRight" state="frozen"/>
      <selection pane="topRight" activeCell="B22" sqref="B22"/>
    </sheetView>
  </sheetViews>
  <sheetFormatPr defaultColWidth="14.44140625" defaultRowHeight="15" customHeight="1" x14ac:dyDescent="0.3"/>
  <cols>
    <col min="1" max="1" width="2.88671875" style="68" customWidth="1"/>
    <col min="2" max="2" width="29" style="68" customWidth="1"/>
    <col min="3" max="4" width="9.44140625" style="68" customWidth="1"/>
    <col min="5" max="14" width="13.6640625" style="68" customWidth="1"/>
    <col min="15" max="35" width="9.109375" style="68" customWidth="1"/>
    <col min="36" max="16384" width="14.44140625" style="68"/>
  </cols>
  <sheetData>
    <row r="1" spans="1:35" ht="14.4" x14ac:dyDescent="0.3">
      <c r="A1" s="107"/>
      <c r="B1" s="108"/>
      <c r="C1" s="108"/>
      <c r="D1" s="108"/>
      <c r="E1" s="109"/>
      <c r="F1" s="109"/>
      <c r="G1" s="109"/>
      <c r="H1" s="109"/>
      <c r="I1" s="109"/>
      <c r="J1" s="109"/>
      <c r="K1" s="109"/>
      <c r="L1" s="109"/>
      <c r="M1" s="107"/>
      <c r="N1" s="107"/>
      <c r="O1" s="107"/>
      <c r="P1" s="107"/>
      <c r="Q1" s="107"/>
      <c r="R1" s="107"/>
      <c r="S1" s="107"/>
      <c r="T1" s="107"/>
      <c r="U1" s="107"/>
      <c r="V1" s="107"/>
      <c r="W1" s="107"/>
      <c r="X1" s="107"/>
      <c r="Y1" s="107"/>
      <c r="Z1" s="107"/>
      <c r="AA1" s="107"/>
      <c r="AB1" s="107"/>
      <c r="AC1" s="107"/>
      <c r="AD1" s="107"/>
      <c r="AE1" s="107"/>
      <c r="AF1" s="107"/>
      <c r="AG1" s="107"/>
      <c r="AH1" s="107"/>
      <c r="AI1" s="107"/>
    </row>
    <row r="2" spans="1:35" ht="14.4" x14ac:dyDescent="0.3">
      <c r="A2" s="107"/>
      <c r="B2" s="110"/>
      <c r="C2" s="110"/>
      <c r="D2" s="110"/>
      <c r="E2" s="111"/>
      <c r="F2" s="112"/>
      <c r="G2" s="113"/>
      <c r="H2" s="113"/>
      <c r="I2" s="113"/>
      <c r="J2" s="113"/>
      <c r="K2" s="113"/>
      <c r="L2" s="113"/>
      <c r="M2" s="114"/>
      <c r="N2" s="114"/>
      <c r="O2" s="107"/>
      <c r="P2" s="107"/>
      <c r="Q2" s="107"/>
      <c r="R2" s="107"/>
      <c r="S2" s="107"/>
      <c r="T2" s="107"/>
      <c r="U2" s="107"/>
      <c r="V2" s="107"/>
      <c r="W2" s="107"/>
      <c r="X2" s="107"/>
      <c r="Y2" s="107"/>
      <c r="Z2" s="107"/>
      <c r="AA2" s="107"/>
      <c r="AB2" s="107"/>
      <c r="AC2" s="107"/>
      <c r="AD2" s="107"/>
      <c r="AE2" s="107"/>
      <c r="AF2" s="107"/>
      <c r="AG2" s="107"/>
      <c r="AH2" s="107"/>
      <c r="AI2" s="107"/>
    </row>
    <row r="3" spans="1:35" ht="14.4" x14ac:dyDescent="0.3">
      <c r="A3" s="107"/>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row>
    <row r="4" spans="1:35" ht="42" customHeight="1" x14ac:dyDescent="0.3">
      <c r="A4" s="107"/>
      <c r="B4" s="120"/>
      <c r="C4" s="115" t="s">
        <v>68</v>
      </c>
      <c r="D4" s="116" t="s">
        <v>214</v>
      </c>
      <c r="E4" s="116">
        <v>2024</v>
      </c>
      <c r="F4" s="116">
        <f>E4+1</f>
        <v>2025</v>
      </c>
      <c r="G4" s="116">
        <f t="shared" ref="G4:AI4" si="0">F4+1</f>
        <v>2026</v>
      </c>
      <c r="H4" s="116">
        <f t="shared" si="0"/>
        <v>2027</v>
      </c>
      <c r="I4" s="116">
        <f t="shared" si="0"/>
        <v>2028</v>
      </c>
      <c r="J4" s="116">
        <f t="shared" si="0"/>
        <v>2029</v>
      </c>
      <c r="K4" s="116">
        <f t="shared" si="0"/>
        <v>2030</v>
      </c>
      <c r="L4" s="116">
        <f t="shared" si="0"/>
        <v>2031</v>
      </c>
      <c r="M4" s="116">
        <f t="shared" si="0"/>
        <v>2032</v>
      </c>
      <c r="N4" s="116">
        <f t="shared" si="0"/>
        <v>2033</v>
      </c>
      <c r="O4" s="116">
        <f t="shared" si="0"/>
        <v>2034</v>
      </c>
      <c r="P4" s="116">
        <f t="shared" si="0"/>
        <v>2035</v>
      </c>
      <c r="Q4" s="116">
        <f t="shared" si="0"/>
        <v>2036</v>
      </c>
      <c r="R4" s="116">
        <f t="shared" si="0"/>
        <v>2037</v>
      </c>
      <c r="S4" s="116">
        <f t="shared" si="0"/>
        <v>2038</v>
      </c>
      <c r="T4" s="116">
        <f t="shared" si="0"/>
        <v>2039</v>
      </c>
      <c r="U4" s="116">
        <f t="shared" si="0"/>
        <v>2040</v>
      </c>
      <c r="V4" s="116">
        <f t="shared" si="0"/>
        <v>2041</v>
      </c>
      <c r="W4" s="116">
        <f t="shared" si="0"/>
        <v>2042</v>
      </c>
      <c r="X4" s="116">
        <f t="shared" si="0"/>
        <v>2043</v>
      </c>
      <c r="Y4" s="116">
        <f t="shared" si="0"/>
        <v>2044</v>
      </c>
      <c r="Z4" s="116">
        <f t="shared" si="0"/>
        <v>2045</v>
      </c>
      <c r="AA4" s="116">
        <f t="shared" si="0"/>
        <v>2046</v>
      </c>
      <c r="AB4" s="116">
        <f t="shared" si="0"/>
        <v>2047</v>
      </c>
      <c r="AC4" s="116">
        <f t="shared" si="0"/>
        <v>2048</v>
      </c>
      <c r="AD4" s="116">
        <f t="shared" si="0"/>
        <v>2049</v>
      </c>
      <c r="AE4" s="116">
        <f t="shared" si="0"/>
        <v>2050</v>
      </c>
      <c r="AF4" s="116">
        <f t="shared" si="0"/>
        <v>2051</v>
      </c>
      <c r="AG4" s="116">
        <f t="shared" si="0"/>
        <v>2052</v>
      </c>
      <c r="AH4" s="116">
        <f t="shared" si="0"/>
        <v>2053</v>
      </c>
      <c r="AI4" s="116">
        <f t="shared" si="0"/>
        <v>2054</v>
      </c>
    </row>
    <row r="5" spans="1:35" ht="32.25" customHeight="1" x14ac:dyDescent="0.3">
      <c r="A5" s="107"/>
      <c r="B5" s="121" t="s">
        <v>72</v>
      </c>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row>
    <row r="6" spans="1:35" ht="28.8" x14ac:dyDescent="0.3">
      <c r="A6" s="107"/>
      <c r="B6" s="74" t="s">
        <v>336</v>
      </c>
      <c r="C6" s="118" t="s">
        <v>37</v>
      </c>
      <c r="D6" s="211">
        <f>SUM(E6:AI6)</f>
        <v>31</v>
      </c>
      <c r="E6" s="117">
        <v>1</v>
      </c>
      <c r="F6" s="117">
        <v>1</v>
      </c>
      <c r="G6" s="117">
        <v>1</v>
      </c>
      <c r="H6" s="117">
        <v>1</v>
      </c>
      <c r="I6" s="117">
        <v>1</v>
      </c>
      <c r="J6" s="117">
        <v>1</v>
      </c>
      <c r="K6" s="117">
        <v>1</v>
      </c>
      <c r="L6" s="117">
        <v>1</v>
      </c>
      <c r="M6" s="117">
        <v>1</v>
      </c>
      <c r="N6" s="117">
        <v>1</v>
      </c>
      <c r="O6" s="117">
        <v>1</v>
      </c>
      <c r="P6" s="117">
        <v>1</v>
      </c>
      <c r="Q6" s="117">
        <v>1</v>
      </c>
      <c r="R6" s="117">
        <v>1</v>
      </c>
      <c r="S6" s="117">
        <v>1</v>
      </c>
      <c r="T6" s="117">
        <v>1</v>
      </c>
      <c r="U6" s="117">
        <v>1</v>
      </c>
      <c r="V6" s="117">
        <v>1</v>
      </c>
      <c r="W6" s="117">
        <v>1</v>
      </c>
      <c r="X6" s="117">
        <v>1</v>
      </c>
      <c r="Y6" s="117">
        <v>1</v>
      </c>
      <c r="Z6" s="117">
        <v>1</v>
      </c>
      <c r="AA6" s="117">
        <v>1</v>
      </c>
      <c r="AB6" s="117">
        <v>1</v>
      </c>
      <c r="AC6" s="117">
        <v>1</v>
      </c>
      <c r="AD6" s="117">
        <v>1</v>
      </c>
      <c r="AE6" s="117">
        <v>1</v>
      </c>
      <c r="AF6" s="117">
        <v>1</v>
      </c>
      <c r="AG6" s="117">
        <v>1</v>
      </c>
      <c r="AH6" s="117">
        <v>1</v>
      </c>
      <c r="AI6" s="117">
        <v>1</v>
      </c>
    </row>
    <row r="7" spans="1:35" ht="28.8" x14ac:dyDescent="0.3">
      <c r="A7" s="107"/>
      <c r="B7" s="80" t="s">
        <v>41</v>
      </c>
      <c r="C7" s="118" t="s">
        <v>37</v>
      </c>
      <c r="D7" s="211">
        <f t="shared" ref="D7:D20" si="1">SUM(E7:AI7)</f>
        <v>31</v>
      </c>
      <c r="E7" s="117">
        <v>1</v>
      </c>
      <c r="F7" s="117">
        <v>1</v>
      </c>
      <c r="G7" s="117">
        <v>1</v>
      </c>
      <c r="H7" s="117">
        <v>1</v>
      </c>
      <c r="I7" s="117">
        <v>1</v>
      </c>
      <c r="J7" s="117">
        <v>1</v>
      </c>
      <c r="K7" s="117">
        <v>1</v>
      </c>
      <c r="L7" s="117">
        <v>1</v>
      </c>
      <c r="M7" s="117">
        <v>1</v>
      </c>
      <c r="N7" s="117">
        <v>1</v>
      </c>
      <c r="O7" s="117">
        <v>1</v>
      </c>
      <c r="P7" s="117">
        <v>1</v>
      </c>
      <c r="Q7" s="117">
        <v>1</v>
      </c>
      <c r="R7" s="117">
        <v>1</v>
      </c>
      <c r="S7" s="117">
        <v>1</v>
      </c>
      <c r="T7" s="117">
        <v>1</v>
      </c>
      <c r="U7" s="117">
        <v>1</v>
      </c>
      <c r="V7" s="117">
        <v>1</v>
      </c>
      <c r="W7" s="117">
        <v>1</v>
      </c>
      <c r="X7" s="117">
        <v>1</v>
      </c>
      <c r="Y7" s="117">
        <v>1</v>
      </c>
      <c r="Z7" s="117">
        <v>1</v>
      </c>
      <c r="AA7" s="117">
        <v>1</v>
      </c>
      <c r="AB7" s="117">
        <v>1</v>
      </c>
      <c r="AC7" s="117">
        <v>1</v>
      </c>
      <c r="AD7" s="117">
        <v>1</v>
      </c>
      <c r="AE7" s="117">
        <v>1</v>
      </c>
      <c r="AF7" s="117">
        <v>1</v>
      </c>
      <c r="AG7" s="117">
        <v>1</v>
      </c>
      <c r="AH7" s="117">
        <v>1</v>
      </c>
      <c r="AI7" s="117">
        <v>1</v>
      </c>
    </row>
    <row r="8" spans="1:35" ht="28.8" x14ac:dyDescent="0.3">
      <c r="A8" s="107"/>
      <c r="B8" s="80" t="s">
        <v>44</v>
      </c>
      <c r="C8" s="118" t="s">
        <v>37</v>
      </c>
      <c r="D8" s="211">
        <f t="shared" si="1"/>
        <v>0</v>
      </c>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row>
    <row r="9" spans="1:35" ht="28.8" x14ac:dyDescent="0.3">
      <c r="A9" s="107"/>
      <c r="B9" s="194" t="s">
        <v>71</v>
      </c>
      <c r="C9" s="195" t="s">
        <v>37</v>
      </c>
      <c r="D9" s="206">
        <f t="shared" si="1"/>
        <v>62</v>
      </c>
      <c r="E9" s="226">
        <f>SUM(E6:E8)</f>
        <v>2</v>
      </c>
      <c r="F9" s="226">
        <f t="shared" ref="F9:AI9" si="2">SUM(F6:F8)</f>
        <v>2</v>
      </c>
      <c r="G9" s="226">
        <f t="shared" si="2"/>
        <v>2</v>
      </c>
      <c r="H9" s="226">
        <f t="shared" si="2"/>
        <v>2</v>
      </c>
      <c r="I9" s="226">
        <f t="shared" si="2"/>
        <v>2</v>
      </c>
      <c r="J9" s="226">
        <f t="shared" si="2"/>
        <v>2</v>
      </c>
      <c r="K9" s="226">
        <f t="shared" si="2"/>
        <v>2</v>
      </c>
      <c r="L9" s="226">
        <f t="shared" si="2"/>
        <v>2</v>
      </c>
      <c r="M9" s="226">
        <f t="shared" si="2"/>
        <v>2</v>
      </c>
      <c r="N9" s="226">
        <f t="shared" si="2"/>
        <v>2</v>
      </c>
      <c r="O9" s="226">
        <f t="shared" si="2"/>
        <v>2</v>
      </c>
      <c r="P9" s="226">
        <f t="shared" si="2"/>
        <v>2</v>
      </c>
      <c r="Q9" s="226">
        <f t="shared" si="2"/>
        <v>2</v>
      </c>
      <c r="R9" s="226">
        <f t="shared" si="2"/>
        <v>2</v>
      </c>
      <c r="S9" s="226">
        <f t="shared" si="2"/>
        <v>2</v>
      </c>
      <c r="T9" s="226">
        <f t="shared" si="2"/>
        <v>2</v>
      </c>
      <c r="U9" s="226">
        <f t="shared" si="2"/>
        <v>2</v>
      </c>
      <c r="V9" s="226">
        <f t="shared" si="2"/>
        <v>2</v>
      </c>
      <c r="W9" s="226">
        <f t="shared" si="2"/>
        <v>2</v>
      </c>
      <c r="X9" s="226">
        <f t="shared" si="2"/>
        <v>2</v>
      </c>
      <c r="Y9" s="226">
        <f t="shared" si="2"/>
        <v>2</v>
      </c>
      <c r="Z9" s="226">
        <f t="shared" si="2"/>
        <v>2</v>
      </c>
      <c r="AA9" s="226">
        <f t="shared" si="2"/>
        <v>2</v>
      </c>
      <c r="AB9" s="226">
        <f t="shared" si="2"/>
        <v>2</v>
      </c>
      <c r="AC9" s="226">
        <f t="shared" si="2"/>
        <v>2</v>
      </c>
      <c r="AD9" s="226">
        <f t="shared" si="2"/>
        <v>2</v>
      </c>
      <c r="AE9" s="226">
        <f t="shared" si="2"/>
        <v>2</v>
      </c>
      <c r="AF9" s="226">
        <f t="shared" si="2"/>
        <v>2</v>
      </c>
      <c r="AG9" s="226">
        <f t="shared" si="2"/>
        <v>2</v>
      </c>
      <c r="AH9" s="226">
        <f t="shared" si="2"/>
        <v>2</v>
      </c>
      <c r="AI9" s="226">
        <f t="shared" si="2"/>
        <v>2</v>
      </c>
    </row>
    <row r="10" spans="1:35" ht="28.8" x14ac:dyDescent="0.3">
      <c r="A10" s="107"/>
      <c r="B10" s="80" t="s">
        <v>45</v>
      </c>
      <c r="C10" s="118" t="s">
        <v>37</v>
      </c>
      <c r="D10" s="211">
        <f t="shared" si="1"/>
        <v>0</v>
      </c>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row>
    <row r="11" spans="1:35" ht="28.8" x14ac:dyDescent="0.3">
      <c r="A11" s="107"/>
      <c r="B11" s="194" t="s">
        <v>46</v>
      </c>
      <c r="C11" s="195" t="s">
        <v>37</v>
      </c>
      <c r="D11" s="206">
        <f t="shared" si="1"/>
        <v>62</v>
      </c>
      <c r="E11" s="226">
        <f>E9-E10</f>
        <v>2</v>
      </c>
      <c r="F11" s="226">
        <f t="shared" ref="F11:AI11" si="3">F9-F10</f>
        <v>2</v>
      </c>
      <c r="G11" s="226">
        <f t="shared" si="3"/>
        <v>2</v>
      </c>
      <c r="H11" s="226">
        <f t="shared" si="3"/>
        <v>2</v>
      </c>
      <c r="I11" s="226">
        <f t="shared" si="3"/>
        <v>2</v>
      </c>
      <c r="J11" s="226">
        <f t="shared" si="3"/>
        <v>2</v>
      </c>
      <c r="K11" s="226">
        <f t="shared" si="3"/>
        <v>2</v>
      </c>
      <c r="L11" s="226">
        <f t="shared" si="3"/>
        <v>2</v>
      </c>
      <c r="M11" s="226">
        <f t="shared" si="3"/>
        <v>2</v>
      </c>
      <c r="N11" s="226">
        <f t="shared" si="3"/>
        <v>2</v>
      </c>
      <c r="O11" s="226">
        <f t="shared" si="3"/>
        <v>2</v>
      </c>
      <c r="P11" s="226">
        <f t="shared" si="3"/>
        <v>2</v>
      </c>
      <c r="Q11" s="226">
        <f t="shared" si="3"/>
        <v>2</v>
      </c>
      <c r="R11" s="226">
        <f t="shared" si="3"/>
        <v>2</v>
      </c>
      <c r="S11" s="226">
        <f t="shared" si="3"/>
        <v>2</v>
      </c>
      <c r="T11" s="226">
        <f t="shared" si="3"/>
        <v>2</v>
      </c>
      <c r="U11" s="226">
        <f t="shared" si="3"/>
        <v>2</v>
      </c>
      <c r="V11" s="226">
        <f t="shared" si="3"/>
        <v>2</v>
      </c>
      <c r="W11" s="226">
        <f t="shared" si="3"/>
        <v>2</v>
      </c>
      <c r="X11" s="226">
        <f t="shared" si="3"/>
        <v>2</v>
      </c>
      <c r="Y11" s="226">
        <f t="shared" si="3"/>
        <v>2</v>
      </c>
      <c r="Z11" s="226">
        <f t="shared" si="3"/>
        <v>2</v>
      </c>
      <c r="AA11" s="226">
        <f t="shared" si="3"/>
        <v>2</v>
      </c>
      <c r="AB11" s="226">
        <f t="shared" si="3"/>
        <v>2</v>
      </c>
      <c r="AC11" s="226">
        <f t="shared" si="3"/>
        <v>2</v>
      </c>
      <c r="AD11" s="226">
        <f t="shared" si="3"/>
        <v>2</v>
      </c>
      <c r="AE11" s="226">
        <f t="shared" si="3"/>
        <v>2</v>
      </c>
      <c r="AF11" s="226">
        <f t="shared" si="3"/>
        <v>2</v>
      </c>
      <c r="AG11" s="226">
        <f t="shared" si="3"/>
        <v>2</v>
      </c>
      <c r="AH11" s="226">
        <f t="shared" si="3"/>
        <v>2</v>
      </c>
      <c r="AI11" s="226">
        <f t="shared" si="3"/>
        <v>2</v>
      </c>
    </row>
    <row r="12" spans="1:35" ht="14.4" x14ac:dyDescent="0.3">
      <c r="A12" s="65"/>
      <c r="B12" s="294" t="s">
        <v>134</v>
      </c>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row>
    <row r="13" spans="1:35" s="90" customFormat="1" ht="28.8" x14ac:dyDescent="0.3">
      <c r="A13" s="87"/>
      <c r="B13" s="137" t="s">
        <v>134</v>
      </c>
      <c r="C13" s="102" t="s">
        <v>37</v>
      </c>
      <c r="D13" s="211">
        <f t="shared" si="1"/>
        <v>31</v>
      </c>
      <c r="E13" s="117">
        <v>1</v>
      </c>
      <c r="F13" s="117">
        <v>1</v>
      </c>
      <c r="G13" s="117">
        <v>1</v>
      </c>
      <c r="H13" s="117">
        <v>1</v>
      </c>
      <c r="I13" s="117">
        <v>1</v>
      </c>
      <c r="J13" s="117">
        <v>1</v>
      </c>
      <c r="K13" s="117">
        <v>1</v>
      </c>
      <c r="L13" s="117">
        <v>1</v>
      </c>
      <c r="M13" s="117">
        <v>1</v>
      </c>
      <c r="N13" s="117">
        <v>1</v>
      </c>
      <c r="O13" s="117">
        <v>1</v>
      </c>
      <c r="P13" s="117">
        <v>1</v>
      </c>
      <c r="Q13" s="117">
        <v>1</v>
      </c>
      <c r="R13" s="117">
        <v>1</v>
      </c>
      <c r="S13" s="117">
        <v>1</v>
      </c>
      <c r="T13" s="117">
        <v>1</v>
      </c>
      <c r="U13" s="117">
        <v>1</v>
      </c>
      <c r="V13" s="117">
        <v>1</v>
      </c>
      <c r="W13" s="117">
        <v>1</v>
      </c>
      <c r="X13" s="117">
        <v>1</v>
      </c>
      <c r="Y13" s="117">
        <v>1</v>
      </c>
      <c r="Z13" s="117">
        <v>1</v>
      </c>
      <c r="AA13" s="117">
        <v>1</v>
      </c>
      <c r="AB13" s="117">
        <v>1</v>
      </c>
      <c r="AC13" s="117">
        <v>1</v>
      </c>
      <c r="AD13" s="117">
        <v>1</v>
      </c>
      <c r="AE13" s="117">
        <v>1</v>
      </c>
      <c r="AF13" s="117">
        <v>1</v>
      </c>
      <c r="AG13" s="117">
        <v>1</v>
      </c>
      <c r="AH13" s="117">
        <v>1</v>
      </c>
      <c r="AI13" s="117">
        <v>1</v>
      </c>
    </row>
    <row r="14" spans="1:35" ht="15" customHeight="1" x14ac:dyDescent="0.3">
      <c r="A14" s="107"/>
      <c r="B14" s="292" t="s">
        <v>402</v>
      </c>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row>
    <row r="15" spans="1:35" ht="28.8" x14ac:dyDescent="0.3">
      <c r="A15" s="107"/>
      <c r="B15" s="80" t="s">
        <v>69</v>
      </c>
      <c r="C15" s="118" t="s">
        <v>37</v>
      </c>
      <c r="D15" s="211">
        <f t="shared" si="1"/>
        <v>620</v>
      </c>
      <c r="E15" s="117">
        <v>20</v>
      </c>
      <c r="F15" s="117">
        <v>20</v>
      </c>
      <c r="G15" s="117">
        <v>20</v>
      </c>
      <c r="H15" s="117">
        <v>20</v>
      </c>
      <c r="I15" s="117">
        <v>20</v>
      </c>
      <c r="J15" s="117">
        <v>20</v>
      </c>
      <c r="K15" s="117">
        <v>20</v>
      </c>
      <c r="L15" s="117">
        <v>20</v>
      </c>
      <c r="M15" s="117">
        <v>20</v>
      </c>
      <c r="N15" s="117">
        <v>20</v>
      </c>
      <c r="O15" s="117">
        <v>20</v>
      </c>
      <c r="P15" s="117">
        <v>20</v>
      </c>
      <c r="Q15" s="117">
        <v>20</v>
      </c>
      <c r="R15" s="117">
        <v>20</v>
      </c>
      <c r="S15" s="117">
        <v>20</v>
      </c>
      <c r="T15" s="117">
        <v>20</v>
      </c>
      <c r="U15" s="117">
        <v>20</v>
      </c>
      <c r="V15" s="117">
        <v>20</v>
      </c>
      <c r="W15" s="117">
        <v>20</v>
      </c>
      <c r="X15" s="117">
        <v>20</v>
      </c>
      <c r="Y15" s="117">
        <v>20</v>
      </c>
      <c r="Z15" s="117">
        <v>20</v>
      </c>
      <c r="AA15" s="117">
        <v>20</v>
      </c>
      <c r="AB15" s="117">
        <v>20</v>
      </c>
      <c r="AC15" s="117">
        <v>20</v>
      </c>
      <c r="AD15" s="117">
        <v>20</v>
      </c>
      <c r="AE15" s="117">
        <v>20</v>
      </c>
      <c r="AF15" s="117">
        <v>20</v>
      </c>
      <c r="AG15" s="117">
        <v>20</v>
      </c>
      <c r="AH15" s="117">
        <v>20</v>
      </c>
      <c r="AI15" s="117">
        <v>20</v>
      </c>
    </row>
    <row r="16" spans="1:35" ht="28.8" x14ac:dyDescent="0.3">
      <c r="A16" s="107"/>
      <c r="B16" s="80" t="s">
        <v>70</v>
      </c>
      <c r="C16" s="118" t="s">
        <v>37</v>
      </c>
      <c r="D16" s="211">
        <f t="shared" si="1"/>
        <v>31</v>
      </c>
      <c r="E16" s="117">
        <v>1</v>
      </c>
      <c r="F16" s="117">
        <v>1</v>
      </c>
      <c r="G16" s="117">
        <v>1</v>
      </c>
      <c r="H16" s="117">
        <v>1</v>
      </c>
      <c r="I16" s="117">
        <v>1</v>
      </c>
      <c r="J16" s="117">
        <v>1</v>
      </c>
      <c r="K16" s="117">
        <v>1</v>
      </c>
      <c r="L16" s="117">
        <v>1</v>
      </c>
      <c r="M16" s="117">
        <v>1</v>
      </c>
      <c r="N16" s="117">
        <v>1</v>
      </c>
      <c r="O16" s="117">
        <v>1</v>
      </c>
      <c r="P16" s="117">
        <v>1</v>
      </c>
      <c r="Q16" s="117">
        <v>1</v>
      </c>
      <c r="R16" s="117">
        <v>1</v>
      </c>
      <c r="S16" s="117">
        <v>1</v>
      </c>
      <c r="T16" s="117">
        <v>1</v>
      </c>
      <c r="U16" s="117">
        <v>1</v>
      </c>
      <c r="V16" s="117">
        <v>1</v>
      </c>
      <c r="W16" s="117">
        <v>1</v>
      </c>
      <c r="X16" s="117">
        <v>1</v>
      </c>
      <c r="Y16" s="117">
        <v>1</v>
      </c>
      <c r="Z16" s="117">
        <v>1</v>
      </c>
      <c r="AA16" s="117">
        <v>1</v>
      </c>
      <c r="AB16" s="117">
        <v>1</v>
      </c>
      <c r="AC16" s="117">
        <v>1</v>
      </c>
      <c r="AD16" s="117">
        <v>1</v>
      </c>
      <c r="AE16" s="117">
        <v>1</v>
      </c>
      <c r="AF16" s="117">
        <v>1</v>
      </c>
      <c r="AG16" s="117">
        <v>1</v>
      </c>
      <c r="AH16" s="117">
        <v>1</v>
      </c>
      <c r="AI16" s="117">
        <v>1</v>
      </c>
    </row>
    <row r="17" spans="1:35" ht="15" customHeight="1" x14ac:dyDescent="0.3">
      <c r="A17" s="107"/>
      <c r="B17" s="292" t="s">
        <v>307</v>
      </c>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row>
    <row r="18" spans="1:35" ht="28.8" x14ac:dyDescent="0.3">
      <c r="A18" s="107"/>
      <c r="B18" s="74" t="s">
        <v>307</v>
      </c>
      <c r="C18" s="118" t="s">
        <v>37</v>
      </c>
      <c r="D18" s="211">
        <f t="shared" si="1"/>
        <v>31</v>
      </c>
      <c r="E18" s="117">
        <v>1</v>
      </c>
      <c r="F18" s="117">
        <v>1</v>
      </c>
      <c r="G18" s="117">
        <v>1</v>
      </c>
      <c r="H18" s="117">
        <v>1</v>
      </c>
      <c r="I18" s="117">
        <v>1</v>
      </c>
      <c r="J18" s="117">
        <v>1</v>
      </c>
      <c r="K18" s="117">
        <v>1</v>
      </c>
      <c r="L18" s="117">
        <v>1</v>
      </c>
      <c r="M18" s="117">
        <v>1</v>
      </c>
      <c r="N18" s="117">
        <v>1</v>
      </c>
      <c r="O18" s="117">
        <v>1</v>
      </c>
      <c r="P18" s="117">
        <v>1</v>
      </c>
      <c r="Q18" s="117">
        <v>1</v>
      </c>
      <c r="R18" s="117">
        <v>1</v>
      </c>
      <c r="S18" s="117">
        <v>1</v>
      </c>
      <c r="T18" s="117">
        <v>1</v>
      </c>
      <c r="U18" s="117">
        <v>1</v>
      </c>
      <c r="V18" s="117">
        <v>1</v>
      </c>
      <c r="W18" s="117">
        <v>1</v>
      </c>
      <c r="X18" s="117">
        <v>1</v>
      </c>
      <c r="Y18" s="117">
        <v>1</v>
      </c>
      <c r="Z18" s="117">
        <v>1</v>
      </c>
      <c r="AA18" s="117">
        <v>1</v>
      </c>
      <c r="AB18" s="117">
        <v>1</v>
      </c>
      <c r="AC18" s="117">
        <v>1</v>
      </c>
      <c r="AD18" s="117">
        <v>1</v>
      </c>
      <c r="AE18" s="117">
        <v>1</v>
      </c>
      <c r="AF18" s="117">
        <v>1</v>
      </c>
      <c r="AG18" s="117">
        <v>1</v>
      </c>
      <c r="AH18" s="117">
        <v>1</v>
      </c>
      <c r="AI18" s="117">
        <v>1</v>
      </c>
    </row>
    <row r="19" spans="1:35" ht="15" customHeight="1" x14ac:dyDescent="0.3">
      <c r="A19" s="107"/>
      <c r="B19" s="292" t="s">
        <v>47</v>
      </c>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row>
    <row r="20" spans="1:35" ht="28.8" x14ac:dyDescent="0.3">
      <c r="A20" s="107"/>
      <c r="B20" s="80" t="s">
        <v>48</v>
      </c>
      <c r="C20" s="118" t="s">
        <v>37</v>
      </c>
      <c r="D20" s="211">
        <f t="shared" si="1"/>
        <v>31</v>
      </c>
      <c r="E20" s="117">
        <v>1</v>
      </c>
      <c r="F20" s="117">
        <v>1</v>
      </c>
      <c r="G20" s="117">
        <v>1</v>
      </c>
      <c r="H20" s="117">
        <v>1</v>
      </c>
      <c r="I20" s="117">
        <v>1</v>
      </c>
      <c r="J20" s="117">
        <v>1</v>
      </c>
      <c r="K20" s="117">
        <v>1</v>
      </c>
      <c r="L20" s="117">
        <v>1</v>
      </c>
      <c r="M20" s="117">
        <v>1</v>
      </c>
      <c r="N20" s="117">
        <v>1</v>
      </c>
      <c r="O20" s="117">
        <v>1</v>
      </c>
      <c r="P20" s="117">
        <v>1</v>
      </c>
      <c r="Q20" s="117">
        <v>1</v>
      </c>
      <c r="R20" s="117">
        <v>1</v>
      </c>
      <c r="S20" s="117">
        <v>1</v>
      </c>
      <c r="T20" s="117">
        <v>1</v>
      </c>
      <c r="U20" s="117">
        <v>1</v>
      </c>
      <c r="V20" s="117">
        <v>1</v>
      </c>
      <c r="W20" s="117">
        <v>1</v>
      </c>
      <c r="X20" s="117">
        <v>1</v>
      </c>
      <c r="Y20" s="117">
        <v>1</v>
      </c>
      <c r="Z20" s="117">
        <v>1</v>
      </c>
      <c r="AA20" s="117">
        <v>1</v>
      </c>
      <c r="AB20" s="117">
        <v>1</v>
      </c>
      <c r="AC20" s="117">
        <v>1</v>
      </c>
      <c r="AD20" s="117">
        <v>1</v>
      </c>
      <c r="AE20" s="117">
        <v>1</v>
      </c>
      <c r="AF20" s="117">
        <v>1</v>
      </c>
      <c r="AG20" s="117">
        <v>1</v>
      </c>
      <c r="AH20" s="117">
        <v>1</v>
      </c>
      <c r="AI20" s="117">
        <v>1</v>
      </c>
    </row>
    <row r="21" spans="1:35" ht="15.75" customHeight="1" x14ac:dyDescent="0.3">
      <c r="A21" s="107"/>
      <c r="B21" s="108"/>
      <c r="C21" s="108"/>
      <c r="D21" s="108"/>
      <c r="E21" s="109"/>
      <c r="F21" s="109"/>
      <c r="G21" s="109"/>
      <c r="H21" s="109"/>
      <c r="I21" s="109"/>
      <c r="J21" s="109"/>
      <c r="K21" s="109"/>
      <c r="L21" s="109"/>
      <c r="M21" s="107"/>
      <c r="N21" s="107"/>
      <c r="O21" s="107"/>
      <c r="P21" s="107"/>
      <c r="Q21" s="107"/>
      <c r="R21" s="107"/>
      <c r="S21" s="107"/>
      <c r="T21" s="107"/>
      <c r="U21" s="107"/>
      <c r="V21" s="107"/>
      <c r="W21" s="107"/>
      <c r="X21" s="107"/>
      <c r="Y21" s="107"/>
      <c r="Z21" s="107"/>
      <c r="AA21" s="107"/>
      <c r="AB21" s="107"/>
      <c r="AC21" s="107"/>
      <c r="AD21" s="107"/>
      <c r="AE21" s="107"/>
      <c r="AF21" s="107"/>
      <c r="AG21" s="107"/>
      <c r="AH21" s="107"/>
      <c r="AI21" s="107"/>
    </row>
    <row r="22" spans="1:35" ht="15.75" customHeight="1" x14ac:dyDescent="0.3">
      <c r="A22" s="107"/>
      <c r="B22" s="108"/>
      <c r="C22" s="108"/>
      <c r="D22" s="108"/>
      <c r="E22" s="116">
        <f>E4</f>
        <v>2024</v>
      </c>
      <c r="F22" s="116">
        <f t="shared" ref="F22:AI22" si="4">F4</f>
        <v>2025</v>
      </c>
      <c r="G22" s="116">
        <f t="shared" si="4"/>
        <v>2026</v>
      </c>
      <c r="H22" s="116">
        <f t="shared" si="4"/>
        <v>2027</v>
      </c>
      <c r="I22" s="116">
        <f t="shared" si="4"/>
        <v>2028</v>
      </c>
      <c r="J22" s="116">
        <f t="shared" si="4"/>
        <v>2029</v>
      </c>
      <c r="K22" s="116">
        <f t="shared" si="4"/>
        <v>2030</v>
      </c>
      <c r="L22" s="116">
        <f t="shared" si="4"/>
        <v>2031</v>
      </c>
      <c r="M22" s="116">
        <f t="shared" si="4"/>
        <v>2032</v>
      </c>
      <c r="N22" s="116">
        <f t="shared" si="4"/>
        <v>2033</v>
      </c>
      <c r="O22" s="116">
        <f t="shared" si="4"/>
        <v>2034</v>
      </c>
      <c r="P22" s="116">
        <f t="shared" si="4"/>
        <v>2035</v>
      </c>
      <c r="Q22" s="116">
        <f t="shared" si="4"/>
        <v>2036</v>
      </c>
      <c r="R22" s="116">
        <f t="shared" si="4"/>
        <v>2037</v>
      </c>
      <c r="S22" s="116">
        <f t="shared" si="4"/>
        <v>2038</v>
      </c>
      <c r="T22" s="116">
        <f t="shared" si="4"/>
        <v>2039</v>
      </c>
      <c r="U22" s="116">
        <f t="shared" si="4"/>
        <v>2040</v>
      </c>
      <c r="V22" s="116">
        <f t="shared" si="4"/>
        <v>2041</v>
      </c>
      <c r="W22" s="116">
        <f t="shared" si="4"/>
        <v>2042</v>
      </c>
      <c r="X22" s="116">
        <f t="shared" si="4"/>
        <v>2043</v>
      </c>
      <c r="Y22" s="116">
        <f t="shared" si="4"/>
        <v>2044</v>
      </c>
      <c r="Z22" s="116">
        <f t="shared" si="4"/>
        <v>2045</v>
      </c>
      <c r="AA22" s="116">
        <f t="shared" si="4"/>
        <v>2046</v>
      </c>
      <c r="AB22" s="116">
        <f t="shared" si="4"/>
        <v>2047</v>
      </c>
      <c r="AC22" s="116">
        <f t="shared" si="4"/>
        <v>2048</v>
      </c>
      <c r="AD22" s="116">
        <f t="shared" si="4"/>
        <v>2049</v>
      </c>
      <c r="AE22" s="116">
        <f t="shared" si="4"/>
        <v>2050</v>
      </c>
      <c r="AF22" s="116">
        <f t="shared" si="4"/>
        <v>2051</v>
      </c>
      <c r="AG22" s="116">
        <f t="shared" si="4"/>
        <v>2052</v>
      </c>
      <c r="AH22" s="116">
        <f t="shared" si="4"/>
        <v>2053</v>
      </c>
      <c r="AI22" s="116">
        <f t="shared" si="4"/>
        <v>2054</v>
      </c>
    </row>
    <row r="23" spans="1:35" ht="33" customHeight="1" x14ac:dyDescent="0.3">
      <c r="B23" s="80" t="s">
        <v>50</v>
      </c>
      <c r="C23" s="76" t="s">
        <v>37</v>
      </c>
      <c r="D23" s="211">
        <f t="shared" ref="D23:D24" si="5">SUM(E23:AI23)</f>
        <v>155</v>
      </c>
      <c r="E23" s="82">
        <f>E11+E13+E18+E20</f>
        <v>5</v>
      </c>
      <c r="F23" s="82">
        <f t="shared" ref="F23:AI23" si="6">F11+F13+F18+F20</f>
        <v>5</v>
      </c>
      <c r="G23" s="82">
        <f t="shared" si="6"/>
        <v>5</v>
      </c>
      <c r="H23" s="82">
        <f t="shared" si="6"/>
        <v>5</v>
      </c>
      <c r="I23" s="82">
        <f t="shared" si="6"/>
        <v>5</v>
      </c>
      <c r="J23" s="82">
        <f t="shared" si="6"/>
        <v>5</v>
      </c>
      <c r="K23" s="82">
        <f t="shared" si="6"/>
        <v>5</v>
      </c>
      <c r="L23" s="82">
        <f t="shared" si="6"/>
        <v>5</v>
      </c>
      <c r="M23" s="82">
        <f t="shared" si="6"/>
        <v>5</v>
      </c>
      <c r="N23" s="82">
        <f t="shared" si="6"/>
        <v>5</v>
      </c>
      <c r="O23" s="82">
        <f t="shared" si="6"/>
        <v>5</v>
      </c>
      <c r="P23" s="82">
        <f t="shared" si="6"/>
        <v>5</v>
      </c>
      <c r="Q23" s="82">
        <f t="shared" si="6"/>
        <v>5</v>
      </c>
      <c r="R23" s="82">
        <f t="shared" si="6"/>
        <v>5</v>
      </c>
      <c r="S23" s="82">
        <f t="shared" si="6"/>
        <v>5</v>
      </c>
      <c r="T23" s="82">
        <f t="shared" si="6"/>
        <v>5</v>
      </c>
      <c r="U23" s="82">
        <f t="shared" si="6"/>
        <v>5</v>
      </c>
      <c r="V23" s="82">
        <f t="shared" si="6"/>
        <v>5</v>
      </c>
      <c r="W23" s="82">
        <f t="shared" si="6"/>
        <v>5</v>
      </c>
      <c r="X23" s="82">
        <f t="shared" si="6"/>
        <v>5</v>
      </c>
      <c r="Y23" s="82">
        <f t="shared" si="6"/>
        <v>5</v>
      </c>
      <c r="Z23" s="82">
        <f t="shared" si="6"/>
        <v>5</v>
      </c>
      <c r="AA23" s="82">
        <f t="shared" si="6"/>
        <v>5</v>
      </c>
      <c r="AB23" s="82">
        <f t="shared" si="6"/>
        <v>5</v>
      </c>
      <c r="AC23" s="82">
        <f t="shared" si="6"/>
        <v>5</v>
      </c>
      <c r="AD23" s="82">
        <f t="shared" si="6"/>
        <v>5</v>
      </c>
      <c r="AE23" s="82">
        <f t="shared" si="6"/>
        <v>5</v>
      </c>
      <c r="AF23" s="82">
        <f t="shared" si="6"/>
        <v>5</v>
      </c>
      <c r="AG23" s="82">
        <f t="shared" si="6"/>
        <v>5</v>
      </c>
      <c r="AH23" s="82">
        <f t="shared" si="6"/>
        <v>5</v>
      </c>
      <c r="AI23" s="82">
        <f t="shared" si="6"/>
        <v>5</v>
      </c>
    </row>
    <row r="24" spans="1:35" ht="31.5" customHeight="1" x14ac:dyDescent="0.3">
      <c r="B24" s="74" t="s">
        <v>140</v>
      </c>
      <c r="C24" s="76" t="s">
        <v>37</v>
      </c>
      <c r="D24" s="211">
        <f t="shared" si="5"/>
        <v>651</v>
      </c>
      <c r="E24" s="82">
        <f>SUM(E15:E16)</f>
        <v>21</v>
      </c>
      <c r="F24" s="82">
        <f t="shared" ref="F24:AI24" si="7">SUM(F15:F16)</f>
        <v>21</v>
      </c>
      <c r="G24" s="82">
        <f t="shared" si="7"/>
        <v>21</v>
      </c>
      <c r="H24" s="82">
        <f t="shared" si="7"/>
        <v>21</v>
      </c>
      <c r="I24" s="82">
        <f t="shared" si="7"/>
        <v>21</v>
      </c>
      <c r="J24" s="82">
        <f t="shared" si="7"/>
        <v>21</v>
      </c>
      <c r="K24" s="82">
        <f t="shared" si="7"/>
        <v>21</v>
      </c>
      <c r="L24" s="82">
        <f t="shared" si="7"/>
        <v>21</v>
      </c>
      <c r="M24" s="82">
        <f t="shared" si="7"/>
        <v>21</v>
      </c>
      <c r="N24" s="82">
        <f t="shared" si="7"/>
        <v>21</v>
      </c>
      <c r="O24" s="82">
        <f t="shared" si="7"/>
        <v>21</v>
      </c>
      <c r="P24" s="82">
        <f t="shared" si="7"/>
        <v>21</v>
      </c>
      <c r="Q24" s="82">
        <f t="shared" si="7"/>
        <v>21</v>
      </c>
      <c r="R24" s="82">
        <f t="shared" si="7"/>
        <v>21</v>
      </c>
      <c r="S24" s="82">
        <f t="shared" si="7"/>
        <v>21</v>
      </c>
      <c r="T24" s="82">
        <f t="shared" si="7"/>
        <v>21</v>
      </c>
      <c r="U24" s="82">
        <f t="shared" si="7"/>
        <v>21</v>
      </c>
      <c r="V24" s="82">
        <f t="shared" si="7"/>
        <v>21</v>
      </c>
      <c r="W24" s="82">
        <f t="shared" si="7"/>
        <v>21</v>
      </c>
      <c r="X24" s="82">
        <f t="shared" si="7"/>
        <v>21</v>
      </c>
      <c r="Y24" s="82">
        <f t="shared" si="7"/>
        <v>21</v>
      </c>
      <c r="Z24" s="82">
        <f t="shared" si="7"/>
        <v>21</v>
      </c>
      <c r="AA24" s="82">
        <f t="shared" si="7"/>
        <v>21</v>
      </c>
      <c r="AB24" s="82">
        <f t="shared" si="7"/>
        <v>21</v>
      </c>
      <c r="AC24" s="82">
        <f t="shared" si="7"/>
        <v>21</v>
      </c>
      <c r="AD24" s="82">
        <f t="shared" si="7"/>
        <v>21</v>
      </c>
      <c r="AE24" s="82">
        <f t="shared" si="7"/>
        <v>21</v>
      </c>
      <c r="AF24" s="82">
        <f t="shared" si="7"/>
        <v>21</v>
      </c>
      <c r="AG24" s="82">
        <f t="shared" si="7"/>
        <v>21</v>
      </c>
      <c r="AH24" s="82">
        <f t="shared" si="7"/>
        <v>21</v>
      </c>
      <c r="AI24" s="82">
        <f t="shared" si="7"/>
        <v>21</v>
      </c>
    </row>
    <row r="25" spans="1:35" ht="15.75" customHeight="1" x14ac:dyDescent="0.3">
      <c r="A25" s="107"/>
      <c r="B25" s="108"/>
      <c r="C25" s="108"/>
      <c r="D25" s="108"/>
      <c r="E25" s="109"/>
      <c r="F25" s="109"/>
      <c r="G25" s="109"/>
      <c r="H25" s="109"/>
      <c r="I25" s="109"/>
      <c r="J25" s="109"/>
      <c r="K25" s="109"/>
      <c r="L25" s="109"/>
      <c r="M25" s="107"/>
      <c r="N25" s="107"/>
      <c r="O25" s="107"/>
      <c r="P25" s="107"/>
      <c r="Q25" s="107"/>
      <c r="R25" s="107"/>
      <c r="S25" s="107"/>
      <c r="T25" s="107"/>
      <c r="U25" s="107"/>
      <c r="V25" s="107"/>
      <c r="W25" s="107"/>
      <c r="X25" s="107"/>
      <c r="Y25" s="107"/>
      <c r="Z25" s="107"/>
      <c r="AA25" s="107"/>
      <c r="AB25" s="107"/>
      <c r="AC25" s="107"/>
      <c r="AD25" s="107"/>
      <c r="AE25" s="107"/>
      <c r="AF25" s="107"/>
      <c r="AG25" s="107"/>
      <c r="AH25" s="107"/>
      <c r="AI25" s="107"/>
    </row>
    <row r="26" spans="1:35" ht="15.75" customHeight="1" x14ac:dyDescent="0.3">
      <c r="A26" s="107"/>
      <c r="B26" s="108"/>
      <c r="C26" s="108"/>
      <c r="D26" s="108"/>
      <c r="E26" s="109"/>
      <c r="F26" s="109"/>
      <c r="G26" s="109"/>
      <c r="H26" s="109"/>
      <c r="I26" s="109"/>
      <c r="J26" s="109"/>
      <c r="K26" s="109"/>
      <c r="L26" s="109"/>
      <c r="M26" s="107"/>
      <c r="N26" s="107"/>
      <c r="O26" s="107"/>
      <c r="P26" s="107"/>
      <c r="Q26" s="107"/>
      <c r="R26" s="107"/>
      <c r="S26" s="107"/>
      <c r="T26" s="107"/>
      <c r="U26" s="107"/>
      <c r="V26" s="107"/>
      <c r="W26" s="107"/>
      <c r="X26" s="107"/>
      <c r="Y26" s="107"/>
      <c r="Z26" s="107"/>
      <c r="AA26" s="107"/>
      <c r="AB26" s="107"/>
      <c r="AC26" s="107"/>
      <c r="AD26" s="107"/>
      <c r="AE26" s="107"/>
      <c r="AF26" s="107"/>
      <c r="AG26" s="107"/>
      <c r="AH26" s="107"/>
      <c r="AI26" s="107"/>
    </row>
    <row r="27" spans="1:35" ht="15.75" customHeight="1" x14ac:dyDescent="0.3">
      <c r="A27" s="107"/>
      <c r="B27" s="108"/>
      <c r="C27" s="108"/>
      <c r="D27" s="108"/>
      <c r="E27" s="109"/>
      <c r="F27" s="109"/>
      <c r="G27" s="109"/>
      <c r="H27" s="109"/>
      <c r="I27" s="109"/>
      <c r="J27" s="109"/>
      <c r="K27" s="109"/>
      <c r="L27" s="109"/>
      <c r="M27" s="107"/>
      <c r="N27" s="107"/>
      <c r="O27" s="107"/>
      <c r="P27" s="107"/>
      <c r="Q27" s="107"/>
      <c r="R27" s="107"/>
      <c r="S27" s="107"/>
      <c r="T27" s="107"/>
      <c r="U27" s="107"/>
      <c r="V27" s="107"/>
      <c r="W27" s="107"/>
      <c r="X27" s="107"/>
      <c r="Y27" s="107"/>
      <c r="Z27" s="107"/>
      <c r="AA27" s="107"/>
      <c r="AB27" s="107"/>
      <c r="AC27" s="107"/>
      <c r="AD27" s="107"/>
      <c r="AE27" s="107"/>
      <c r="AF27" s="107"/>
      <c r="AG27" s="107"/>
      <c r="AH27" s="107"/>
      <c r="AI27" s="107"/>
    </row>
    <row r="28" spans="1:35" ht="15.75" customHeight="1" x14ac:dyDescent="0.3">
      <c r="A28" s="107"/>
      <c r="B28" s="108"/>
      <c r="C28" s="108"/>
      <c r="D28" s="108"/>
      <c r="E28" s="109"/>
      <c r="F28" s="109"/>
      <c r="G28" s="109"/>
      <c r="H28" s="109"/>
      <c r="I28" s="109"/>
      <c r="J28" s="109"/>
      <c r="K28" s="109"/>
      <c r="L28" s="109"/>
      <c r="M28" s="107"/>
      <c r="N28" s="107"/>
      <c r="O28" s="107"/>
      <c r="P28" s="107"/>
      <c r="Q28" s="107"/>
      <c r="R28" s="107"/>
      <c r="S28" s="107"/>
      <c r="T28" s="107"/>
      <c r="U28" s="107"/>
      <c r="V28" s="107"/>
      <c r="W28" s="107"/>
      <c r="X28" s="107"/>
      <c r="Y28" s="107"/>
      <c r="Z28" s="107"/>
      <c r="AA28" s="107"/>
      <c r="AB28" s="107"/>
      <c r="AC28" s="107"/>
      <c r="AD28" s="107"/>
      <c r="AE28" s="107"/>
      <c r="AF28" s="107"/>
      <c r="AG28" s="107"/>
      <c r="AH28" s="107"/>
      <c r="AI28" s="107"/>
    </row>
    <row r="29" spans="1:35" ht="15.75" customHeight="1" x14ac:dyDescent="0.3">
      <c r="A29" s="107"/>
      <c r="B29" s="108"/>
      <c r="C29" s="108"/>
      <c r="D29" s="108"/>
      <c r="E29" s="109"/>
      <c r="F29" s="109"/>
      <c r="G29" s="109"/>
      <c r="H29" s="109"/>
      <c r="I29" s="109"/>
      <c r="J29" s="109"/>
      <c r="K29" s="109"/>
      <c r="L29" s="109"/>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row>
    <row r="30" spans="1:35" ht="15.75" customHeight="1" x14ac:dyDescent="0.3">
      <c r="A30" s="107"/>
      <c r="B30" s="108"/>
      <c r="C30" s="108"/>
      <c r="D30" s="108"/>
      <c r="E30" s="109"/>
      <c r="F30" s="109"/>
      <c r="G30" s="109"/>
      <c r="H30" s="109"/>
      <c r="I30" s="109"/>
      <c r="J30" s="109"/>
      <c r="K30" s="109"/>
      <c r="L30" s="109"/>
      <c r="M30" s="107"/>
      <c r="N30" s="107"/>
      <c r="O30" s="107"/>
      <c r="P30" s="107"/>
      <c r="Q30" s="107"/>
      <c r="R30" s="107"/>
      <c r="S30" s="107"/>
      <c r="T30" s="107"/>
      <c r="U30" s="107"/>
      <c r="V30" s="107"/>
      <c r="W30" s="107"/>
      <c r="X30" s="107"/>
      <c r="Y30" s="107"/>
      <c r="Z30" s="107"/>
      <c r="AA30" s="107"/>
      <c r="AB30" s="107"/>
      <c r="AC30" s="107"/>
      <c r="AD30" s="107"/>
      <c r="AE30" s="107"/>
      <c r="AF30" s="107"/>
      <c r="AG30" s="107"/>
      <c r="AH30" s="107"/>
      <c r="AI30" s="107"/>
    </row>
    <row r="31" spans="1:35" ht="15.75" customHeight="1" x14ac:dyDescent="0.3">
      <c r="A31" s="107"/>
      <c r="B31" s="108"/>
      <c r="C31" s="108"/>
      <c r="D31" s="108"/>
      <c r="E31" s="109"/>
      <c r="F31" s="109"/>
      <c r="G31" s="109"/>
      <c r="H31" s="109"/>
      <c r="I31" s="109"/>
      <c r="J31" s="109"/>
      <c r="K31" s="109"/>
      <c r="L31" s="109"/>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row>
    <row r="32" spans="1:35" ht="15.75" customHeight="1" x14ac:dyDescent="0.3">
      <c r="A32" s="107"/>
      <c r="B32" s="108"/>
      <c r="C32" s="108"/>
      <c r="D32" s="108"/>
      <c r="E32" s="109"/>
      <c r="F32" s="109"/>
      <c r="G32" s="109"/>
      <c r="H32" s="109"/>
      <c r="I32" s="109"/>
      <c r="J32" s="109"/>
      <c r="K32" s="109"/>
      <c r="L32" s="109"/>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row>
    <row r="33" spans="1:35" ht="15.75" customHeight="1" x14ac:dyDescent="0.3">
      <c r="A33" s="107"/>
      <c r="B33" s="108"/>
      <c r="C33" s="108"/>
      <c r="D33" s="108"/>
      <c r="E33" s="109"/>
      <c r="F33" s="109"/>
      <c r="G33" s="109"/>
      <c r="H33" s="109"/>
      <c r="I33" s="109"/>
      <c r="J33" s="109"/>
      <c r="K33" s="109"/>
      <c r="L33" s="109"/>
      <c r="M33" s="107"/>
      <c r="N33" s="107"/>
      <c r="O33" s="107"/>
      <c r="P33" s="107"/>
      <c r="Q33" s="107"/>
      <c r="R33" s="107"/>
      <c r="S33" s="107"/>
      <c r="T33" s="107"/>
      <c r="U33" s="107"/>
      <c r="V33" s="107"/>
      <c r="W33" s="107"/>
      <c r="X33" s="107"/>
      <c r="Y33" s="107"/>
      <c r="Z33" s="107"/>
      <c r="AA33" s="107"/>
      <c r="AB33" s="107"/>
      <c r="AC33" s="107"/>
      <c r="AD33" s="107"/>
      <c r="AE33" s="107"/>
      <c r="AF33" s="107"/>
      <c r="AG33" s="107"/>
      <c r="AH33" s="107"/>
      <c r="AI33" s="107"/>
    </row>
    <row r="34" spans="1:35" ht="15.75" customHeight="1" x14ac:dyDescent="0.3">
      <c r="A34" s="107"/>
      <c r="B34" s="108"/>
      <c r="C34" s="108"/>
      <c r="D34" s="108"/>
      <c r="E34" s="109"/>
      <c r="F34" s="109"/>
      <c r="G34" s="109"/>
      <c r="H34" s="109"/>
      <c r="I34" s="109"/>
      <c r="J34" s="109"/>
      <c r="K34" s="109"/>
      <c r="L34" s="109"/>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row>
    <row r="35" spans="1:35" ht="15.75" customHeight="1" x14ac:dyDescent="0.3">
      <c r="A35" s="107"/>
      <c r="B35" s="108"/>
      <c r="C35" s="108"/>
      <c r="D35" s="108"/>
      <c r="E35" s="109"/>
      <c r="F35" s="109"/>
      <c r="G35" s="109"/>
      <c r="H35" s="109"/>
      <c r="I35" s="109"/>
      <c r="J35" s="109"/>
      <c r="K35" s="109"/>
      <c r="L35" s="109"/>
      <c r="M35" s="107"/>
      <c r="N35" s="107"/>
      <c r="O35" s="107"/>
      <c r="P35" s="107"/>
      <c r="Q35" s="107"/>
      <c r="R35" s="107"/>
      <c r="S35" s="107"/>
      <c r="T35" s="107"/>
      <c r="U35" s="107"/>
      <c r="V35" s="107"/>
      <c r="W35" s="107"/>
      <c r="X35" s="107"/>
      <c r="Y35" s="107"/>
      <c r="Z35" s="107"/>
      <c r="AA35" s="107"/>
      <c r="AB35" s="107"/>
      <c r="AC35" s="107"/>
      <c r="AD35" s="107"/>
      <c r="AE35" s="107"/>
      <c r="AF35" s="107"/>
      <c r="AG35" s="107"/>
      <c r="AH35" s="107"/>
      <c r="AI35" s="107"/>
    </row>
    <row r="36" spans="1:35" ht="15.75" customHeight="1" x14ac:dyDescent="0.3">
      <c r="A36" s="107"/>
      <c r="B36" s="108"/>
      <c r="C36" s="108"/>
      <c r="D36" s="108"/>
      <c r="E36" s="109"/>
      <c r="F36" s="109"/>
      <c r="G36" s="109"/>
      <c r="H36" s="109"/>
      <c r="I36" s="109"/>
      <c r="J36" s="109"/>
      <c r="K36" s="109"/>
      <c r="L36" s="109"/>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row>
    <row r="37" spans="1:35" ht="15.75" customHeight="1" x14ac:dyDescent="0.3">
      <c r="A37" s="107"/>
      <c r="B37" s="108"/>
      <c r="C37" s="108"/>
      <c r="D37" s="108"/>
      <c r="E37" s="109"/>
      <c r="F37" s="109"/>
      <c r="G37" s="109"/>
      <c r="H37" s="109"/>
      <c r="I37" s="109"/>
      <c r="J37" s="109"/>
      <c r="K37" s="109"/>
      <c r="L37" s="109"/>
      <c r="M37" s="107"/>
      <c r="N37" s="107"/>
      <c r="O37" s="107"/>
      <c r="P37" s="107"/>
      <c r="Q37" s="107"/>
      <c r="R37" s="107"/>
      <c r="S37" s="107"/>
      <c r="T37" s="107"/>
      <c r="U37" s="107"/>
      <c r="V37" s="107"/>
      <c r="W37" s="107"/>
      <c r="X37" s="107"/>
      <c r="Y37" s="107"/>
      <c r="Z37" s="107"/>
      <c r="AA37" s="107"/>
      <c r="AB37" s="107"/>
      <c r="AC37" s="107"/>
      <c r="AD37" s="107"/>
      <c r="AE37" s="107"/>
      <c r="AF37" s="107"/>
      <c r="AG37" s="107"/>
      <c r="AH37" s="107"/>
      <c r="AI37" s="107"/>
    </row>
    <row r="38" spans="1:35" ht="15.75" customHeight="1" x14ac:dyDescent="0.3">
      <c r="A38" s="107"/>
      <c r="B38" s="108"/>
      <c r="C38" s="108"/>
      <c r="D38" s="108"/>
      <c r="E38" s="109"/>
      <c r="F38" s="109"/>
      <c r="G38" s="109"/>
      <c r="H38" s="109"/>
      <c r="I38" s="109"/>
      <c r="J38" s="109"/>
      <c r="K38" s="109"/>
      <c r="L38" s="109"/>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row>
    <row r="39" spans="1:35" ht="15.75" customHeight="1" x14ac:dyDescent="0.3">
      <c r="A39" s="107"/>
      <c r="B39" s="108"/>
      <c r="C39" s="108"/>
      <c r="D39" s="108"/>
      <c r="E39" s="109"/>
      <c r="F39" s="109"/>
      <c r="G39" s="109"/>
      <c r="H39" s="109"/>
      <c r="I39" s="109"/>
      <c r="J39" s="109"/>
      <c r="K39" s="109"/>
      <c r="L39" s="109"/>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row>
    <row r="40" spans="1:35" ht="15.75" customHeight="1" x14ac:dyDescent="0.3">
      <c r="A40" s="107"/>
      <c r="B40" s="108"/>
      <c r="C40" s="108"/>
      <c r="D40" s="108"/>
      <c r="E40" s="109"/>
      <c r="F40" s="109"/>
      <c r="G40" s="109"/>
      <c r="H40" s="109"/>
      <c r="I40" s="109"/>
      <c r="J40" s="109"/>
      <c r="K40" s="109"/>
      <c r="L40" s="109"/>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row>
    <row r="41" spans="1:35" ht="15.75" customHeight="1" x14ac:dyDescent="0.3">
      <c r="A41" s="107"/>
      <c r="B41" s="108"/>
      <c r="C41" s="108"/>
      <c r="D41" s="108"/>
      <c r="E41" s="109"/>
      <c r="F41" s="109"/>
      <c r="G41" s="109"/>
      <c r="H41" s="109"/>
      <c r="I41" s="109"/>
      <c r="J41" s="109"/>
      <c r="K41" s="109"/>
      <c r="L41" s="109"/>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row>
    <row r="42" spans="1:35" ht="15.75" customHeight="1" x14ac:dyDescent="0.3">
      <c r="A42" s="107"/>
      <c r="B42" s="108"/>
      <c r="C42" s="108"/>
      <c r="D42" s="108"/>
      <c r="E42" s="109"/>
      <c r="F42" s="109"/>
      <c r="G42" s="109"/>
      <c r="H42" s="109"/>
      <c r="I42" s="109"/>
      <c r="J42" s="109"/>
      <c r="K42" s="109"/>
      <c r="L42" s="109"/>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row>
    <row r="43" spans="1:35" ht="15.75" customHeight="1" x14ac:dyDescent="0.3">
      <c r="A43" s="107"/>
      <c r="B43" s="108"/>
      <c r="C43" s="108"/>
      <c r="D43" s="108"/>
      <c r="E43" s="109"/>
      <c r="F43" s="109"/>
      <c r="G43" s="109"/>
      <c r="H43" s="109"/>
      <c r="I43" s="109"/>
      <c r="J43" s="109"/>
      <c r="K43" s="109"/>
      <c r="L43" s="109"/>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row>
    <row r="44" spans="1:35" ht="15.75" customHeight="1" x14ac:dyDescent="0.3">
      <c r="A44" s="107"/>
      <c r="B44" s="108"/>
      <c r="C44" s="108"/>
      <c r="D44" s="108"/>
      <c r="E44" s="109"/>
      <c r="F44" s="109"/>
      <c r="G44" s="109"/>
      <c r="H44" s="109"/>
      <c r="I44" s="109"/>
      <c r="J44" s="109"/>
      <c r="K44" s="109"/>
      <c r="L44" s="109"/>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row>
    <row r="45" spans="1:35" ht="15.75" customHeight="1" x14ac:dyDescent="0.3">
      <c r="A45" s="107"/>
      <c r="B45" s="108"/>
      <c r="C45" s="108"/>
      <c r="D45" s="108"/>
      <c r="E45" s="109"/>
      <c r="F45" s="109"/>
      <c r="G45" s="109"/>
      <c r="H45" s="109"/>
      <c r="I45" s="109"/>
      <c r="J45" s="109"/>
      <c r="K45" s="109"/>
      <c r="L45" s="109"/>
      <c r="M45" s="107"/>
      <c r="N45" s="107"/>
      <c r="O45" s="107"/>
      <c r="P45" s="107"/>
      <c r="Q45" s="107"/>
      <c r="R45" s="107"/>
      <c r="S45" s="107"/>
      <c r="T45" s="107"/>
      <c r="U45" s="107"/>
      <c r="V45" s="107"/>
      <c r="W45" s="107"/>
      <c r="X45" s="107"/>
      <c r="Y45" s="107"/>
      <c r="Z45" s="107"/>
      <c r="AA45" s="107"/>
      <c r="AB45" s="107"/>
      <c r="AC45" s="107"/>
      <c r="AD45" s="107"/>
      <c r="AE45" s="107"/>
      <c r="AF45" s="107"/>
      <c r="AG45" s="107"/>
      <c r="AH45" s="107"/>
      <c r="AI45" s="107"/>
    </row>
    <row r="46" spans="1:35" ht="15.75" customHeight="1" x14ac:dyDescent="0.3">
      <c r="A46" s="107"/>
      <c r="B46" s="108"/>
      <c r="C46" s="108"/>
      <c r="D46" s="108"/>
      <c r="E46" s="109"/>
      <c r="F46" s="109"/>
      <c r="G46" s="109"/>
      <c r="H46" s="109"/>
      <c r="I46" s="109"/>
      <c r="J46" s="109"/>
      <c r="K46" s="109"/>
      <c r="L46" s="109"/>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row>
    <row r="47" spans="1:35" ht="15.75" customHeight="1" x14ac:dyDescent="0.3">
      <c r="A47" s="107"/>
      <c r="B47" s="108"/>
      <c r="C47" s="108"/>
      <c r="D47" s="108"/>
      <c r="E47" s="109"/>
      <c r="F47" s="109"/>
      <c r="G47" s="109"/>
      <c r="H47" s="109"/>
      <c r="I47" s="109"/>
      <c r="J47" s="109"/>
      <c r="K47" s="109"/>
      <c r="L47" s="109"/>
      <c r="M47" s="107"/>
      <c r="N47" s="107"/>
      <c r="O47" s="107"/>
      <c r="P47" s="107"/>
      <c r="Q47" s="107"/>
      <c r="R47" s="107"/>
      <c r="S47" s="107"/>
      <c r="T47" s="107"/>
      <c r="U47" s="107"/>
      <c r="V47" s="107"/>
      <c r="W47" s="107"/>
      <c r="X47" s="107"/>
      <c r="Y47" s="107"/>
      <c r="Z47" s="107"/>
      <c r="AA47" s="107"/>
      <c r="AB47" s="107"/>
      <c r="AC47" s="107"/>
      <c r="AD47" s="107"/>
      <c r="AE47" s="107"/>
      <c r="AF47" s="107"/>
      <c r="AG47" s="107"/>
      <c r="AH47" s="107"/>
      <c r="AI47" s="107"/>
    </row>
    <row r="48" spans="1:35" ht="15.75" customHeight="1" x14ac:dyDescent="0.3">
      <c r="A48" s="107"/>
      <c r="B48" s="108"/>
      <c r="C48" s="108"/>
      <c r="D48" s="108"/>
      <c r="E48" s="109"/>
      <c r="F48" s="109"/>
      <c r="G48" s="109"/>
      <c r="H48" s="109"/>
      <c r="I48" s="109"/>
      <c r="J48" s="109"/>
      <c r="K48" s="109"/>
      <c r="L48" s="109"/>
      <c r="M48" s="107"/>
      <c r="N48" s="107"/>
      <c r="O48" s="107"/>
      <c r="P48" s="107"/>
      <c r="Q48" s="107"/>
      <c r="R48" s="107"/>
      <c r="S48" s="107"/>
      <c r="T48" s="107"/>
      <c r="U48" s="107"/>
      <c r="V48" s="107"/>
      <c r="W48" s="107"/>
      <c r="X48" s="107"/>
      <c r="Y48" s="107"/>
      <c r="Z48" s="107"/>
      <c r="AA48" s="107"/>
      <c r="AB48" s="107"/>
      <c r="AC48" s="107"/>
      <c r="AD48" s="107"/>
      <c r="AE48" s="107"/>
      <c r="AF48" s="107"/>
      <c r="AG48" s="107"/>
      <c r="AH48" s="107"/>
      <c r="AI48" s="107"/>
    </row>
    <row r="49" spans="1:35" ht="15.75" customHeight="1" x14ac:dyDescent="0.3">
      <c r="A49" s="107"/>
      <c r="B49" s="108"/>
      <c r="C49" s="108"/>
      <c r="D49" s="108"/>
      <c r="E49" s="109"/>
      <c r="F49" s="109"/>
      <c r="G49" s="109"/>
      <c r="H49" s="109"/>
      <c r="I49" s="109"/>
      <c r="J49" s="109"/>
      <c r="K49" s="109"/>
      <c r="L49" s="109"/>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row>
    <row r="50" spans="1:35" ht="15.75" customHeight="1" x14ac:dyDescent="0.3">
      <c r="A50" s="107"/>
      <c r="B50" s="108"/>
      <c r="C50" s="108"/>
      <c r="D50" s="108"/>
      <c r="E50" s="109"/>
      <c r="F50" s="109"/>
      <c r="G50" s="109"/>
      <c r="H50" s="109"/>
      <c r="I50" s="109"/>
      <c r="J50" s="109"/>
      <c r="K50" s="109"/>
      <c r="L50" s="109"/>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row>
    <row r="51" spans="1:35" ht="15.75" customHeight="1" x14ac:dyDescent="0.3">
      <c r="A51" s="107"/>
      <c r="B51" s="108"/>
      <c r="C51" s="108"/>
      <c r="D51" s="108"/>
      <c r="E51" s="109"/>
      <c r="F51" s="109"/>
      <c r="G51" s="109"/>
      <c r="H51" s="109"/>
      <c r="I51" s="109"/>
      <c r="J51" s="109"/>
      <c r="K51" s="109"/>
      <c r="L51" s="109"/>
      <c r="M51" s="107"/>
      <c r="N51" s="107"/>
      <c r="O51" s="107"/>
      <c r="P51" s="107"/>
      <c r="Q51" s="107"/>
      <c r="R51" s="107"/>
      <c r="S51" s="107"/>
      <c r="T51" s="107"/>
      <c r="U51" s="107"/>
      <c r="V51" s="107"/>
      <c r="W51" s="107"/>
      <c r="X51" s="107"/>
      <c r="Y51" s="107"/>
      <c r="Z51" s="107"/>
      <c r="AA51" s="107"/>
      <c r="AB51" s="107"/>
      <c r="AC51" s="107"/>
      <c r="AD51" s="107"/>
      <c r="AE51" s="107"/>
      <c r="AF51" s="107"/>
      <c r="AG51" s="107"/>
      <c r="AH51" s="107"/>
      <c r="AI51" s="107"/>
    </row>
    <row r="52" spans="1:35" ht="15.75" customHeight="1" x14ac:dyDescent="0.3">
      <c r="A52" s="107"/>
      <c r="B52" s="108"/>
      <c r="C52" s="108"/>
      <c r="D52" s="108"/>
      <c r="E52" s="109"/>
      <c r="F52" s="109"/>
      <c r="G52" s="109"/>
      <c r="H52" s="109"/>
      <c r="I52" s="109"/>
      <c r="J52" s="109"/>
      <c r="K52" s="109"/>
      <c r="L52" s="109"/>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row>
    <row r="53" spans="1:35" ht="15.75" customHeight="1" x14ac:dyDescent="0.3">
      <c r="A53" s="107"/>
      <c r="B53" s="108"/>
      <c r="C53" s="108"/>
      <c r="D53" s="108"/>
      <c r="E53" s="109"/>
      <c r="F53" s="109"/>
      <c r="G53" s="109"/>
      <c r="H53" s="109"/>
      <c r="I53" s="109"/>
      <c r="J53" s="109"/>
      <c r="K53" s="109"/>
      <c r="L53" s="109"/>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row>
    <row r="54" spans="1:35" ht="15.75" customHeight="1" x14ac:dyDescent="0.3">
      <c r="A54" s="107"/>
      <c r="B54" s="108"/>
      <c r="C54" s="108"/>
      <c r="D54" s="108"/>
      <c r="E54" s="109"/>
      <c r="F54" s="109"/>
      <c r="G54" s="109"/>
      <c r="H54" s="109"/>
      <c r="I54" s="109"/>
      <c r="J54" s="109"/>
      <c r="K54" s="109"/>
      <c r="L54" s="109"/>
      <c r="M54" s="107"/>
      <c r="N54" s="107"/>
      <c r="O54" s="107"/>
      <c r="P54" s="107"/>
      <c r="Q54" s="107"/>
      <c r="R54" s="107"/>
      <c r="S54" s="107"/>
      <c r="T54" s="107"/>
      <c r="U54" s="107"/>
      <c r="V54" s="107"/>
      <c r="W54" s="107"/>
      <c r="X54" s="107"/>
      <c r="Y54" s="107"/>
      <c r="Z54" s="107"/>
      <c r="AA54" s="107"/>
      <c r="AB54" s="107"/>
      <c r="AC54" s="107"/>
      <c r="AD54" s="107"/>
      <c r="AE54" s="107"/>
      <c r="AF54" s="107"/>
      <c r="AG54" s="107"/>
      <c r="AH54" s="107"/>
      <c r="AI54" s="107"/>
    </row>
    <row r="55" spans="1:35" ht="15.75" customHeight="1" x14ac:dyDescent="0.3">
      <c r="A55" s="107"/>
      <c r="B55" s="108"/>
      <c r="C55" s="108"/>
      <c r="D55" s="108"/>
      <c r="E55" s="109"/>
      <c r="F55" s="109"/>
      <c r="G55" s="109"/>
      <c r="H55" s="109"/>
      <c r="I55" s="109"/>
      <c r="J55" s="109"/>
      <c r="K55" s="109"/>
      <c r="L55" s="109"/>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row>
    <row r="56" spans="1:35" ht="15.75" customHeight="1" x14ac:dyDescent="0.3">
      <c r="A56" s="107"/>
      <c r="B56" s="108"/>
      <c r="C56" s="108"/>
      <c r="D56" s="108"/>
      <c r="E56" s="109"/>
      <c r="F56" s="109"/>
      <c r="G56" s="109"/>
      <c r="H56" s="109"/>
      <c r="I56" s="109"/>
      <c r="J56" s="109"/>
      <c r="K56" s="109"/>
      <c r="L56" s="109"/>
      <c r="M56" s="107"/>
      <c r="N56" s="107"/>
      <c r="O56" s="107"/>
      <c r="P56" s="107"/>
      <c r="Q56" s="107"/>
      <c r="R56" s="107"/>
      <c r="S56" s="107"/>
      <c r="T56" s="107"/>
      <c r="U56" s="107"/>
      <c r="V56" s="107"/>
      <c r="W56" s="107"/>
      <c r="X56" s="107"/>
      <c r="Y56" s="107"/>
      <c r="Z56" s="107"/>
      <c r="AA56" s="107"/>
      <c r="AB56" s="107"/>
      <c r="AC56" s="107"/>
      <c r="AD56" s="107"/>
      <c r="AE56" s="107"/>
      <c r="AF56" s="107"/>
      <c r="AG56" s="107"/>
      <c r="AH56" s="107"/>
      <c r="AI56" s="107"/>
    </row>
    <row r="57" spans="1:35" ht="15.75" customHeight="1" x14ac:dyDescent="0.3">
      <c r="A57" s="107"/>
      <c r="B57" s="108"/>
      <c r="C57" s="108"/>
      <c r="D57" s="108"/>
      <c r="E57" s="109"/>
      <c r="F57" s="109"/>
      <c r="G57" s="109"/>
      <c r="H57" s="109"/>
      <c r="I57" s="109"/>
      <c r="J57" s="109"/>
      <c r="K57" s="109"/>
      <c r="L57" s="109"/>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row>
    <row r="58" spans="1:35" ht="15.75" customHeight="1" x14ac:dyDescent="0.3">
      <c r="A58" s="107"/>
      <c r="B58" s="108"/>
      <c r="C58" s="108"/>
      <c r="D58" s="108"/>
      <c r="E58" s="109"/>
      <c r="F58" s="109"/>
      <c r="G58" s="109"/>
      <c r="H58" s="109"/>
      <c r="I58" s="109"/>
      <c r="J58" s="109"/>
      <c r="K58" s="109"/>
      <c r="L58" s="109"/>
      <c r="M58" s="107"/>
      <c r="N58" s="107"/>
      <c r="O58" s="107"/>
      <c r="P58" s="107"/>
      <c r="Q58" s="107"/>
      <c r="R58" s="107"/>
      <c r="S58" s="107"/>
      <c r="T58" s="107"/>
      <c r="U58" s="107"/>
      <c r="V58" s="107"/>
      <c r="W58" s="107"/>
      <c r="X58" s="107"/>
      <c r="Y58" s="107"/>
      <c r="Z58" s="107"/>
      <c r="AA58" s="107"/>
      <c r="AB58" s="107"/>
      <c r="AC58" s="107"/>
      <c r="AD58" s="107"/>
      <c r="AE58" s="107"/>
      <c r="AF58" s="107"/>
      <c r="AG58" s="107"/>
      <c r="AH58" s="107"/>
      <c r="AI58" s="107"/>
    </row>
    <row r="59" spans="1:35" ht="15.75" customHeight="1" x14ac:dyDescent="0.3">
      <c r="A59" s="107"/>
      <c r="B59" s="108"/>
      <c r="C59" s="108"/>
      <c r="D59" s="108"/>
      <c r="E59" s="109"/>
      <c r="F59" s="109"/>
      <c r="G59" s="109"/>
      <c r="H59" s="109"/>
      <c r="I59" s="109"/>
      <c r="J59" s="109"/>
      <c r="K59" s="109"/>
      <c r="L59" s="109"/>
      <c r="M59" s="107"/>
      <c r="N59" s="107"/>
      <c r="O59" s="107"/>
      <c r="P59" s="107"/>
      <c r="Q59" s="107"/>
      <c r="R59" s="107"/>
      <c r="S59" s="107"/>
      <c r="T59" s="107"/>
      <c r="U59" s="107"/>
      <c r="V59" s="107"/>
      <c r="W59" s="107"/>
      <c r="X59" s="107"/>
      <c r="Y59" s="107"/>
      <c r="Z59" s="107"/>
      <c r="AA59" s="107"/>
      <c r="AB59" s="107"/>
      <c r="AC59" s="107"/>
      <c r="AD59" s="107"/>
      <c r="AE59" s="107"/>
      <c r="AF59" s="107"/>
      <c r="AG59" s="107"/>
      <c r="AH59" s="107"/>
      <c r="AI59" s="107"/>
    </row>
    <row r="60" spans="1:35" ht="15.75" customHeight="1" x14ac:dyDescent="0.3">
      <c r="A60" s="107"/>
      <c r="B60" s="108"/>
      <c r="C60" s="108"/>
      <c r="D60" s="108"/>
      <c r="E60" s="109"/>
      <c r="F60" s="109"/>
      <c r="G60" s="109"/>
      <c r="H60" s="109"/>
      <c r="I60" s="109"/>
      <c r="J60" s="109"/>
      <c r="K60" s="109"/>
      <c r="L60" s="109"/>
      <c r="M60" s="107"/>
      <c r="N60" s="107"/>
      <c r="O60" s="107"/>
      <c r="P60" s="107"/>
      <c r="Q60" s="107"/>
      <c r="R60" s="107"/>
      <c r="S60" s="107"/>
      <c r="T60" s="107"/>
      <c r="U60" s="107"/>
      <c r="V60" s="107"/>
      <c r="W60" s="107"/>
      <c r="X60" s="107"/>
      <c r="Y60" s="107"/>
      <c r="Z60" s="107"/>
      <c r="AA60" s="107"/>
      <c r="AB60" s="107"/>
      <c r="AC60" s="107"/>
      <c r="AD60" s="107"/>
      <c r="AE60" s="107"/>
      <c r="AF60" s="107"/>
      <c r="AG60" s="107"/>
      <c r="AH60" s="107"/>
      <c r="AI60" s="107"/>
    </row>
    <row r="61" spans="1:35" ht="15.75" customHeight="1" x14ac:dyDescent="0.3">
      <c r="A61" s="107"/>
      <c r="B61" s="108"/>
      <c r="C61" s="108"/>
      <c r="D61" s="108"/>
      <c r="E61" s="109"/>
      <c r="F61" s="109"/>
      <c r="G61" s="109"/>
      <c r="H61" s="109"/>
      <c r="I61" s="109"/>
      <c r="J61" s="109"/>
      <c r="K61" s="109"/>
      <c r="L61" s="109"/>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row>
    <row r="62" spans="1:35" ht="15.75" customHeight="1" x14ac:dyDescent="0.3">
      <c r="A62" s="107"/>
      <c r="B62" s="108"/>
      <c r="C62" s="108"/>
      <c r="D62" s="108"/>
      <c r="E62" s="109"/>
      <c r="F62" s="109"/>
      <c r="G62" s="109"/>
      <c r="H62" s="109"/>
      <c r="I62" s="109"/>
      <c r="J62" s="109"/>
      <c r="K62" s="109"/>
      <c r="L62" s="109"/>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row>
    <row r="63" spans="1:35" ht="15.75" customHeight="1" x14ac:dyDescent="0.3">
      <c r="A63" s="107"/>
      <c r="B63" s="108"/>
      <c r="C63" s="108"/>
      <c r="D63" s="108"/>
      <c r="E63" s="109"/>
      <c r="F63" s="109"/>
      <c r="G63" s="109"/>
      <c r="H63" s="109"/>
      <c r="I63" s="109"/>
      <c r="J63" s="109"/>
      <c r="K63" s="109"/>
      <c r="L63" s="109"/>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row>
    <row r="64" spans="1:35" ht="15.75" customHeight="1" x14ac:dyDescent="0.3">
      <c r="A64" s="107"/>
      <c r="B64" s="108"/>
      <c r="C64" s="108"/>
      <c r="D64" s="108"/>
      <c r="E64" s="109"/>
      <c r="F64" s="109"/>
      <c r="G64" s="109"/>
      <c r="H64" s="109"/>
      <c r="I64" s="109"/>
      <c r="J64" s="109"/>
      <c r="K64" s="109"/>
      <c r="L64" s="109"/>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row>
    <row r="65" spans="1:35" ht="15.75" customHeight="1" x14ac:dyDescent="0.3">
      <c r="A65" s="107"/>
      <c r="B65" s="108"/>
      <c r="C65" s="108"/>
      <c r="D65" s="108"/>
      <c r="E65" s="109"/>
      <c r="F65" s="109"/>
      <c r="G65" s="109"/>
      <c r="H65" s="109"/>
      <c r="I65" s="109"/>
      <c r="J65" s="109"/>
      <c r="K65" s="109"/>
      <c r="L65" s="109"/>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row>
    <row r="66" spans="1:35" ht="15.75" customHeight="1" x14ac:dyDescent="0.3">
      <c r="A66" s="107"/>
      <c r="B66" s="108"/>
      <c r="C66" s="108"/>
      <c r="D66" s="108"/>
      <c r="E66" s="109"/>
      <c r="F66" s="109"/>
      <c r="G66" s="109"/>
      <c r="H66" s="109"/>
      <c r="I66" s="109"/>
      <c r="J66" s="109"/>
      <c r="K66" s="109"/>
      <c r="L66" s="109"/>
      <c r="M66" s="107"/>
      <c r="N66" s="107"/>
      <c r="O66" s="107"/>
      <c r="P66" s="107"/>
      <c r="Q66" s="107"/>
      <c r="R66" s="107"/>
      <c r="S66" s="107"/>
      <c r="T66" s="107"/>
      <c r="U66" s="107"/>
      <c r="V66" s="107"/>
      <c r="W66" s="107"/>
      <c r="X66" s="107"/>
      <c r="Y66" s="107"/>
      <c r="Z66" s="107"/>
      <c r="AA66" s="107"/>
      <c r="AB66" s="107"/>
      <c r="AC66" s="107"/>
      <c r="AD66" s="107"/>
      <c r="AE66" s="107"/>
      <c r="AF66" s="107"/>
      <c r="AG66" s="107"/>
      <c r="AH66" s="107"/>
      <c r="AI66" s="107"/>
    </row>
    <row r="67" spans="1:35" ht="15.75" customHeight="1" x14ac:dyDescent="0.3">
      <c r="A67" s="107"/>
      <c r="B67" s="108"/>
      <c r="C67" s="108"/>
      <c r="D67" s="108"/>
      <c r="E67" s="109"/>
      <c r="F67" s="109"/>
      <c r="G67" s="109"/>
      <c r="H67" s="109"/>
      <c r="I67" s="109"/>
      <c r="J67" s="109"/>
      <c r="K67" s="109"/>
      <c r="L67" s="109"/>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row>
    <row r="68" spans="1:35" ht="15.75" customHeight="1" x14ac:dyDescent="0.3">
      <c r="A68" s="107"/>
      <c r="B68" s="108"/>
      <c r="C68" s="108"/>
      <c r="D68" s="108"/>
      <c r="E68" s="109"/>
      <c r="F68" s="109"/>
      <c r="G68" s="109"/>
      <c r="H68" s="109"/>
      <c r="I68" s="109"/>
      <c r="J68" s="109"/>
      <c r="K68" s="109"/>
      <c r="L68" s="109"/>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row>
    <row r="69" spans="1:35" ht="15.75" customHeight="1" x14ac:dyDescent="0.3">
      <c r="A69" s="107"/>
      <c r="B69" s="108"/>
      <c r="C69" s="108"/>
      <c r="D69" s="108"/>
      <c r="E69" s="109"/>
      <c r="F69" s="109"/>
      <c r="G69" s="109"/>
      <c r="H69" s="109"/>
      <c r="I69" s="109"/>
      <c r="J69" s="109"/>
      <c r="K69" s="109"/>
      <c r="L69" s="109"/>
      <c r="M69" s="107"/>
      <c r="N69" s="107"/>
      <c r="O69" s="107"/>
      <c r="P69" s="107"/>
      <c r="Q69" s="107"/>
      <c r="R69" s="107"/>
      <c r="S69" s="107"/>
      <c r="T69" s="107"/>
      <c r="U69" s="107"/>
      <c r="V69" s="107"/>
      <c r="W69" s="107"/>
      <c r="X69" s="107"/>
      <c r="Y69" s="107"/>
      <c r="Z69" s="107"/>
      <c r="AA69" s="107"/>
      <c r="AB69" s="107"/>
      <c r="AC69" s="107"/>
      <c r="AD69" s="107"/>
      <c r="AE69" s="107"/>
      <c r="AF69" s="107"/>
      <c r="AG69" s="107"/>
      <c r="AH69" s="107"/>
      <c r="AI69" s="107"/>
    </row>
    <row r="70" spans="1:35" ht="15.75" customHeight="1" x14ac:dyDescent="0.3">
      <c r="A70" s="107"/>
      <c r="B70" s="108"/>
      <c r="C70" s="108"/>
      <c r="D70" s="108"/>
      <c r="E70" s="109"/>
      <c r="F70" s="109"/>
      <c r="G70" s="109"/>
      <c r="H70" s="109"/>
      <c r="I70" s="109"/>
      <c r="J70" s="109"/>
      <c r="K70" s="109"/>
      <c r="L70" s="109"/>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row>
    <row r="71" spans="1:35" ht="15.75" customHeight="1" x14ac:dyDescent="0.3">
      <c r="A71" s="107"/>
      <c r="B71" s="108"/>
      <c r="C71" s="108"/>
      <c r="D71" s="108"/>
      <c r="E71" s="109"/>
      <c r="F71" s="109"/>
      <c r="G71" s="109"/>
      <c r="H71" s="109"/>
      <c r="I71" s="109"/>
      <c r="J71" s="109"/>
      <c r="K71" s="109"/>
      <c r="L71" s="109"/>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row>
    <row r="72" spans="1:35" ht="15.75" customHeight="1" x14ac:dyDescent="0.3">
      <c r="A72" s="107"/>
      <c r="B72" s="108"/>
      <c r="C72" s="108"/>
      <c r="D72" s="108"/>
      <c r="E72" s="109"/>
      <c r="F72" s="109"/>
      <c r="G72" s="109"/>
      <c r="H72" s="109"/>
      <c r="I72" s="109"/>
      <c r="J72" s="109"/>
      <c r="K72" s="109"/>
      <c r="L72" s="109"/>
      <c r="M72" s="107"/>
      <c r="N72" s="107"/>
      <c r="O72" s="107"/>
      <c r="P72" s="107"/>
      <c r="Q72" s="107"/>
      <c r="R72" s="107"/>
      <c r="S72" s="107"/>
      <c r="T72" s="107"/>
      <c r="U72" s="107"/>
      <c r="V72" s="107"/>
      <c r="W72" s="107"/>
      <c r="X72" s="107"/>
      <c r="Y72" s="107"/>
      <c r="Z72" s="107"/>
      <c r="AA72" s="107"/>
      <c r="AB72" s="107"/>
      <c r="AC72" s="107"/>
      <c r="AD72" s="107"/>
      <c r="AE72" s="107"/>
      <c r="AF72" s="107"/>
      <c r="AG72" s="107"/>
      <c r="AH72" s="107"/>
      <c r="AI72" s="107"/>
    </row>
    <row r="73" spans="1:35" ht="15.75" customHeight="1" x14ac:dyDescent="0.3">
      <c r="A73" s="107"/>
      <c r="B73" s="108"/>
      <c r="C73" s="108"/>
      <c r="D73" s="108"/>
      <c r="E73" s="109"/>
      <c r="F73" s="109"/>
      <c r="G73" s="109"/>
      <c r="H73" s="109"/>
      <c r="I73" s="109"/>
      <c r="J73" s="109"/>
      <c r="K73" s="109"/>
      <c r="L73" s="109"/>
      <c r="M73" s="107"/>
      <c r="N73" s="107"/>
      <c r="O73" s="107"/>
      <c r="P73" s="107"/>
      <c r="Q73" s="107"/>
      <c r="R73" s="107"/>
      <c r="S73" s="107"/>
      <c r="T73" s="107"/>
      <c r="U73" s="107"/>
      <c r="V73" s="107"/>
      <c r="W73" s="107"/>
      <c r="X73" s="107"/>
      <c r="Y73" s="107"/>
      <c r="Z73" s="107"/>
      <c r="AA73" s="107"/>
      <c r="AB73" s="107"/>
      <c r="AC73" s="107"/>
      <c r="AD73" s="107"/>
      <c r="AE73" s="107"/>
      <c r="AF73" s="107"/>
      <c r="AG73" s="107"/>
      <c r="AH73" s="107"/>
      <c r="AI73" s="107"/>
    </row>
    <row r="74" spans="1:35" ht="15.75" customHeight="1" x14ac:dyDescent="0.3">
      <c r="A74" s="107"/>
      <c r="B74" s="108"/>
      <c r="C74" s="108"/>
      <c r="D74" s="108"/>
      <c r="E74" s="109"/>
      <c r="F74" s="109"/>
      <c r="G74" s="109"/>
      <c r="H74" s="109"/>
      <c r="I74" s="109"/>
      <c r="J74" s="109"/>
      <c r="K74" s="109"/>
      <c r="L74" s="109"/>
      <c r="M74" s="107"/>
      <c r="N74" s="107"/>
      <c r="O74" s="107"/>
      <c r="P74" s="107"/>
      <c r="Q74" s="107"/>
      <c r="R74" s="107"/>
      <c r="S74" s="107"/>
      <c r="T74" s="107"/>
      <c r="U74" s="107"/>
      <c r="V74" s="107"/>
      <c r="W74" s="107"/>
      <c r="X74" s="107"/>
      <c r="Y74" s="107"/>
      <c r="Z74" s="107"/>
      <c r="AA74" s="107"/>
      <c r="AB74" s="107"/>
      <c r="AC74" s="107"/>
      <c r="AD74" s="107"/>
      <c r="AE74" s="107"/>
      <c r="AF74" s="107"/>
      <c r="AG74" s="107"/>
      <c r="AH74" s="107"/>
      <c r="AI74" s="107"/>
    </row>
    <row r="75" spans="1:35" ht="15.75" customHeight="1" x14ac:dyDescent="0.3">
      <c r="A75" s="107"/>
      <c r="B75" s="108"/>
      <c r="C75" s="108"/>
      <c r="D75" s="108"/>
      <c r="E75" s="109"/>
      <c r="F75" s="109"/>
      <c r="G75" s="109"/>
      <c r="H75" s="109"/>
      <c r="I75" s="109"/>
      <c r="J75" s="109"/>
      <c r="K75" s="109"/>
      <c r="L75" s="109"/>
      <c r="M75" s="107"/>
      <c r="N75" s="107"/>
      <c r="O75" s="107"/>
      <c r="P75" s="107"/>
      <c r="Q75" s="107"/>
      <c r="R75" s="107"/>
      <c r="S75" s="107"/>
      <c r="T75" s="107"/>
      <c r="U75" s="107"/>
      <c r="V75" s="107"/>
      <c r="W75" s="107"/>
      <c r="X75" s="107"/>
      <c r="Y75" s="107"/>
      <c r="Z75" s="107"/>
      <c r="AA75" s="107"/>
      <c r="AB75" s="107"/>
      <c r="AC75" s="107"/>
      <c r="AD75" s="107"/>
      <c r="AE75" s="107"/>
      <c r="AF75" s="107"/>
      <c r="AG75" s="107"/>
      <c r="AH75" s="107"/>
      <c r="AI75" s="107"/>
    </row>
    <row r="76" spans="1:35" ht="15.75" customHeight="1" x14ac:dyDescent="0.3">
      <c r="A76" s="107"/>
      <c r="B76" s="108"/>
      <c r="C76" s="108"/>
      <c r="D76" s="108"/>
      <c r="E76" s="109"/>
      <c r="F76" s="109"/>
      <c r="G76" s="109"/>
      <c r="H76" s="109"/>
      <c r="I76" s="109"/>
      <c r="J76" s="109"/>
      <c r="K76" s="109"/>
      <c r="L76" s="109"/>
      <c r="M76" s="107"/>
      <c r="N76" s="107"/>
      <c r="O76" s="107"/>
      <c r="P76" s="107"/>
      <c r="Q76" s="107"/>
      <c r="R76" s="107"/>
      <c r="S76" s="107"/>
      <c r="T76" s="107"/>
      <c r="U76" s="107"/>
      <c r="V76" s="107"/>
      <c r="W76" s="107"/>
      <c r="X76" s="107"/>
      <c r="Y76" s="107"/>
      <c r="Z76" s="107"/>
      <c r="AA76" s="107"/>
      <c r="AB76" s="107"/>
      <c r="AC76" s="107"/>
      <c r="AD76" s="107"/>
      <c r="AE76" s="107"/>
      <c r="AF76" s="107"/>
      <c r="AG76" s="107"/>
      <c r="AH76" s="107"/>
      <c r="AI76" s="107"/>
    </row>
    <row r="77" spans="1:35" ht="15.75" customHeight="1" x14ac:dyDescent="0.3">
      <c r="A77" s="107"/>
      <c r="B77" s="108"/>
      <c r="C77" s="108"/>
      <c r="D77" s="108"/>
      <c r="E77" s="109"/>
      <c r="F77" s="109"/>
      <c r="G77" s="109"/>
      <c r="H77" s="109"/>
      <c r="I77" s="109"/>
      <c r="J77" s="109"/>
      <c r="K77" s="109"/>
      <c r="L77" s="109"/>
      <c r="M77" s="107"/>
      <c r="N77" s="107"/>
      <c r="O77" s="107"/>
      <c r="P77" s="107"/>
      <c r="Q77" s="107"/>
      <c r="R77" s="107"/>
      <c r="S77" s="107"/>
      <c r="T77" s="107"/>
      <c r="U77" s="107"/>
      <c r="V77" s="107"/>
      <c r="W77" s="107"/>
      <c r="X77" s="107"/>
      <c r="Y77" s="107"/>
      <c r="Z77" s="107"/>
      <c r="AA77" s="107"/>
      <c r="AB77" s="107"/>
      <c r="AC77" s="107"/>
      <c r="AD77" s="107"/>
      <c r="AE77" s="107"/>
      <c r="AF77" s="107"/>
      <c r="AG77" s="107"/>
      <c r="AH77" s="107"/>
      <c r="AI77" s="107"/>
    </row>
    <row r="78" spans="1:35" ht="15.75" customHeight="1" x14ac:dyDescent="0.3">
      <c r="A78" s="107"/>
      <c r="B78" s="108"/>
      <c r="C78" s="108"/>
      <c r="D78" s="108"/>
      <c r="E78" s="109"/>
      <c r="F78" s="109"/>
      <c r="G78" s="109"/>
      <c r="H78" s="109"/>
      <c r="I78" s="109"/>
      <c r="J78" s="109"/>
      <c r="K78" s="109"/>
      <c r="L78" s="109"/>
      <c r="M78" s="107"/>
      <c r="N78" s="107"/>
      <c r="O78" s="107"/>
      <c r="P78" s="107"/>
      <c r="Q78" s="107"/>
      <c r="R78" s="107"/>
      <c r="S78" s="107"/>
      <c r="T78" s="107"/>
      <c r="U78" s="107"/>
      <c r="V78" s="107"/>
      <c r="W78" s="107"/>
      <c r="X78" s="107"/>
      <c r="Y78" s="107"/>
      <c r="Z78" s="107"/>
      <c r="AA78" s="107"/>
      <c r="AB78" s="107"/>
      <c r="AC78" s="107"/>
      <c r="AD78" s="107"/>
      <c r="AE78" s="107"/>
      <c r="AF78" s="107"/>
      <c r="AG78" s="107"/>
      <c r="AH78" s="107"/>
      <c r="AI78" s="107"/>
    </row>
    <row r="79" spans="1:35" ht="15.75" customHeight="1" x14ac:dyDescent="0.3">
      <c r="A79" s="107"/>
      <c r="B79" s="108"/>
      <c r="C79" s="108"/>
      <c r="D79" s="108"/>
      <c r="E79" s="109"/>
      <c r="F79" s="109"/>
      <c r="G79" s="109"/>
      <c r="H79" s="109"/>
      <c r="I79" s="109"/>
      <c r="J79" s="109"/>
      <c r="K79" s="109"/>
      <c r="L79" s="109"/>
      <c r="M79" s="107"/>
      <c r="N79" s="107"/>
      <c r="O79" s="107"/>
      <c r="P79" s="107"/>
      <c r="Q79" s="107"/>
      <c r="R79" s="107"/>
      <c r="S79" s="107"/>
      <c r="T79" s="107"/>
      <c r="U79" s="107"/>
      <c r="V79" s="107"/>
      <c r="W79" s="107"/>
      <c r="X79" s="107"/>
      <c r="Y79" s="107"/>
      <c r="Z79" s="107"/>
      <c r="AA79" s="107"/>
      <c r="AB79" s="107"/>
      <c r="AC79" s="107"/>
      <c r="AD79" s="107"/>
      <c r="AE79" s="107"/>
      <c r="AF79" s="107"/>
      <c r="AG79" s="107"/>
      <c r="AH79" s="107"/>
      <c r="AI79" s="107"/>
    </row>
    <row r="80" spans="1:35" ht="15.75" customHeight="1" x14ac:dyDescent="0.3">
      <c r="A80" s="107"/>
      <c r="B80" s="108"/>
      <c r="C80" s="108"/>
      <c r="D80" s="108"/>
      <c r="E80" s="109"/>
      <c r="F80" s="109"/>
      <c r="G80" s="109"/>
      <c r="H80" s="109"/>
      <c r="I80" s="109"/>
      <c r="J80" s="109"/>
      <c r="K80" s="109"/>
      <c r="L80" s="109"/>
      <c r="M80" s="107"/>
      <c r="N80" s="107"/>
      <c r="O80" s="107"/>
      <c r="P80" s="107"/>
      <c r="Q80" s="107"/>
      <c r="R80" s="107"/>
      <c r="S80" s="107"/>
      <c r="T80" s="107"/>
      <c r="U80" s="107"/>
      <c r="V80" s="107"/>
      <c r="W80" s="107"/>
      <c r="X80" s="107"/>
      <c r="Y80" s="107"/>
      <c r="Z80" s="107"/>
      <c r="AA80" s="107"/>
      <c r="AB80" s="107"/>
      <c r="AC80" s="107"/>
      <c r="AD80" s="107"/>
      <c r="AE80" s="107"/>
      <c r="AF80" s="107"/>
      <c r="AG80" s="107"/>
      <c r="AH80" s="107"/>
      <c r="AI80" s="107"/>
    </row>
    <row r="81" spans="1:35" ht="15.75" customHeight="1" x14ac:dyDescent="0.3">
      <c r="A81" s="107"/>
      <c r="B81" s="108"/>
      <c r="C81" s="108"/>
      <c r="D81" s="108"/>
      <c r="E81" s="109"/>
      <c r="F81" s="109"/>
      <c r="G81" s="109"/>
      <c r="H81" s="109"/>
      <c r="I81" s="109"/>
      <c r="J81" s="109"/>
      <c r="K81" s="109"/>
      <c r="L81" s="109"/>
      <c r="M81" s="107"/>
      <c r="N81" s="107"/>
      <c r="O81" s="107"/>
      <c r="P81" s="107"/>
      <c r="Q81" s="107"/>
      <c r="R81" s="107"/>
      <c r="S81" s="107"/>
      <c r="T81" s="107"/>
      <c r="U81" s="107"/>
      <c r="V81" s="107"/>
      <c r="W81" s="107"/>
      <c r="X81" s="107"/>
      <c r="Y81" s="107"/>
      <c r="Z81" s="107"/>
      <c r="AA81" s="107"/>
      <c r="AB81" s="107"/>
      <c r="AC81" s="107"/>
      <c r="AD81" s="107"/>
      <c r="AE81" s="107"/>
      <c r="AF81" s="107"/>
      <c r="AG81" s="107"/>
      <c r="AH81" s="107"/>
      <c r="AI81" s="107"/>
    </row>
    <row r="82" spans="1:35" ht="15.75" customHeight="1" x14ac:dyDescent="0.3">
      <c r="A82" s="107"/>
      <c r="B82" s="108"/>
      <c r="C82" s="108"/>
      <c r="D82" s="108"/>
      <c r="E82" s="109"/>
      <c r="F82" s="109"/>
      <c r="G82" s="109"/>
      <c r="H82" s="109"/>
      <c r="I82" s="109"/>
      <c r="J82" s="109"/>
      <c r="K82" s="109"/>
      <c r="L82" s="109"/>
      <c r="M82" s="107"/>
      <c r="N82" s="107"/>
      <c r="O82" s="107"/>
      <c r="P82" s="107"/>
      <c r="Q82" s="107"/>
      <c r="R82" s="107"/>
      <c r="S82" s="107"/>
      <c r="T82" s="107"/>
      <c r="U82" s="107"/>
      <c r="V82" s="107"/>
      <c r="W82" s="107"/>
      <c r="X82" s="107"/>
      <c r="Y82" s="107"/>
      <c r="Z82" s="107"/>
      <c r="AA82" s="107"/>
      <c r="AB82" s="107"/>
      <c r="AC82" s="107"/>
      <c r="AD82" s="107"/>
      <c r="AE82" s="107"/>
      <c r="AF82" s="107"/>
      <c r="AG82" s="107"/>
      <c r="AH82" s="107"/>
      <c r="AI82" s="107"/>
    </row>
    <row r="83" spans="1:35" ht="15.75" customHeight="1" x14ac:dyDescent="0.3">
      <c r="A83" s="107"/>
      <c r="B83" s="108"/>
      <c r="C83" s="108"/>
      <c r="D83" s="108"/>
      <c r="E83" s="109"/>
      <c r="F83" s="109"/>
      <c r="G83" s="109"/>
      <c r="H83" s="109"/>
      <c r="I83" s="109"/>
      <c r="J83" s="109"/>
      <c r="K83" s="109"/>
      <c r="L83" s="109"/>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row>
    <row r="84" spans="1:35" ht="15.75" customHeight="1" x14ac:dyDescent="0.3">
      <c r="A84" s="107"/>
      <c r="B84" s="108"/>
      <c r="C84" s="108"/>
      <c r="D84" s="108"/>
      <c r="E84" s="109"/>
      <c r="F84" s="109"/>
      <c r="G84" s="109"/>
      <c r="H84" s="109"/>
      <c r="I84" s="109"/>
      <c r="J84" s="109"/>
      <c r="K84" s="109"/>
      <c r="L84" s="109"/>
      <c r="M84" s="107"/>
      <c r="N84" s="107"/>
      <c r="O84" s="107"/>
      <c r="P84" s="107"/>
      <c r="Q84" s="107"/>
      <c r="R84" s="107"/>
      <c r="S84" s="107"/>
      <c r="T84" s="107"/>
      <c r="U84" s="107"/>
      <c r="V84" s="107"/>
      <c r="W84" s="107"/>
      <c r="X84" s="107"/>
      <c r="Y84" s="107"/>
      <c r="Z84" s="107"/>
      <c r="AA84" s="107"/>
      <c r="AB84" s="107"/>
      <c r="AC84" s="107"/>
      <c r="AD84" s="107"/>
      <c r="AE84" s="107"/>
      <c r="AF84" s="107"/>
      <c r="AG84" s="107"/>
      <c r="AH84" s="107"/>
      <c r="AI84" s="107"/>
    </row>
    <row r="85" spans="1:35" ht="15.75" customHeight="1" x14ac:dyDescent="0.3">
      <c r="A85" s="107"/>
      <c r="B85" s="108"/>
      <c r="C85" s="108"/>
      <c r="D85" s="108"/>
      <c r="E85" s="109"/>
      <c r="F85" s="109"/>
      <c r="G85" s="109"/>
      <c r="H85" s="109"/>
      <c r="I85" s="109"/>
      <c r="J85" s="109"/>
      <c r="K85" s="109"/>
      <c r="L85" s="109"/>
      <c r="M85" s="107"/>
      <c r="N85" s="107"/>
      <c r="O85" s="107"/>
      <c r="P85" s="107"/>
      <c r="Q85" s="107"/>
      <c r="R85" s="107"/>
      <c r="S85" s="107"/>
      <c r="T85" s="107"/>
      <c r="U85" s="107"/>
      <c r="V85" s="107"/>
      <c r="W85" s="107"/>
      <c r="X85" s="107"/>
      <c r="Y85" s="107"/>
      <c r="Z85" s="107"/>
      <c r="AA85" s="107"/>
      <c r="AB85" s="107"/>
      <c r="AC85" s="107"/>
      <c r="AD85" s="107"/>
      <c r="AE85" s="107"/>
      <c r="AF85" s="107"/>
      <c r="AG85" s="107"/>
      <c r="AH85" s="107"/>
      <c r="AI85" s="107"/>
    </row>
    <row r="86" spans="1:35" ht="15.75" customHeight="1" x14ac:dyDescent="0.3">
      <c r="A86" s="107"/>
      <c r="B86" s="108"/>
      <c r="C86" s="108"/>
      <c r="D86" s="108"/>
      <c r="E86" s="109"/>
      <c r="F86" s="109"/>
      <c r="G86" s="109"/>
      <c r="H86" s="109"/>
      <c r="I86" s="109"/>
      <c r="J86" s="109"/>
      <c r="K86" s="109"/>
      <c r="L86" s="109"/>
      <c r="M86" s="107"/>
      <c r="N86" s="107"/>
      <c r="O86" s="107"/>
      <c r="P86" s="107"/>
      <c r="Q86" s="107"/>
      <c r="R86" s="107"/>
      <c r="S86" s="107"/>
      <c r="T86" s="107"/>
      <c r="U86" s="107"/>
      <c r="V86" s="107"/>
      <c r="W86" s="107"/>
      <c r="X86" s="107"/>
      <c r="Y86" s="107"/>
      <c r="Z86" s="107"/>
      <c r="AA86" s="107"/>
      <c r="AB86" s="107"/>
      <c r="AC86" s="107"/>
      <c r="AD86" s="107"/>
      <c r="AE86" s="107"/>
      <c r="AF86" s="107"/>
      <c r="AG86" s="107"/>
      <c r="AH86" s="107"/>
      <c r="AI86" s="107"/>
    </row>
    <row r="87" spans="1:35" ht="15.75" customHeight="1" x14ac:dyDescent="0.3">
      <c r="A87" s="107"/>
      <c r="B87" s="108"/>
      <c r="C87" s="108"/>
      <c r="D87" s="108"/>
      <c r="E87" s="109"/>
      <c r="F87" s="109"/>
      <c r="G87" s="109"/>
      <c r="H87" s="109"/>
      <c r="I87" s="109"/>
      <c r="J87" s="109"/>
      <c r="K87" s="109"/>
      <c r="L87" s="109"/>
      <c r="M87" s="107"/>
      <c r="N87" s="107"/>
      <c r="O87" s="107"/>
      <c r="P87" s="107"/>
      <c r="Q87" s="107"/>
      <c r="R87" s="107"/>
      <c r="S87" s="107"/>
      <c r="T87" s="107"/>
      <c r="U87" s="107"/>
      <c r="V87" s="107"/>
      <c r="W87" s="107"/>
      <c r="X87" s="107"/>
      <c r="Y87" s="107"/>
      <c r="Z87" s="107"/>
      <c r="AA87" s="107"/>
      <c r="AB87" s="107"/>
      <c r="AC87" s="107"/>
      <c r="AD87" s="107"/>
      <c r="AE87" s="107"/>
      <c r="AF87" s="107"/>
      <c r="AG87" s="107"/>
      <c r="AH87" s="107"/>
      <c r="AI87" s="107"/>
    </row>
    <row r="88" spans="1:35" ht="15.75" customHeight="1" x14ac:dyDescent="0.3">
      <c r="A88" s="107"/>
      <c r="B88" s="108"/>
      <c r="C88" s="108"/>
      <c r="D88" s="108"/>
      <c r="E88" s="109"/>
      <c r="F88" s="109"/>
      <c r="G88" s="109"/>
      <c r="H88" s="109"/>
      <c r="I88" s="109"/>
      <c r="J88" s="109"/>
      <c r="K88" s="109"/>
      <c r="L88" s="109"/>
      <c r="M88" s="107"/>
      <c r="N88" s="107"/>
      <c r="O88" s="107"/>
      <c r="P88" s="107"/>
      <c r="Q88" s="107"/>
      <c r="R88" s="107"/>
      <c r="S88" s="107"/>
      <c r="T88" s="107"/>
      <c r="U88" s="107"/>
      <c r="V88" s="107"/>
      <c r="W88" s="107"/>
      <c r="X88" s="107"/>
      <c r="Y88" s="107"/>
      <c r="Z88" s="107"/>
      <c r="AA88" s="107"/>
      <c r="AB88" s="107"/>
      <c r="AC88" s="107"/>
      <c r="AD88" s="107"/>
      <c r="AE88" s="107"/>
      <c r="AF88" s="107"/>
      <c r="AG88" s="107"/>
      <c r="AH88" s="107"/>
      <c r="AI88" s="107"/>
    </row>
    <row r="89" spans="1:35" ht="15.75" customHeight="1" x14ac:dyDescent="0.3">
      <c r="A89" s="107"/>
      <c r="B89" s="108"/>
      <c r="C89" s="108"/>
      <c r="D89" s="108"/>
      <c r="E89" s="109"/>
      <c r="F89" s="109"/>
      <c r="G89" s="109"/>
      <c r="H89" s="109"/>
      <c r="I89" s="109"/>
      <c r="J89" s="109"/>
      <c r="K89" s="109"/>
      <c r="L89" s="109"/>
      <c r="M89" s="107"/>
      <c r="N89" s="107"/>
      <c r="O89" s="107"/>
      <c r="P89" s="107"/>
      <c r="Q89" s="107"/>
      <c r="R89" s="107"/>
      <c r="S89" s="107"/>
      <c r="T89" s="107"/>
      <c r="U89" s="107"/>
      <c r="V89" s="107"/>
      <c r="W89" s="107"/>
      <c r="X89" s="107"/>
      <c r="Y89" s="107"/>
      <c r="Z89" s="107"/>
      <c r="AA89" s="107"/>
      <c r="AB89" s="107"/>
      <c r="AC89" s="107"/>
      <c r="AD89" s="107"/>
      <c r="AE89" s="107"/>
      <c r="AF89" s="107"/>
      <c r="AG89" s="107"/>
      <c r="AH89" s="107"/>
      <c r="AI89" s="107"/>
    </row>
    <row r="90" spans="1:35" ht="15.75" customHeight="1" x14ac:dyDescent="0.3">
      <c r="A90" s="107"/>
      <c r="B90" s="108"/>
      <c r="C90" s="108"/>
      <c r="D90" s="108"/>
      <c r="E90" s="109"/>
      <c r="F90" s="109"/>
      <c r="G90" s="109"/>
      <c r="H90" s="109"/>
      <c r="I90" s="109"/>
      <c r="J90" s="109"/>
      <c r="K90" s="109"/>
      <c r="L90" s="109"/>
      <c r="M90" s="107"/>
      <c r="N90" s="107"/>
      <c r="O90" s="107"/>
      <c r="P90" s="107"/>
      <c r="Q90" s="107"/>
      <c r="R90" s="107"/>
      <c r="S90" s="107"/>
      <c r="T90" s="107"/>
      <c r="U90" s="107"/>
      <c r="V90" s="107"/>
      <c r="W90" s="107"/>
      <c r="X90" s="107"/>
      <c r="Y90" s="107"/>
      <c r="Z90" s="107"/>
      <c r="AA90" s="107"/>
      <c r="AB90" s="107"/>
      <c r="AC90" s="107"/>
      <c r="AD90" s="107"/>
      <c r="AE90" s="107"/>
      <c r="AF90" s="107"/>
      <c r="AG90" s="107"/>
      <c r="AH90" s="107"/>
      <c r="AI90" s="107"/>
    </row>
    <row r="91" spans="1:35" ht="15.75" customHeight="1" x14ac:dyDescent="0.3">
      <c r="A91" s="107"/>
      <c r="B91" s="108"/>
      <c r="C91" s="108"/>
      <c r="D91" s="108"/>
      <c r="E91" s="109"/>
      <c r="F91" s="109"/>
      <c r="G91" s="109"/>
      <c r="H91" s="109"/>
      <c r="I91" s="109"/>
      <c r="J91" s="109"/>
      <c r="K91" s="109"/>
      <c r="L91" s="109"/>
      <c r="M91" s="107"/>
      <c r="N91" s="107"/>
      <c r="O91" s="107"/>
      <c r="P91" s="107"/>
      <c r="Q91" s="107"/>
      <c r="R91" s="107"/>
      <c r="S91" s="107"/>
      <c r="T91" s="107"/>
      <c r="U91" s="107"/>
      <c r="V91" s="107"/>
      <c r="W91" s="107"/>
      <c r="X91" s="107"/>
      <c r="Y91" s="107"/>
      <c r="Z91" s="107"/>
      <c r="AA91" s="107"/>
      <c r="AB91" s="107"/>
      <c r="AC91" s="107"/>
      <c r="AD91" s="107"/>
      <c r="AE91" s="107"/>
      <c r="AF91" s="107"/>
      <c r="AG91" s="107"/>
      <c r="AH91" s="107"/>
      <c r="AI91" s="107"/>
    </row>
    <row r="92" spans="1:35" ht="15.75" customHeight="1" x14ac:dyDescent="0.3">
      <c r="A92" s="107"/>
      <c r="B92" s="108"/>
      <c r="C92" s="108"/>
      <c r="D92" s="108"/>
      <c r="E92" s="109"/>
      <c r="F92" s="109"/>
      <c r="G92" s="109"/>
      <c r="H92" s="109"/>
      <c r="I92" s="109"/>
      <c r="J92" s="109"/>
      <c r="K92" s="109"/>
      <c r="L92" s="109"/>
      <c r="M92" s="107"/>
      <c r="N92" s="107"/>
      <c r="O92" s="107"/>
      <c r="P92" s="107"/>
      <c r="Q92" s="107"/>
      <c r="R92" s="107"/>
      <c r="S92" s="107"/>
      <c r="T92" s="107"/>
      <c r="U92" s="107"/>
      <c r="V92" s="107"/>
      <c r="W92" s="107"/>
      <c r="X92" s="107"/>
      <c r="Y92" s="107"/>
      <c r="Z92" s="107"/>
      <c r="AA92" s="107"/>
      <c r="AB92" s="107"/>
      <c r="AC92" s="107"/>
      <c r="AD92" s="107"/>
      <c r="AE92" s="107"/>
      <c r="AF92" s="107"/>
      <c r="AG92" s="107"/>
      <c r="AH92" s="107"/>
      <c r="AI92" s="107"/>
    </row>
    <row r="93" spans="1:35" ht="15.75" customHeight="1" x14ac:dyDescent="0.3">
      <c r="A93" s="107"/>
      <c r="B93" s="108"/>
      <c r="C93" s="108"/>
      <c r="D93" s="108"/>
      <c r="E93" s="109"/>
      <c r="F93" s="109"/>
      <c r="G93" s="109"/>
      <c r="H93" s="109"/>
      <c r="I93" s="109"/>
      <c r="J93" s="109"/>
      <c r="K93" s="109"/>
      <c r="L93" s="109"/>
      <c r="M93" s="107"/>
      <c r="N93" s="107"/>
      <c r="O93" s="107"/>
      <c r="P93" s="107"/>
      <c r="Q93" s="107"/>
      <c r="R93" s="107"/>
      <c r="S93" s="107"/>
      <c r="T93" s="107"/>
      <c r="U93" s="107"/>
      <c r="V93" s="107"/>
      <c r="W93" s="107"/>
      <c r="X93" s="107"/>
      <c r="Y93" s="107"/>
      <c r="Z93" s="107"/>
      <c r="AA93" s="107"/>
      <c r="AB93" s="107"/>
      <c r="AC93" s="107"/>
      <c r="AD93" s="107"/>
      <c r="AE93" s="107"/>
      <c r="AF93" s="107"/>
      <c r="AG93" s="107"/>
      <c r="AH93" s="107"/>
      <c r="AI93" s="107"/>
    </row>
    <row r="94" spans="1:35" ht="15.75" customHeight="1" x14ac:dyDescent="0.3">
      <c r="A94" s="107"/>
      <c r="B94" s="108"/>
      <c r="C94" s="108"/>
      <c r="D94" s="108"/>
      <c r="E94" s="109"/>
      <c r="F94" s="109"/>
      <c r="G94" s="109"/>
      <c r="H94" s="109"/>
      <c r="I94" s="109"/>
      <c r="J94" s="109"/>
      <c r="K94" s="109"/>
      <c r="L94" s="109"/>
      <c r="M94" s="107"/>
      <c r="N94" s="107"/>
      <c r="O94" s="107"/>
      <c r="P94" s="107"/>
      <c r="Q94" s="107"/>
      <c r="R94" s="107"/>
      <c r="S94" s="107"/>
      <c r="T94" s="107"/>
      <c r="U94" s="107"/>
      <c r="V94" s="107"/>
      <c r="W94" s="107"/>
      <c r="X94" s="107"/>
      <c r="Y94" s="107"/>
      <c r="Z94" s="107"/>
      <c r="AA94" s="107"/>
      <c r="AB94" s="107"/>
      <c r="AC94" s="107"/>
      <c r="AD94" s="107"/>
      <c r="AE94" s="107"/>
      <c r="AF94" s="107"/>
      <c r="AG94" s="107"/>
      <c r="AH94" s="107"/>
      <c r="AI94" s="107"/>
    </row>
    <row r="95" spans="1:35" ht="15.75" customHeight="1" x14ac:dyDescent="0.3">
      <c r="A95" s="107"/>
      <c r="B95" s="108"/>
      <c r="C95" s="108"/>
      <c r="D95" s="108"/>
      <c r="E95" s="109"/>
      <c r="F95" s="109"/>
      <c r="G95" s="109"/>
      <c r="H95" s="109"/>
      <c r="I95" s="109"/>
      <c r="J95" s="109"/>
      <c r="K95" s="109"/>
      <c r="L95" s="109"/>
      <c r="M95" s="107"/>
      <c r="N95" s="107"/>
      <c r="O95" s="107"/>
      <c r="P95" s="107"/>
      <c r="Q95" s="107"/>
      <c r="R95" s="107"/>
      <c r="S95" s="107"/>
      <c r="T95" s="107"/>
      <c r="U95" s="107"/>
      <c r="V95" s="107"/>
      <c r="W95" s="107"/>
      <c r="X95" s="107"/>
      <c r="Y95" s="107"/>
      <c r="Z95" s="107"/>
      <c r="AA95" s="107"/>
      <c r="AB95" s="107"/>
      <c r="AC95" s="107"/>
      <c r="AD95" s="107"/>
      <c r="AE95" s="107"/>
      <c r="AF95" s="107"/>
      <c r="AG95" s="107"/>
      <c r="AH95" s="107"/>
      <c r="AI95" s="107"/>
    </row>
    <row r="96" spans="1:35" ht="15.75" customHeight="1" x14ac:dyDescent="0.3">
      <c r="A96" s="107"/>
      <c r="B96" s="108"/>
      <c r="C96" s="108"/>
      <c r="D96" s="108"/>
      <c r="E96" s="109"/>
      <c r="F96" s="109"/>
      <c r="G96" s="109"/>
      <c r="H96" s="109"/>
      <c r="I96" s="109"/>
      <c r="J96" s="109"/>
      <c r="K96" s="109"/>
      <c r="L96" s="109"/>
      <c r="M96" s="107"/>
      <c r="N96" s="107"/>
      <c r="O96" s="107"/>
      <c r="P96" s="107"/>
      <c r="Q96" s="107"/>
      <c r="R96" s="107"/>
      <c r="S96" s="107"/>
      <c r="T96" s="107"/>
      <c r="U96" s="107"/>
      <c r="V96" s="107"/>
      <c r="W96" s="107"/>
      <c r="X96" s="107"/>
      <c r="Y96" s="107"/>
      <c r="Z96" s="107"/>
      <c r="AA96" s="107"/>
      <c r="AB96" s="107"/>
      <c r="AC96" s="107"/>
      <c r="AD96" s="107"/>
      <c r="AE96" s="107"/>
      <c r="AF96" s="107"/>
      <c r="AG96" s="107"/>
      <c r="AH96" s="107"/>
      <c r="AI96" s="107"/>
    </row>
    <row r="97" spans="1:35" ht="15.75" customHeight="1" x14ac:dyDescent="0.3">
      <c r="A97" s="107"/>
      <c r="B97" s="108"/>
      <c r="C97" s="108"/>
      <c r="D97" s="108"/>
      <c r="E97" s="109"/>
      <c r="F97" s="109"/>
      <c r="G97" s="109"/>
      <c r="H97" s="109"/>
      <c r="I97" s="109"/>
      <c r="J97" s="109"/>
      <c r="K97" s="109"/>
      <c r="L97" s="109"/>
      <c r="M97" s="107"/>
      <c r="N97" s="107"/>
      <c r="O97" s="107"/>
      <c r="P97" s="107"/>
      <c r="Q97" s="107"/>
      <c r="R97" s="107"/>
      <c r="S97" s="107"/>
      <c r="T97" s="107"/>
      <c r="U97" s="107"/>
      <c r="V97" s="107"/>
      <c r="W97" s="107"/>
      <c r="X97" s="107"/>
      <c r="Y97" s="107"/>
      <c r="Z97" s="107"/>
      <c r="AA97" s="107"/>
      <c r="AB97" s="107"/>
      <c r="AC97" s="107"/>
      <c r="AD97" s="107"/>
      <c r="AE97" s="107"/>
      <c r="AF97" s="107"/>
      <c r="AG97" s="107"/>
      <c r="AH97" s="107"/>
      <c r="AI97" s="107"/>
    </row>
    <row r="98" spans="1:35" ht="15.75" customHeight="1" x14ac:dyDescent="0.3">
      <c r="A98" s="107"/>
      <c r="B98" s="108"/>
      <c r="C98" s="108"/>
      <c r="D98" s="108"/>
      <c r="E98" s="109"/>
      <c r="F98" s="109"/>
      <c r="G98" s="109"/>
      <c r="H98" s="109"/>
      <c r="I98" s="109"/>
      <c r="J98" s="109"/>
      <c r="K98" s="109"/>
      <c r="L98" s="109"/>
      <c r="M98" s="107"/>
      <c r="N98" s="107"/>
      <c r="O98" s="107"/>
      <c r="P98" s="107"/>
      <c r="Q98" s="107"/>
      <c r="R98" s="107"/>
      <c r="S98" s="107"/>
      <c r="T98" s="107"/>
      <c r="U98" s="107"/>
      <c r="V98" s="107"/>
      <c r="W98" s="107"/>
      <c r="X98" s="107"/>
      <c r="Y98" s="107"/>
      <c r="Z98" s="107"/>
      <c r="AA98" s="107"/>
      <c r="AB98" s="107"/>
      <c r="AC98" s="107"/>
      <c r="AD98" s="107"/>
      <c r="AE98" s="107"/>
      <c r="AF98" s="107"/>
      <c r="AG98" s="107"/>
      <c r="AH98" s="107"/>
      <c r="AI98" s="107"/>
    </row>
    <row r="99" spans="1:35" ht="15.75" customHeight="1" x14ac:dyDescent="0.3">
      <c r="A99" s="107"/>
      <c r="B99" s="108"/>
      <c r="C99" s="108"/>
      <c r="D99" s="108"/>
      <c r="E99" s="109"/>
      <c r="F99" s="109"/>
      <c r="G99" s="109"/>
      <c r="H99" s="109"/>
      <c r="I99" s="109"/>
      <c r="J99" s="109"/>
      <c r="K99" s="109"/>
      <c r="L99" s="109"/>
      <c r="M99" s="107"/>
      <c r="N99" s="107"/>
      <c r="O99" s="107"/>
      <c r="P99" s="107"/>
      <c r="Q99" s="107"/>
      <c r="R99" s="107"/>
      <c r="S99" s="107"/>
      <c r="T99" s="107"/>
      <c r="U99" s="107"/>
      <c r="V99" s="107"/>
      <c r="W99" s="107"/>
      <c r="X99" s="107"/>
      <c r="Y99" s="107"/>
      <c r="Z99" s="107"/>
      <c r="AA99" s="107"/>
      <c r="AB99" s="107"/>
      <c r="AC99" s="107"/>
      <c r="AD99" s="107"/>
      <c r="AE99" s="107"/>
      <c r="AF99" s="107"/>
      <c r="AG99" s="107"/>
      <c r="AH99" s="107"/>
      <c r="AI99" s="107"/>
    </row>
    <row r="100" spans="1:35" ht="15.75" customHeight="1" x14ac:dyDescent="0.3">
      <c r="A100" s="107"/>
      <c r="B100" s="108"/>
      <c r="C100" s="108"/>
      <c r="D100" s="108"/>
      <c r="E100" s="109"/>
      <c r="F100" s="109"/>
      <c r="G100" s="109"/>
      <c r="H100" s="109"/>
      <c r="I100" s="109"/>
      <c r="J100" s="109"/>
      <c r="K100" s="109"/>
      <c r="L100" s="109"/>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07"/>
      <c r="AI100" s="107"/>
    </row>
    <row r="101" spans="1:35" ht="15.75" customHeight="1" x14ac:dyDescent="0.3">
      <c r="A101" s="107"/>
      <c r="B101" s="108"/>
      <c r="C101" s="108"/>
      <c r="D101" s="108"/>
      <c r="E101" s="109"/>
      <c r="F101" s="109"/>
      <c r="G101" s="109"/>
      <c r="H101" s="109"/>
      <c r="I101" s="109"/>
      <c r="J101" s="109"/>
      <c r="K101" s="109"/>
      <c r="L101" s="109"/>
      <c r="M101" s="107"/>
      <c r="N101" s="107"/>
      <c r="O101" s="107"/>
      <c r="P101" s="107"/>
      <c r="Q101" s="107"/>
      <c r="R101" s="107"/>
      <c r="S101" s="107"/>
      <c r="T101" s="107"/>
      <c r="U101" s="107"/>
      <c r="V101" s="107"/>
      <c r="W101" s="107"/>
      <c r="X101" s="107"/>
      <c r="Y101" s="107"/>
      <c r="Z101" s="107"/>
      <c r="AA101" s="107"/>
      <c r="AB101" s="107"/>
      <c r="AC101" s="107"/>
      <c r="AD101" s="107"/>
      <c r="AE101" s="107"/>
      <c r="AF101" s="107"/>
      <c r="AG101" s="107"/>
      <c r="AH101" s="107"/>
      <c r="AI101" s="107"/>
    </row>
    <row r="102" spans="1:35" ht="15.75" customHeight="1" x14ac:dyDescent="0.3">
      <c r="A102" s="107"/>
      <c r="B102" s="108"/>
      <c r="C102" s="108"/>
      <c r="D102" s="108"/>
      <c r="E102" s="109"/>
      <c r="F102" s="109"/>
      <c r="G102" s="109"/>
      <c r="H102" s="109"/>
      <c r="I102" s="109"/>
      <c r="J102" s="109"/>
      <c r="K102" s="109"/>
      <c r="L102" s="109"/>
      <c r="M102" s="107"/>
      <c r="N102" s="107"/>
      <c r="O102" s="107"/>
      <c r="P102" s="107"/>
      <c r="Q102" s="107"/>
      <c r="R102" s="107"/>
      <c r="S102" s="107"/>
      <c r="T102" s="107"/>
      <c r="U102" s="107"/>
      <c r="V102" s="107"/>
      <c r="W102" s="107"/>
      <c r="X102" s="107"/>
      <c r="Y102" s="107"/>
      <c r="Z102" s="107"/>
      <c r="AA102" s="107"/>
      <c r="AB102" s="107"/>
      <c r="AC102" s="107"/>
      <c r="AD102" s="107"/>
      <c r="AE102" s="107"/>
      <c r="AF102" s="107"/>
      <c r="AG102" s="107"/>
      <c r="AH102" s="107"/>
      <c r="AI102" s="107"/>
    </row>
    <row r="103" spans="1:35" ht="15.75" customHeight="1" x14ac:dyDescent="0.3">
      <c r="A103" s="107"/>
      <c r="B103" s="108"/>
      <c r="C103" s="108"/>
      <c r="D103" s="108"/>
      <c r="E103" s="109"/>
      <c r="F103" s="109"/>
      <c r="G103" s="109"/>
      <c r="H103" s="109"/>
      <c r="I103" s="109"/>
      <c r="J103" s="109"/>
      <c r="K103" s="109"/>
      <c r="L103" s="109"/>
      <c r="M103" s="107"/>
      <c r="N103" s="107"/>
      <c r="O103" s="107"/>
      <c r="P103" s="107"/>
      <c r="Q103" s="107"/>
      <c r="R103" s="107"/>
      <c r="S103" s="107"/>
      <c r="T103" s="107"/>
      <c r="U103" s="107"/>
      <c r="V103" s="107"/>
      <c r="W103" s="107"/>
      <c r="X103" s="107"/>
      <c r="Y103" s="107"/>
      <c r="Z103" s="107"/>
      <c r="AA103" s="107"/>
      <c r="AB103" s="107"/>
      <c r="AC103" s="107"/>
      <c r="AD103" s="107"/>
      <c r="AE103" s="107"/>
      <c r="AF103" s="107"/>
      <c r="AG103" s="107"/>
      <c r="AH103" s="107"/>
      <c r="AI103" s="107"/>
    </row>
    <row r="104" spans="1:35" ht="15.75" customHeight="1" x14ac:dyDescent="0.3">
      <c r="A104" s="107"/>
      <c r="B104" s="108"/>
      <c r="C104" s="108"/>
      <c r="D104" s="108"/>
      <c r="E104" s="109"/>
      <c r="F104" s="109"/>
      <c r="G104" s="109"/>
      <c r="H104" s="109"/>
      <c r="I104" s="109"/>
      <c r="J104" s="109"/>
      <c r="K104" s="109"/>
      <c r="L104" s="109"/>
      <c r="M104" s="107"/>
      <c r="N104" s="107"/>
      <c r="O104" s="107"/>
      <c r="P104" s="107"/>
      <c r="Q104" s="107"/>
      <c r="R104" s="107"/>
      <c r="S104" s="107"/>
      <c r="T104" s="107"/>
      <c r="U104" s="107"/>
      <c r="V104" s="107"/>
      <c r="W104" s="107"/>
      <c r="X104" s="107"/>
      <c r="Y104" s="107"/>
      <c r="Z104" s="107"/>
      <c r="AA104" s="107"/>
      <c r="AB104" s="107"/>
      <c r="AC104" s="107"/>
      <c r="AD104" s="107"/>
      <c r="AE104" s="107"/>
      <c r="AF104" s="107"/>
      <c r="AG104" s="107"/>
      <c r="AH104" s="107"/>
      <c r="AI104" s="107"/>
    </row>
    <row r="105" spans="1:35" ht="15.75" customHeight="1" x14ac:dyDescent="0.3">
      <c r="A105" s="107"/>
      <c r="B105" s="108"/>
      <c r="C105" s="108"/>
      <c r="D105" s="108"/>
      <c r="E105" s="109"/>
      <c r="F105" s="109"/>
      <c r="G105" s="109"/>
      <c r="H105" s="109"/>
      <c r="I105" s="109"/>
      <c r="J105" s="109"/>
      <c r="K105" s="109"/>
      <c r="L105" s="109"/>
      <c r="M105" s="107"/>
      <c r="N105" s="107"/>
      <c r="O105" s="107"/>
      <c r="P105" s="107"/>
      <c r="Q105" s="107"/>
      <c r="R105" s="107"/>
      <c r="S105" s="107"/>
      <c r="T105" s="107"/>
      <c r="U105" s="107"/>
      <c r="V105" s="107"/>
      <c r="W105" s="107"/>
      <c r="X105" s="107"/>
      <c r="Y105" s="107"/>
      <c r="Z105" s="107"/>
      <c r="AA105" s="107"/>
      <c r="AB105" s="107"/>
      <c r="AC105" s="107"/>
      <c r="AD105" s="107"/>
      <c r="AE105" s="107"/>
      <c r="AF105" s="107"/>
      <c r="AG105" s="107"/>
      <c r="AH105" s="107"/>
      <c r="AI105" s="107"/>
    </row>
    <row r="106" spans="1:35" ht="15.75" customHeight="1" x14ac:dyDescent="0.3">
      <c r="A106" s="107"/>
      <c r="B106" s="108"/>
      <c r="C106" s="108"/>
      <c r="D106" s="108"/>
      <c r="E106" s="109"/>
      <c r="F106" s="109"/>
      <c r="G106" s="109"/>
      <c r="H106" s="109"/>
      <c r="I106" s="109"/>
      <c r="J106" s="109"/>
      <c r="K106" s="109"/>
      <c r="L106" s="109"/>
      <c r="M106" s="107"/>
      <c r="N106" s="107"/>
      <c r="O106" s="107"/>
      <c r="P106" s="107"/>
      <c r="Q106" s="107"/>
      <c r="R106" s="107"/>
      <c r="S106" s="107"/>
      <c r="T106" s="107"/>
      <c r="U106" s="107"/>
      <c r="V106" s="107"/>
      <c r="W106" s="107"/>
      <c r="X106" s="107"/>
      <c r="Y106" s="107"/>
      <c r="Z106" s="107"/>
      <c r="AA106" s="107"/>
      <c r="AB106" s="107"/>
      <c r="AC106" s="107"/>
      <c r="AD106" s="107"/>
      <c r="AE106" s="107"/>
      <c r="AF106" s="107"/>
      <c r="AG106" s="107"/>
      <c r="AH106" s="107"/>
      <c r="AI106" s="107"/>
    </row>
    <row r="107" spans="1:35" ht="15.75" customHeight="1" x14ac:dyDescent="0.3">
      <c r="A107" s="107"/>
      <c r="B107" s="108"/>
      <c r="C107" s="108"/>
      <c r="D107" s="108"/>
      <c r="E107" s="109"/>
      <c r="F107" s="109"/>
      <c r="G107" s="109"/>
      <c r="H107" s="109"/>
      <c r="I107" s="109"/>
      <c r="J107" s="109"/>
      <c r="K107" s="109"/>
      <c r="L107" s="109"/>
      <c r="M107" s="107"/>
      <c r="N107" s="107"/>
      <c r="O107" s="107"/>
      <c r="P107" s="107"/>
      <c r="Q107" s="107"/>
      <c r="R107" s="107"/>
      <c r="S107" s="107"/>
      <c r="T107" s="107"/>
      <c r="U107" s="107"/>
      <c r="V107" s="107"/>
      <c r="W107" s="107"/>
      <c r="X107" s="107"/>
      <c r="Y107" s="107"/>
      <c r="Z107" s="107"/>
      <c r="AA107" s="107"/>
      <c r="AB107" s="107"/>
      <c r="AC107" s="107"/>
      <c r="AD107" s="107"/>
      <c r="AE107" s="107"/>
      <c r="AF107" s="107"/>
      <c r="AG107" s="107"/>
      <c r="AH107" s="107"/>
      <c r="AI107" s="107"/>
    </row>
    <row r="108" spans="1:35" ht="15.75" customHeight="1" x14ac:dyDescent="0.3">
      <c r="A108" s="107"/>
      <c r="B108" s="108"/>
      <c r="C108" s="108"/>
      <c r="D108" s="108"/>
      <c r="E108" s="109"/>
      <c r="F108" s="109"/>
      <c r="G108" s="109"/>
      <c r="H108" s="109"/>
      <c r="I108" s="109"/>
      <c r="J108" s="109"/>
      <c r="K108" s="109"/>
      <c r="L108" s="109"/>
      <c r="M108" s="107"/>
      <c r="N108" s="107"/>
      <c r="O108" s="107"/>
      <c r="P108" s="107"/>
      <c r="Q108" s="107"/>
      <c r="R108" s="107"/>
      <c r="S108" s="107"/>
      <c r="T108" s="107"/>
      <c r="U108" s="107"/>
      <c r="V108" s="107"/>
      <c r="W108" s="107"/>
      <c r="X108" s="107"/>
      <c r="Y108" s="107"/>
      <c r="Z108" s="107"/>
      <c r="AA108" s="107"/>
      <c r="AB108" s="107"/>
      <c r="AC108" s="107"/>
      <c r="AD108" s="107"/>
      <c r="AE108" s="107"/>
      <c r="AF108" s="107"/>
      <c r="AG108" s="107"/>
      <c r="AH108" s="107"/>
      <c r="AI108" s="107"/>
    </row>
    <row r="109" spans="1:35" ht="15.75" customHeight="1" x14ac:dyDescent="0.3">
      <c r="A109" s="107"/>
      <c r="B109" s="108"/>
      <c r="C109" s="108"/>
      <c r="D109" s="108"/>
      <c r="E109" s="109"/>
      <c r="F109" s="109"/>
      <c r="G109" s="109"/>
      <c r="H109" s="109"/>
      <c r="I109" s="109"/>
      <c r="J109" s="109"/>
      <c r="K109" s="109"/>
      <c r="L109" s="109"/>
      <c r="M109" s="107"/>
      <c r="N109" s="107"/>
      <c r="O109" s="107"/>
      <c r="P109" s="107"/>
      <c r="Q109" s="107"/>
      <c r="R109" s="107"/>
      <c r="S109" s="107"/>
      <c r="T109" s="107"/>
      <c r="U109" s="107"/>
      <c r="V109" s="107"/>
      <c r="W109" s="107"/>
      <c r="X109" s="107"/>
      <c r="Y109" s="107"/>
      <c r="Z109" s="107"/>
      <c r="AA109" s="107"/>
      <c r="AB109" s="107"/>
      <c r="AC109" s="107"/>
      <c r="AD109" s="107"/>
      <c r="AE109" s="107"/>
      <c r="AF109" s="107"/>
      <c r="AG109" s="107"/>
      <c r="AH109" s="107"/>
      <c r="AI109" s="107"/>
    </row>
    <row r="110" spans="1:35" ht="15.75" customHeight="1" x14ac:dyDescent="0.3">
      <c r="A110" s="107"/>
      <c r="B110" s="108"/>
      <c r="C110" s="108"/>
      <c r="D110" s="108"/>
      <c r="E110" s="109"/>
      <c r="F110" s="109"/>
      <c r="G110" s="109"/>
      <c r="H110" s="109"/>
      <c r="I110" s="109"/>
      <c r="J110" s="109"/>
      <c r="K110" s="109"/>
      <c r="L110" s="109"/>
      <c r="M110" s="107"/>
      <c r="N110" s="107"/>
      <c r="O110" s="107"/>
      <c r="P110" s="107"/>
      <c r="Q110" s="107"/>
      <c r="R110" s="107"/>
      <c r="S110" s="107"/>
      <c r="T110" s="107"/>
      <c r="U110" s="107"/>
      <c r="V110" s="107"/>
      <c r="W110" s="107"/>
      <c r="X110" s="107"/>
      <c r="Y110" s="107"/>
      <c r="Z110" s="107"/>
      <c r="AA110" s="107"/>
      <c r="AB110" s="107"/>
      <c r="AC110" s="107"/>
      <c r="AD110" s="107"/>
      <c r="AE110" s="107"/>
      <c r="AF110" s="107"/>
      <c r="AG110" s="107"/>
      <c r="AH110" s="107"/>
      <c r="AI110" s="107"/>
    </row>
    <row r="111" spans="1:35" ht="15.75" customHeight="1" x14ac:dyDescent="0.3">
      <c r="A111" s="107"/>
      <c r="B111" s="108"/>
      <c r="C111" s="108"/>
      <c r="D111" s="108"/>
      <c r="E111" s="109"/>
      <c r="F111" s="109"/>
      <c r="G111" s="109"/>
      <c r="H111" s="109"/>
      <c r="I111" s="109"/>
      <c r="J111" s="109"/>
      <c r="K111" s="109"/>
      <c r="L111" s="109"/>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row>
    <row r="112" spans="1:35" ht="15.75" customHeight="1" x14ac:dyDescent="0.3">
      <c r="A112" s="107"/>
      <c r="B112" s="108"/>
      <c r="C112" s="108"/>
      <c r="D112" s="108"/>
      <c r="E112" s="109"/>
      <c r="F112" s="109"/>
      <c r="G112" s="109"/>
      <c r="H112" s="109"/>
      <c r="I112" s="109"/>
      <c r="J112" s="109"/>
      <c r="K112" s="109"/>
      <c r="L112" s="109"/>
      <c r="M112" s="107"/>
      <c r="N112" s="107"/>
      <c r="O112" s="107"/>
      <c r="P112" s="107"/>
      <c r="Q112" s="107"/>
      <c r="R112" s="107"/>
      <c r="S112" s="107"/>
      <c r="T112" s="107"/>
      <c r="U112" s="107"/>
      <c r="V112" s="107"/>
      <c r="W112" s="107"/>
      <c r="X112" s="107"/>
      <c r="Y112" s="107"/>
      <c r="Z112" s="107"/>
      <c r="AA112" s="107"/>
      <c r="AB112" s="107"/>
      <c r="AC112" s="107"/>
      <c r="AD112" s="107"/>
      <c r="AE112" s="107"/>
      <c r="AF112" s="107"/>
      <c r="AG112" s="107"/>
      <c r="AH112" s="107"/>
      <c r="AI112" s="107"/>
    </row>
    <row r="113" spans="1:35" ht="15.75" customHeight="1" x14ac:dyDescent="0.3">
      <c r="A113" s="107"/>
      <c r="B113" s="108"/>
      <c r="C113" s="108"/>
      <c r="D113" s="108"/>
      <c r="E113" s="109"/>
      <c r="F113" s="109"/>
      <c r="G113" s="109"/>
      <c r="H113" s="109"/>
      <c r="I113" s="109"/>
      <c r="J113" s="109"/>
      <c r="K113" s="109"/>
      <c r="L113" s="109"/>
      <c r="M113" s="107"/>
      <c r="N113" s="107"/>
      <c r="O113" s="107"/>
      <c r="P113" s="107"/>
      <c r="Q113" s="107"/>
      <c r="R113" s="107"/>
      <c r="S113" s="107"/>
      <c r="T113" s="107"/>
      <c r="U113" s="107"/>
      <c r="V113" s="107"/>
      <c r="W113" s="107"/>
      <c r="X113" s="107"/>
      <c r="Y113" s="107"/>
      <c r="Z113" s="107"/>
      <c r="AA113" s="107"/>
      <c r="AB113" s="107"/>
      <c r="AC113" s="107"/>
      <c r="AD113" s="107"/>
      <c r="AE113" s="107"/>
      <c r="AF113" s="107"/>
      <c r="AG113" s="107"/>
      <c r="AH113" s="107"/>
      <c r="AI113" s="107"/>
    </row>
    <row r="114" spans="1:35" ht="15.75" customHeight="1" x14ac:dyDescent="0.3">
      <c r="A114" s="107"/>
      <c r="B114" s="108"/>
      <c r="C114" s="108"/>
      <c r="D114" s="108"/>
      <c r="E114" s="109"/>
      <c r="F114" s="109"/>
      <c r="G114" s="109"/>
      <c r="H114" s="109"/>
      <c r="I114" s="109"/>
      <c r="J114" s="109"/>
      <c r="K114" s="109"/>
      <c r="L114" s="109"/>
      <c r="M114" s="107"/>
      <c r="N114" s="107"/>
      <c r="O114" s="107"/>
      <c r="P114" s="107"/>
      <c r="Q114" s="107"/>
      <c r="R114" s="107"/>
      <c r="S114" s="107"/>
      <c r="T114" s="107"/>
      <c r="U114" s="107"/>
      <c r="V114" s="107"/>
      <c r="W114" s="107"/>
      <c r="X114" s="107"/>
      <c r="Y114" s="107"/>
      <c r="Z114" s="107"/>
      <c r="AA114" s="107"/>
      <c r="AB114" s="107"/>
      <c r="AC114" s="107"/>
      <c r="AD114" s="107"/>
      <c r="AE114" s="107"/>
      <c r="AF114" s="107"/>
      <c r="AG114" s="107"/>
      <c r="AH114" s="107"/>
      <c r="AI114" s="107"/>
    </row>
    <row r="115" spans="1:35" ht="15.75" customHeight="1" x14ac:dyDescent="0.3">
      <c r="A115" s="107"/>
      <c r="B115" s="108"/>
      <c r="C115" s="108"/>
      <c r="D115" s="108"/>
      <c r="E115" s="109"/>
      <c r="F115" s="109"/>
      <c r="G115" s="109"/>
      <c r="H115" s="109"/>
      <c r="I115" s="109"/>
      <c r="J115" s="109"/>
      <c r="K115" s="109"/>
      <c r="L115" s="109"/>
      <c r="M115" s="107"/>
      <c r="N115" s="107"/>
      <c r="O115" s="107"/>
      <c r="P115" s="107"/>
      <c r="Q115" s="107"/>
      <c r="R115" s="107"/>
      <c r="S115" s="107"/>
      <c r="T115" s="107"/>
      <c r="U115" s="107"/>
      <c r="V115" s="107"/>
      <c r="W115" s="107"/>
      <c r="X115" s="107"/>
      <c r="Y115" s="107"/>
      <c r="Z115" s="107"/>
      <c r="AA115" s="107"/>
      <c r="AB115" s="107"/>
      <c r="AC115" s="107"/>
      <c r="AD115" s="107"/>
      <c r="AE115" s="107"/>
      <c r="AF115" s="107"/>
      <c r="AG115" s="107"/>
      <c r="AH115" s="107"/>
      <c r="AI115" s="107"/>
    </row>
    <row r="116" spans="1:35" ht="15.75" customHeight="1" x14ac:dyDescent="0.3">
      <c r="A116" s="107"/>
      <c r="B116" s="108"/>
      <c r="C116" s="108"/>
      <c r="D116" s="108"/>
      <c r="E116" s="109"/>
      <c r="F116" s="109"/>
      <c r="G116" s="109"/>
      <c r="H116" s="109"/>
      <c r="I116" s="109"/>
      <c r="J116" s="109"/>
      <c r="K116" s="109"/>
      <c r="L116" s="109"/>
      <c r="M116" s="107"/>
      <c r="N116" s="107"/>
      <c r="O116" s="107"/>
      <c r="P116" s="107"/>
      <c r="Q116" s="107"/>
      <c r="R116" s="107"/>
      <c r="S116" s="107"/>
      <c r="T116" s="107"/>
      <c r="U116" s="107"/>
      <c r="V116" s="107"/>
      <c r="W116" s="107"/>
      <c r="X116" s="107"/>
      <c r="Y116" s="107"/>
      <c r="Z116" s="107"/>
      <c r="AA116" s="107"/>
      <c r="AB116" s="107"/>
      <c r="AC116" s="107"/>
      <c r="AD116" s="107"/>
      <c r="AE116" s="107"/>
      <c r="AF116" s="107"/>
      <c r="AG116" s="107"/>
      <c r="AH116" s="107"/>
      <c r="AI116" s="107"/>
    </row>
    <row r="117" spans="1:35" ht="15.75" customHeight="1" x14ac:dyDescent="0.3">
      <c r="A117" s="107"/>
      <c r="B117" s="108"/>
      <c r="C117" s="108"/>
      <c r="D117" s="108"/>
      <c r="E117" s="109"/>
      <c r="F117" s="109"/>
      <c r="G117" s="109"/>
      <c r="H117" s="109"/>
      <c r="I117" s="109"/>
      <c r="J117" s="109"/>
      <c r="K117" s="109"/>
      <c r="L117" s="109"/>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row>
    <row r="118" spans="1:35" ht="15.75" customHeight="1" x14ac:dyDescent="0.3">
      <c r="A118" s="107"/>
      <c r="B118" s="108"/>
      <c r="C118" s="108"/>
      <c r="D118" s="108"/>
      <c r="E118" s="109"/>
      <c r="F118" s="109"/>
      <c r="G118" s="109"/>
      <c r="H118" s="109"/>
      <c r="I118" s="109"/>
      <c r="J118" s="109"/>
      <c r="K118" s="109"/>
      <c r="L118" s="109"/>
      <c r="M118" s="107"/>
      <c r="N118" s="107"/>
      <c r="O118" s="107"/>
      <c r="P118" s="107"/>
      <c r="Q118" s="107"/>
      <c r="R118" s="107"/>
      <c r="S118" s="107"/>
      <c r="T118" s="107"/>
      <c r="U118" s="107"/>
      <c r="V118" s="107"/>
      <c r="W118" s="107"/>
      <c r="X118" s="107"/>
      <c r="Y118" s="107"/>
      <c r="Z118" s="107"/>
      <c r="AA118" s="107"/>
      <c r="AB118" s="107"/>
      <c r="AC118" s="107"/>
      <c r="AD118" s="107"/>
      <c r="AE118" s="107"/>
      <c r="AF118" s="107"/>
      <c r="AG118" s="107"/>
      <c r="AH118" s="107"/>
      <c r="AI118" s="107"/>
    </row>
    <row r="119" spans="1:35" ht="15.75" customHeight="1" x14ac:dyDescent="0.3">
      <c r="A119" s="107"/>
      <c r="B119" s="108"/>
      <c r="C119" s="108"/>
      <c r="D119" s="108"/>
      <c r="E119" s="109"/>
      <c r="F119" s="109"/>
      <c r="G119" s="109"/>
      <c r="H119" s="109"/>
      <c r="I119" s="109"/>
      <c r="J119" s="109"/>
      <c r="K119" s="109"/>
      <c r="L119" s="109"/>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row>
    <row r="120" spans="1:35" ht="15.75" customHeight="1" x14ac:dyDescent="0.3">
      <c r="A120" s="107"/>
      <c r="B120" s="108"/>
      <c r="C120" s="108"/>
      <c r="D120" s="108"/>
      <c r="E120" s="109"/>
      <c r="F120" s="109"/>
      <c r="G120" s="109"/>
      <c r="H120" s="109"/>
      <c r="I120" s="109"/>
      <c r="J120" s="109"/>
      <c r="K120" s="109"/>
      <c r="L120" s="109"/>
      <c r="M120" s="107"/>
      <c r="N120" s="107"/>
      <c r="O120" s="107"/>
      <c r="P120" s="107"/>
      <c r="Q120" s="107"/>
      <c r="R120" s="107"/>
      <c r="S120" s="107"/>
      <c r="T120" s="107"/>
      <c r="U120" s="107"/>
      <c r="V120" s="107"/>
      <c r="W120" s="107"/>
      <c r="X120" s="107"/>
      <c r="Y120" s="107"/>
      <c r="Z120" s="107"/>
      <c r="AA120" s="107"/>
      <c r="AB120" s="107"/>
      <c r="AC120" s="107"/>
      <c r="AD120" s="107"/>
      <c r="AE120" s="107"/>
      <c r="AF120" s="107"/>
      <c r="AG120" s="107"/>
      <c r="AH120" s="107"/>
      <c r="AI120" s="107"/>
    </row>
    <row r="121" spans="1:35" ht="15.75" customHeight="1" x14ac:dyDescent="0.3">
      <c r="A121" s="107"/>
      <c r="B121" s="108"/>
      <c r="C121" s="108"/>
      <c r="D121" s="108"/>
      <c r="E121" s="109"/>
      <c r="F121" s="109"/>
      <c r="G121" s="109"/>
      <c r="H121" s="109"/>
      <c r="I121" s="109"/>
      <c r="J121" s="109"/>
      <c r="K121" s="109"/>
      <c r="L121" s="109"/>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7"/>
      <c r="AI121" s="107"/>
    </row>
    <row r="122" spans="1:35" ht="15.75" customHeight="1" x14ac:dyDescent="0.3">
      <c r="A122" s="107"/>
      <c r="B122" s="108"/>
      <c r="C122" s="108"/>
      <c r="D122" s="108"/>
      <c r="E122" s="109"/>
      <c r="F122" s="109"/>
      <c r="G122" s="109"/>
      <c r="H122" s="109"/>
      <c r="I122" s="109"/>
      <c r="J122" s="109"/>
      <c r="K122" s="109"/>
      <c r="L122" s="109"/>
      <c r="M122" s="107"/>
      <c r="N122" s="107"/>
      <c r="O122" s="107"/>
      <c r="P122" s="107"/>
      <c r="Q122" s="107"/>
      <c r="R122" s="107"/>
      <c r="S122" s="107"/>
      <c r="T122" s="107"/>
      <c r="U122" s="107"/>
      <c r="V122" s="107"/>
      <c r="W122" s="107"/>
      <c r="X122" s="107"/>
      <c r="Y122" s="107"/>
      <c r="Z122" s="107"/>
      <c r="AA122" s="107"/>
      <c r="AB122" s="107"/>
      <c r="AC122" s="107"/>
      <c r="AD122" s="107"/>
      <c r="AE122" s="107"/>
      <c r="AF122" s="107"/>
      <c r="AG122" s="107"/>
      <c r="AH122" s="107"/>
      <c r="AI122" s="107"/>
    </row>
    <row r="123" spans="1:35" ht="15.75" customHeight="1" x14ac:dyDescent="0.3">
      <c r="A123" s="107"/>
      <c r="B123" s="108"/>
      <c r="C123" s="108"/>
      <c r="D123" s="108"/>
      <c r="E123" s="109"/>
      <c r="F123" s="109"/>
      <c r="G123" s="109"/>
      <c r="H123" s="109"/>
      <c r="I123" s="109"/>
      <c r="J123" s="109"/>
      <c r="K123" s="109"/>
      <c r="L123" s="109"/>
      <c r="M123" s="107"/>
      <c r="N123" s="107"/>
      <c r="O123" s="107"/>
      <c r="P123" s="107"/>
      <c r="Q123" s="107"/>
      <c r="R123" s="107"/>
      <c r="S123" s="107"/>
      <c r="T123" s="107"/>
      <c r="U123" s="107"/>
      <c r="V123" s="107"/>
      <c r="W123" s="107"/>
      <c r="X123" s="107"/>
      <c r="Y123" s="107"/>
      <c r="Z123" s="107"/>
      <c r="AA123" s="107"/>
      <c r="AB123" s="107"/>
      <c r="AC123" s="107"/>
      <c r="AD123" s="107"/>
      <c r="AE123" s="107"/>
      <c r="AF123" s="107"/>
      <c r="AG123" s="107"/>
      <c r="AH123" s="107"/>
      <c r="AI123" s="107"/>
    </row>
    <row r="124" spans="1:35" ht="15.75" customHeight="1" x14ac:dyDescent="0.3">
      <c r="A124" s="107"/>
      <c r="B124" s="108"/>
      <c r="C124" s="108"/>
      <c r="D124" s="108"/>
      <c r="E124" s="109"/>
      <c r="F124" s="109"/>
      <c r="G124" s="109"/>
      <c r="H124" s="109"/>
      <c r="I124" s="109"/>
      <c r="J124" s="109"/>
      <c r="K124" s="109"/>
      <c r="L124" s="109"/>
      <c r="M124" s="107"/>
      <c r="N124" s="107"/>
      <c r="O124" s="107"/>
      <c r="P124" s="107"/>
      <c r="Q124" s="107"/>
      <c r="R124" s="107"/>
      <c r="S124" s="107"/>
      <c r="T124" s="107"/>
      <c r="U124" s="107"/>
      <c r="V124" s="107"/>
      <c r="W124" s="107"/>
      <c r="X124" s="107"/>
      <c r="Y124" s="107"/>
      <c r="Z124" s="107"/>
      <c r="AA124" s="107"/>
      <c r="AB124" s="107"/>
      <c r="AC124" s="107"/>
      <c r="AD124" s="107"/>
      <c r="AE124" s="107"/>
      <c r="AF124" s="107"/>
      <c r="AG124" s="107"/>
      <c r="AH124" s="107"/>
      <c r="AI124" s="107"/>
    </row>
    <row r="125" spans="1:35" ht="15.75" customHeight="1" x14ac:dyDescent="0.3">
      <c r="A125" s="107"/>
      <c r="B125" s="108"/>
      <c r="C125" s="108"/>
      <c r="D125" s="108"/>
      <c r="E125" s="109"/>
      <c r="F125" s="109"/>
      <c r="G125" s="109"/>
      <c r="H125" s="109"/>
      <c r="I125" s="109"/>
      <c r="J125" s="109"/>
      <c r="K125" s="109"/>
      <c r="L125" s="109"/>
      <c r="M125" s="107"/>
      <c r="N125" s="107"/>
      <c r="O125" s="107"/>
      <c r="P125" s="107"/>
      <c r="Q125" s="107"/>
      <c r="R125" s="107"/>
      <c r="S125" s="107"/>
      <c r="T125" s="107"/>
      <c r="U125" s="107"/>
      <c r="V125" s="107"/>
      <c r="W125" s="107"/>
      <c r="X125" s="107"/>
      <c r="Y125" s="107"/>
      <c r="Z125" s="107"/>
      <c r="AA125" s="107"/>
      <c r="AB125" s="107"/>
      <c r="AC125" s="107"/>
      <c r="AD125" s="107"/>
      <c r="AE125" s="107"/>
      <c r="AF125" s="107"/>
      <c r="AG125" s="107"/>
      <c r="AH125" s="107"/>
      <c r="AI125" s="107"/>
    </row>
    <row r="126" spans="1:35" ht="15.75" customHeight="1" x14ac:dyDescent="0.3">
      <c r="A126" s="107"/>
      <c r="B126" s="108"/>
      <c r="C126" s="108"/>
      <c r="D126" s="108"/>
      <c r="E126" s="109"/>
      <c r="F126" s="109"/>
      <c r="G126" s="109"/>
      <c r="H126" s="109"/>
      <c r="I126" s="109"/>
      <c r="J126" s="109"/>
      <c r="K126" s="109"/>
      <c r="L126" s="109"/>
      <c r="M126" s="107"/>
      <c r="N126" s="107"/>
      <c r="O126" s="107"/>
      <c r="P126" s="107"/>
      <c r="Q126" s="107"/>
      <c r="R126" s="107"/>
      <c r="S126" s="107"/>
      <c r="T126" s="107"/>
      <c r="U126" s="107"/>
      <c r="V126" s="107"/>
      <c r="W126" s="107"/>
      <c r="X126" s="107"/>
      <c r="Y126" s="107"/>
      <c r="Z126" s="107"/>
      <c r="AA126" s="107"/>
      <c r="AB126" s="107"/>
      <c r="AC126" s="107"/>
      <c r="AD126" s="107"/>
      <c r="AE126" s="107"/>
      <c r="AF126" s="107"/>
      <c r="AG126" s="107"/>
      <c r="AH126" s="107"/>
      <c r="AI126" s="107"/>
    </row>
    <row r="127" spans="1:35" ht="15.75" customHeight="1" x14ac:dyDescent="0.3">
      <c r="A127" s="107"/>
      <c r="B127" s="108"/>
      <c r="C127" s="108"/>
      <c r="D127" s="108"/>
      <c r="E127" s="109"/>
      <c r="F127" s="109"/>
      <c r="G127" s="109"/>
      <c r="H127" s="109"/>
      <c r="I127" s="109"/>
      <c r="J127" s="109"/>
      <c r="K127" s="109"/>
      <c r="L127" s="109"/>
      <c r="M127" s="107"/>
      <c r="N127" s="107"/>
      <c r="O127" s="107"/>
      <c r="P127" s="107"/>
      <c r="Q127" s="107"/>
      <c r="R127" s="107"/>
      <c r="S127" s="107"/>
      <c r="T127" s="107"/>
      <c r="U127" s="107"/>
      <c r="V127" s="107"/>
      <c r="W127" s="107"/>
      <c r="X127" s="107"/>
      <c r="Y127" s="107"/>
      <c r="Z127" s="107"/>
      <c r="AA127" s="107"/>
      <c r="AB127" s="107"/>
      <c r="AC127" s="107"/>
      <c r="AD127" s="107"/>
      <c r="AE127" s="107"/>
      <c r="AF127" s="107"/>
      <c r="AG127" s="107"/>
      <c r="AH127" s="107"/>
      <c r="AI127" s="107"/>
    </row>
    <row r="128" spans="1:35" ht="15.75" customHeight="1" x14ac:dyDescent="0.3">
      <c r="A128" s="107"/>
      <c r="B128" s="108"/>
      <c r="C128" s="108"/>
      <c r="D128" s="108"/>
      <c r="E128" s="109"/>
      <c r="F128" s="109"/>
      <c r="G128" s="109"/>
      <c r="H128" s="109"/>
      <c r="I128" s="109"/>
      <c r="J128" s="109"/>
      <c r="K128" s="109"/>
      <c r="L128" s="109"/>
      <c r="M128" s="107"/>
      <c r="N128" s="107"/>
      <c r="O128" s="107"/>
      <c r="P128" s="107"/>
      <c r="Q128" s="107"/>
      <c r="R128" s="107"/>
      <c r="S128" s="107"/>
      <c r="T128" s="107"/>
      <c r="U128" s="107"/>
      <c r="V128" s="107"/>
      <c r="W128" s="107"/>
      <c r="X128" s="107"/>
      <c r="Y128" s="107"/>
      <c r="Z128" s="107"/>
      <c r="AA128" s="107"/>
      <c r="AB128" s="107"/>
      <c r="AC128" s="107"/>
      <c r="AD128" s="107"/>
      <c r="AE128" s="107"/>
      <c r="AF128" s="107"/>
      <c r="AG128" s="107"/>
      <c r="AH128" s="107"/>
      <c r="AI128" s="107"/>
    </row>
    <row r="129" spans="1:35" ht="15.75" customHeight="1" x14ac:dyDescent="0.3">
      <c r="A129" s="107"/>
      <c r="B129" s="108"/>
      <c r="C129" s="108"/>
      <c r="D129" s="108"/>
      <c r="E129" s="109"/>
      <c r="F129" s="109"/>
      <c r="G129" s="109"/>
      <c r="H129" s="109"/>
      <c r="I129" s="109"/>
      <c r="J129" s="109"/>
      <c r="K129" s="109"/>
      <c r="L129" s="109"/>
      <c r="M129" s="107"/>
      <c r="N129" s="107"/>
      <c r="O129" s="107"/>
      <c r="P129" s="107"/>
      <c r="Q129" s="107"/>
      <c r="R129" s="107"/>
      <c r="S129" s="107"/>
      <c r="T129" s="107"/>
      <c r="U129" s="107"/>
      <c r="V129" s="107"/>
      <c r="W129" s="107"/>
      <c r="X129" s="107"/>
      <c r="Y129" s="107"/>
      <c r="Z129" s="107"/>
      <c r="AA129" s="107"/>
      <c r="AB129" s="107"/>
      <c r="AC129" s="107"/>
      <c r="AD129" s="107"/>
      <c r="AE129" s="107"/>
      <c r="AF129" s="107"/>
      <c r="AG129" s="107"/>
      <c r="AH129" s="107"/>
      <c r="AI129" s="107"/>
    </row>
    <row r="130" spans="1:35" ht="15.75" customHeight="1" x14ac:dyDescent="0.3">
      <c r="A130" s="107"/>
      <c r="B130" s="108"/>
      <c r="C130" s="108"/>
      <c r="D130" s="108"/>
      <c r="E130" s="109"/>
      <c r="F130" s="109"/>
      <c r="G130" s="109"/>
      <c r="H130" s="109"/>
      <c r="I130" s="109"/>
      <c r="J130" s="109"/>
      <c r="K130" s="109"/>
      <c r="L130" s="109"/>
      <c r="M130" s="107"/>
      <c r="N130" s="107"/>
      <c r="O130" s="107"/>
      <c r="P130" s="107"/>
      <c r="Q130" s="107"/>
      <c r="R130" s="107"/>
      <c r="S130" s="107"/>
      <c r="T130" s="107"/>
      <c r="U130" s="107"/>
      <c r="V130" s="107"/>
      <c r="W130" s="107"/>
      <c r="X130" s="107"/>
      <c r="Y130" s="107"/>
      <c r="Z130" s="107"/>
      <c r="AA130" s="107"/>
      <c r="AB130" s="107"/>
      <c r="AC130" s="107"/>
      <c r="AD130" s="107"/>
      <c r="AE130" s="107"/>
      <c r="AF130" s="107"/>
      <c r="AG130" s="107"/>
      <c r="AH130" s="107"/>
      <c r="AI130" s="107"/>
    </row>
    <row r="131" spans="1:35" ht="15.75" customHeight="1" x14ac:dyDescent="0.3">
      <c r="A131" s="107"/>
      <c r="B131" s="108"/>
      <c r="C131" s="108"/>
      <c r="D131" s="108"/>
      <c r="E131" s="109"/>
      <c r="F131" s="109"/>
      <c r="G131" s="109"/>
      <c r="H131" s="109"/>
      <c r="I131" s="109"/>
      <c r="J131" s="109"/>
      <c r="K131" s="109"/>
      <c r="L131" s="109"/>
      <c r="M131" s="107"/>
      <c r="N131" s="107"/>
      <c r="O131" s="107"/>
      <c r="P131" s="107"/>
      <c r="Q131" s="107"/>
      <c r="R131" s="107"/>
      <c r="S131" s="107"/>
      <c r="T131" s="107"/>
      <c r="U131" s="107"/>
      <c r="V131" s="107"/>
      <c r="W131" s="107"/>
      <c r="X131" s="107"/>
      <c r="Y131" s="107"/>
      <c r="Z131" s="107"/>
      <c r="AA131" s="107"/>
      <c r="AB131" s="107"/>
      <c r="AC131" s="107"/>
      <c r="AD131" s="107"/>
      <c r="AE131" s="107"/>
      <c r="AF131" s="107"/>
      <c r="AG131" s="107"/>
      <c r="AH131" s="107"/>
      <c r="AI131" s="107"/>
    </row>
    <row r="132" spans="1:35" ht="15.75" customHeight="1" x14ac:dyDescent="0.3">
      <c r="A132" s="107"/>
      <c r="B132" s="108"/>
      <c r="C132" s="108"/>
      <c r="D132" s="108"/>
      <c r="E132" s="109"/>
      <c r="F132" s="109"/>
      <c r="G132" s="109"/>
      <c r="H132" s="109"/>
      <c r="I132" s="109"/>
      <c r="J132" s="109"/>
      <c r="K132" s="109"/>
      <c r="L132" s="109"/>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row>
    <row r="133" spans="1:35" ht="15.75" customHeight="1" x14ac:dyDescent="0.3">
      <c r="A133" s="107"/>
      <c r="B133" s="108"/>
      <c r="C133" s="108"/>
      <c r="D133" s="108"/>
      <c r="E133" s="109"/>
      <c r="F133" s="109"/>
      <c r="G133" s="109"/>
      <c r="H133" s="109"/>
      <c r="I133" s="109"/>
      <c r="J133" s="109"/>
      <c r="K133" s="109"/>
      <c r="L133" s="109"/>
      <c r="M133" s="107"/>
      <c r="N133" s="107"/>
      <c r="O133" s="107"/>
      <c r="P133" s="107"/>
      <c r="Q133" s="107"/>
      <c r="R133" s="107"/>
      <c r="S133" s="107"/>
      <c r="T133" s="107"/>
      <c r="U133" s="107"/>
      <c r="V133" s="107"/>
      <c r="W133" s="107"/>
      <c r="X133" s="107"/>
      <c r="Y133" s="107"/>
      <c r="Z133" s="107"/>
      <c r="AA133" s="107"/>
      <c r="AB133" s="107"/>
      <c r="AC133" s="107"/>
      <c r="AD133" s="107"/>
      <c r="AE133" s="107"/>
      <c r="AF133" s="107"/>
      <c r="AG133" s="107"/>
      <c r="AH133" s="107"/>
      <c r="AI133" s="107"/>
    </row>
    <row r="134" spans="1:35" ht="15.75" customHeight="1" x14ac:dyDescent="0.3">
      <c r="A134" s="107"/>
      <c r="B134" s="108"/>
      <c r="C134" s="108"/>
      <c r="D134" s="108"/>
      <c r="E134" s="109"/>
      <c r="F134" s="109"/>
      <c r="G134" s="109"/>
      <c r="H134" s="109"/>
      <c r="I134" s="109"/>
      <c r="J134" s="109"/>
      <c r="K134" s="109"/>
      <c r="L134" s="109"/>
      <c r="M134" s="107"/>
      <c r="N134" s="107"/>
      <c r="O134" s="107"/>
      <c r="P134" s="107"/>
      <c r="Q134" s="107"/>
      <c r="R134" s="107"/>
      <c r="S134" s="107"/>
      <c r="T134" s="107"/>
      <c r="U134" s="107"/>
      <c r="V134" s="107"/>
      <c r="W134" s="107"/>
      <c r="X134" s="107"/>
      <c r="Y134" s="107"/>
      <c r="Z134" s="107"/>
      <c r="AA134" s="107"/>
      <c r="AB134" s="107"/>
      <c r="AC134" s="107"/>
      <c r="AD134" s="107"/>
      <c r="AE134" s="107"/>
      <c r="AF134" s="107"/>
      <c r="AG134" s="107"/>
      <c r="AH134" s="107"/>
      <c r="AI134" s="107"/>
    </row>
    <row r="135" spans="1:35" ht="15.75" customHeight="1" x14ac:dyDescent="0.3">
      <c r="A135" s="107"/>
      <c r="B135" s="108"/>
      <c r="C135" s="108"/>
      <c r="D135" s="108"/>
      <c r="E135" s="109"/>
      <c r="F135" s="109"/>
      <c r="G135" s="109"/>
      <c r="H135" s="109"/>
      <c r="I135" s="109"/>
      <c r="J135" s="109"/>
      <c r="K135" s="109"/>
      <c r="L135" s="109"/>
      <c r="M135" s="107"/>
      <c r="N135" s="107"/>
      <c r="O135" s="107"/>
      <c r="P135" s="107"/>
      <c r="Q135" s="107"/>
      <c r="R135" s="107"/>
      <c r="S135" s="107"/>
      <c r="T135" s="107"/>
      <c r="U135" s="107"/>
      <c r="V135" s="107"/>
      <c r="W135" s="107"/>
      <c r="X135" s="107"/>
      <c r="Y135" s="107"/>
      <c r="Z135" s="107"/>
      <c r="AA135" s="107"/>
      <c r="AB135" s="107"/>
      <c r="AC135" s="107"/>
      <c r="AD135" s="107"/>
      <c r="AE135" s="107"/>
      <c r="AF135" s="107"/>
      <c r="AG135" s="107"/>
      <c r="AH135" s="107"/>
      <c r="AI135" s="107"/>
    </row>
    <row r="136" spans="1:35" ht="15.75" customHeight="1" x14ac:dyDescent="0.3">
      <c r="A136" s="107"/>
      <c r="B136" s="108"/>
      <c r="C136" s="108"/>
      <c r="D136" s="108"/>
      <c r="E136" s="109"/>
      <c r="F136" s="109"/>
      <c r="G136" s="109"/>
      <c r="H136" s="109"/>
      <c r="I136" s="109"/>
      <c r="J136" s="109"/>
      <c r="K136" s="109"/>
      <c r="L136" s="109"/>
      <c r="M136" s="107"/>
      <c r="N136" s="107"/>
      <c r="O136" s="107"/>
      <c r="P136" s="107"/>
      <c r="Q136" s="107"/>
      <c r="R136" s="107"/>
      <c r="S136" s="107"/>
      <c r="T136" s="107"/>
      <c r="U136" s="107"/>
      <c r="V136" s="107"/>
      <c r="W136" s="107"/>
      <c r="X136" s="107"/>
      <c r="Y136" s="107"/>
      <c r="Z136" s="107"/>
      <c r="AA136" s="107"/>
      <c r="AB136" s="107"/>
      <c r="AC136" s="107"/>
      <c r="AD136" s="107"/>
      <c r="AE136" s="107"/>
      <c r="AF136" s="107"/>
      <c r="AG136" s="107"/>
      <c r="AH136" s="107"/>
      <c r="AI136" s="107"/>
    </row>
    <row r="137" spans="1:35" ht="15.75" customHeight="1" x14ac:dyDescent="0.3">
      <c r="A137" s="107"/>
      <c r="B137" s="108"/>
      <c r="C137" s="108"/>
      <c r="D137" s="108"/>
      <c r="E137" s="109"/>
      <c r="F137" s="109"/>
      <c r="G137" s="109"/>
      <c r="H137" s="109"/>
      <c r="I137" s="109"/>
      <c r="J137" s="109"/>
      <c r="K137" s="109"/>
      <c r="L137" s="109"/>
      <c r="M137" s="107"/>
      <c r="N137" s="107"/>
      <c r="O137" s="107"/>
      <c r="P137" s="107"/>
      <c r="Q137" s="107"/>
      <c r="R137" s="107"/>
      <c r="S137" s="107"/>
      <c r="T137" s="107"/>
      <c r="U137" s="107"/>
      <c r="V137" s="107"/>
      <c r="W137" s="107"/>
      <c r="X137" s="107"/>
      <c r="Y137" s="107"/>
      <c r="Z137" s="107"/>
      <c r="AA137" s="107"/>
      <c r="AB137" s="107"/>
      <c r="AC137" s="107"/>
      <c r="AD137" s="107"/>
      <c r="AE137" s="107"/>
      <c r="AF137" s="107"/>
      <c r="AG137" s="107"/>
      <c r="AH137" s="107"/>
      <c r="AI137" s="107"/>
    </row>
    <row r="138" spans="1:35" ht="15.75" customHeight="1" x14ac:dyDescent="0.3">
      <c r="A138" s="107"/>
      <c r="B138" s="108"/>
      <c r="C138" s="108"/>
      <c r="D138" s="108"/>
      <c r="E138" s="109"/>
      <c r="F138" s="109"/>
      <c r="G138" s="109"/>
      <c r="H138" s="109"/>
      <c r="I138" s="109"/>
      <c r="J138" s="109"/>
      <c r="K138" s="109"/>
      <c r="L138" s="109"/>
      <c r="M138" s="107"/>
      <c r="N138" s="107"/>
      <c r="O138" s="107"/>
      <c r="P138" s="107"/>
      <c r="Q138" s="107"/>
      <c r="R138" s="107"/>
      <c r="S138" s="107"/>
      <c r="T138" s="107"/>
      <c r="U138" s="107"/>
      <c r="V138" s="107"/>
      <c r="W138" s="107"/>
      <c r="X138" s="107"/>
      <c r="Y138" s="107"/>
      <c r="Z138" s="107"/>
      <c r="AA138" s="107"/>
      <c r="AB138" s="107"/>
      <c r="AC138" s="107"/>
      <c r="AD138" s="107"/>
      <c r="AE138" s="107"/>
      <c r="AF138" s="107"/>
      <c r="AG138" s="107"/>
      <c r="AH138" s="107"/>
      <c r="AI138" s="107"/>
    </row>
    <row r="139" spans="1:35" ht="15.75" customHeight="1" x14ac:dyDescent="0.3">
      <c r="A139" s="107"/>
      <c r="B139" s="108"/>
      <c r="C139" s="108"/>
      <c r="D139" s="108"/>
      <c r="E139" s="109"/>
      <c r="F139" s="109"/>
      <c r="G139" s="109"/>
      <c r="H139" s="109"/>
      <c r="I139" s="109"/>
      <c r="J139" s="109"/>
      <c r="K139" s="109"/>
      <c r="L139" s="109"/>
      <c r="M139" s="107"/>
      <c r="N139" s="107"/>
      <c r="O139" s="107"/>
      <c r="P139" s="107"/>
      <c r="Q139" s="107"/>
      <c r="R139" s="107"/>
      <c r="S139" s="107"/>
      <c r="T139" s="107"/>
      <c r="U139" s="107"/>
      <c r="V139" s="107"/>
      <c r="W139" s="107"/>
      <c r="X139" s="107"/>
      <c r="Y139" s="107"/>
      <c r="Z139" s="107"/>
      <c r="AA139" s="107"/>
      <c r="AB139" s="107"/>
      <c r="AC139" s="107"/>
      <c r="AD139" s="107"/>
      <c r="AE139" s="107"/>
      <c r="AF139" s="107"/>
      <c r="AG139" s="107"/>
      <c r="AH139" s="107"/>
      <c r="AI139" s="107"/>
    </row>
    <row r="140" spans="1:35" ht="15.75" customHeight="1" x14ac:dyDescent="0.3">
      <c r="A140" s="107"/>
      <c r="B140" s="108"/>
      <c r="C140" s="108"/>
      <c r="D140" s="108"/>
      <c r="E140" s="109"/>
      <c r="F140" s="109"/>
      <c r="G140" s="109"/>
      <c r="H140" s="109"/>
      <c r="I140" s="109"/>
      <c r="J140" s="109"/>
      <c r="K140" s="109"/>
      <c r="L140" s="109"/>
      <c r="M140" s="107"/>
      <c r="N140" s="107"/>
      <c r="O140" s="107"/>
      <c r="P140" s="107"/>
      <c r="Q140" s="107"/>
      <c r="R140" s="107"/>
      <c r="S140" s="107"/>
      <c r="T140" s="107"/>
      <c r="U140" s="107"/>
      <c r="V140" s="107"/>
      <c r="W140" s="107"/>
      <c r="X140" s="107"/>
      <c r="Y140" s="107"/>
      <c r="Z140" s="107"/>
      <c r="AA140" s="107"/>
      <c r="AB140" s="107"/>
      <c r="AC140" s="107"/>
      <c r="AD140" s="107"/>
      <c r="AE140" s="107"/>
      <c r="AF140" s="107"/>
      <c r="AG140" s="107"/>
      <c r="AH140" s="107"/>
      <c r="AI140" s="107"/>
    </row>
    <row r="141" spans="1:35" ht="15.75" customHeight="1" x14ac:dyDescent="0.3">
      <c r="A141" s="107"/>
      <c r="B141" s="108"/>
      <c r="C141" s="108"/>
      <c r="D141" s="108"/>
      <c r="E141" s="109"/>
      <c r="F141" s="109"/>
      <c r="G141" s="109"/>
      <c r="H141" s="109"/>
      <c r="I141" s="109"/>
      <c r="J141" s="109"/>
      <c r="K141" s="109"/>
      <c r="L141" s="109"/>
      <c r="M141" s="107"/>
      <c r="N141" s="107"/>
      <c r="O141" s="107"/>
      <c r="P141" s="107"/>
      <c r="Q141" s="107"/>
      <c r="R141" s="107"/>
      <c r="S141" s="107"/>
      <c r="T141" s="107"/>
      <c r="U141" s="107"/>
      <c r="V141" s="107"/>
      <c r="W141" s="107"/>
      <c r="X141" s="107"/>
      <c r="Y141" s="107"/>
      <c r="Z141" s="107"/>
      <c r="AA141" s="107"/>
      <c r="AB141" s="107"/>
      <c r="AC141" s="107"/>
      <c r="AD141" s="107"/>
      <c r="AE141" s="107"/>
      <c r="AF141" s="107"/>
      <c r="AG141" s="107"/>
      <c r="AH141" s="107"/>
      <c r="AI141" s="107"/>
    </row>
    <row r="142" spans="1:35" ht="15.75" customHeight="1" x14ac:dyDescent="0.3">
      <c r="A142" s="107"/>
      <c r="B142" s="108"/>
      <c r="C142" s="108"/>
      <c r="D142" s="108"/>
      <c r="E142" s="109"/>
      <c r="F142" s="109"/>
      <c r="G142" s="109"/>
      <c r="H142" s="109"/>
      <c r="I142" s="109"/>
      <c r="J142" s="109"/>
      <c r="K142" s="109"/>
      <c r="L142" s="109"/>
      <c r="M142" s="107"/>
      <c r="N142" s="107"/>
      <c r="O142" s="107"/>
      <c r="P142" s="107"/>
      <c r="Q142" s="107"/>
      <c r="R142" s="107"/>
      <c r="S142" s="107"/>
      <c r="T142" s="107"/>
      <c r="U142" s="107"/>
      <c r="V142" s="107"/>
      <c r="W142" s="107"/>
      <c r="X142" s="107"/>
      <c r="Y142" s="107"/>
      <c r="Z142" s="107"/>
      <c r="AA142" s="107"/>
      <c r="AB142" s="107"/>
      <c r="AC142" s="107"/>
      <c r="AD142" s="107"/>
      <c r="AE142" s="107"/>
      <c r="AF142" s="107"/>
      <c r="AG142" s="107"/>
      <c r="AH142" s="107"/>
      <c r="AI142" s="107"/>
    </row>
    <row r="143" spans="1:35" ht="15.75" customHeight="1" x14ac:dyDescent="0.3">
      <c r="A143" s="107"/>
      <c r="B143" s="108"/>
      <c r="C143" s="108"/>
      <c r="D143" s="108"/>
      <c r="E143" s="109"/>
      <c r="F143" s="109"/>
      <c r="G143" s="109"/>
      <c r="H143" s="109"/>
      <c r="I143" s="109"/>
      <c r="J143" s="109"/>
      <c r="K143" s="109"/>
      <c r="L143" s="109"/>
      <c r="M143" s="107"/>
      <c r="N143" s="107"/>
      <c r="O143" s="107"/>
      <c r="P143" s="107"/>
      <c r="Q143" s="107"/>
      <c r="R143" s="107"/>
      <c r="S143" s="107"/>
      <c r="T143" s="107"/>
      <c r="U143" s="107"/>
      <c r="V143" s="107"/>
      <c r="W143" s="107"/>
      <c r="X143" s="107"/>
      <c r="Y143" s="107"/>
      <c r="Z143" s="107"/>
      <c r="AA143" s="107"/>
      <c r="AB143" s="107"/>
      <c r="AC143" s="107"/>
      <c r="AD143" s="107"/>
      <c r="AE143" s="107"/>
      <c r="AF143" s="107"/>
      <c r="AG143" s="107"/>
      <c r="AH143" s="107"/>
      <c r="AI143" s="107"/>
    </row>
    <row r="144" spans="1:35" ht="15.75" customHeight="1" x14ac:dyDescent="0.3">
      <c r="A144" s="107"/>
      <c r="B144" s="108"/>
      <c r="C144" s="108"/>
      <c r="D144" s="108"/>
      <c r="E144" s="109"/>
      <c r="F144" s="109"/>
      <c r="G144" s="109"/>
      <c r="H144" s="109"/>
      <c r="I144" s="109"/>
      <c r="J144" s="109"/>
      <c r="K144" s="109"/>
      <c r="L144" s="109"/>
      <c r="M144" s="107"/>
      <c r="N144" s="107"/>
      <c r="O144" s="107"/>
      <c r="P144" s="107"/>
      <c r="Q144" s="107"/>
      <c r="R144" s="107"/>
      <c r="S144" s="107"/>
      <c r="T144" s="107"/>
      <c r="U144" s="107"/>
      <c r="V144" s="107"/>
      <c r="W144" s="107"/>
      <c r="X144" s="107"/>
      <c r="Y144" s="107"/>
      <c r="Z144" s="107"/>
      <c r="AA144" s="107"/>
      <c r="AB144" s="107"/>
      <c r="AC144" s="107"/>
      <c r="AD144" s="107"/>
      <c r="AE144" s="107"/>
      <c r="AF144" s="107"/>
      <c r="AG144" s="107"/>
      <c r="AH144" s="107"/>
      <c r="AI144" s="107"/>
    </row>
    <row r="145" spans="1:35" ht="15.75" customHeight="1" x14ac:dyDescent="0.3">
      <c r="A145" s="107"/>
      <c r="B145" s="108"/>
      <c r="C145" s="108"/>
      <c r="D145" s="108"/>
      <c r="E145" s="109"/>
      <c r="F145" s="109"/>
      <c r="G145" s="109"/>
      <c r="H145" s="109"/>
      <c r="I145" s="109"/>
      <c r="J145" s="109"/>
      <c r="K145" s="109"/>
      <c r="L145" s="109"/>
      <c r="M145" s="107"/>
      <c r="N145" s="107"/>
      <c r="O145" s="107"/>
      <c r="P145" s="107"/>
      <c r="Q145" s="107"/>
      <c r="R145" s="107"/>
      <c r="S145" s="107"/>
      <c r="T145" s="107"/>
      <c r="U145" s="107"/>
      <c r="V145" s="107"/>
      <c r="W145" s="107"/>
      <c r="X145" s="107"/>
      <c r="Y145" s="107"/>
      <c r="Z145" s="107"/>
      <c r="AA145" s="107"/>
      <c r="AB145" s="107"/>
      <c r="AC145" s="107"/>
      <c r="AD145" s="107"/>
      <c r="AE145" s="107"/>
      <c r="AF145" s="107"/>
      <c r="AG145" s="107"/>
      <c r="AH145" s="107"/>
      <c r="AI145" s="107"/>
    </row>
    <row r="146" spans="1:35" ht="15.75" customHeight="1" x14ac:dyDescent="0.3">
      <c r="A146" s="107"/>
      <c r="B146" s="108"/>
      <c r="C146" s="108"/>
      <c r="D146" s="108"/>
      <c r="E146" s="109"/>
      <c r="F146" s="109"/>
      <c r="G146" s="109"/>
      <c r="H146" s="109"/>
      <c r="I146" s="109"/>
      <c r="J146" s="109"/>
      <c r="K146" s="109"/>
      <c r="L146" s="109"/>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row>
    <row r="147" spans="1:35" ht="15.75" customHeight="1" x14ac:dyDescent="0.3">
      <c r="A147" s="107"/>
      <c r="B147" s="108"/>
      <c r="C147" s="108"/>
      <c r="D147" s="108"/>
      <c r="E147" s="109"/>
      <c r="F147" s="109"/>
      <c r="G147" s="109"/>
      <c r="H147" s="109"/>
      <c r="I147" s="109"/>
      <c r="J147" s="109"/>
      <c r="K147" s="109"/>
      <c r="L147" s="109"/>
      <c r="M147" s="107"/>
      <c r="N147" s="107"/>
      <c r="O147" s="107"/>
      <c r="P147" s="107"/>
      <c r="Q147" s="107"/>
      <c r="R147" s="107"/>
      <c r="S147" s="107"/>
      <c r="T147" s="107"/>
      <c r="U147" s="107"/>
      <c r="V147" s="107"/>
      <c r="W147" s="107"/>
      <c r="X147" s="107"/>
      <c r="Y147" s="107"/>
      <c r="Z147" s="107"/>
      <c r="AA147" s="107"/>
      <c r="AB147" s="107"/>
      <c r="AC147" s="107"/>
      <c r="AD147" s="107"/>
      <c r="AE147" s="107"/>
      <c r="AF147" s="107"/>
      <c r="AG147" s="107"/>
      <c r="AH147" s="107"/>
      <c r="AI147" s="107"/>
    </row>
    <row r="148" spans="1:35" ht="15.75" customHeight="1" x14ac:dyDescent="0.3">
      <c r="A148" s="107"/>
      <c r="B148" s="108"/>
      <c r="C148" s="108"/>
      <c r="D148" s="108"/>
      <c r="E148" s="109"/>
      <c r="F148" s="109"/>
      <c r="G148" s="109"/>
      <c r="H148" s="109"/>
      <c r="I148" s="109"/>
      <c r="J148" s="109"/>
      <c r="K148" s="109"/>
      <c r="L148" s="109"/>
      <c r="M148" s="107"/>
      <c r="N148" s="107"/>
      <c r="O148" s="107"/>
      <c r="P148" s="107"/>
      <c r="Q148" s="107"/>
      <c r="R148" s="107"/>
      <c r="S148" s="107"/>
      <c r="T148" s="107"/>
      <c r="U148" s="107"/>
      <c r="V148" s="107"/>
      <c r="W148" s="107"/>
      <c r="X148" s="107"/>
      <c r="Y148" s="107"/>
      <c r="Z148" s="107"/>
      <c r="AA148" s="107"/>
      <c r="AB148" s="107"/>
      <c r="AC148" s="107"/>
      <c r="AD148" s="107"/>
      <c r="AE148" s="107"/>
      <c r="AF148" s="107"/>
      <c r="AG148" s="107"/>
      <c r="AH148" s="107"/>
      <c r="AI148" s="107"/>
    </row>
    <row r="149" spans="1:35" ht="15.75" customHeight="1" x14ac:dyDescent="0.3">
      <c r="A149" s="107"/>
      <c r="B149" s="108"/>
      <c r="C149" s="108"/>
      <c r="D149" s="108"/>
      <c r="E149" s="109"/>
      <c r="F149" s="109"/>
      <c r="G149" s="109"/>
      <c r="H149" s="109"/>
      <c r="I149" s="109"/>
      <c r="J149" s="109"/>
      <c r="K149" s="109"/>
      <c r="L149" s="109"/>
      <c r="M149" s="107"/>
      <c r="N149" s="107"/>
      <c r="O149" s="107"/>
      <c r="P149" s="107"/>
      <c r="Q149" s="107"/>
      <c r="R149" s="107"/>
      <c r="S149" s="107"/>
      <c r="T149" s="107"/>
      <c r="U149" s="107"/>
      <c r="V149" s="107"/>
      <c r="W149" s="107"/>
      <c r="X149" s="107"/>
      <c r="Y149" s="107"/>
      <c r="Z149" s="107"/>
      <c r="AA149" s="107"/>
      <c r="AB149" s="107"/>
      <c r="AC149" s="107"/>
      <c r="AD149" s="107"/>
      <c r="AE149" s="107"/>
      <c r="AF149" s="107"/>
      <c r="AG149" s="107"/>
      <c r="AH149" s="107"/>
      <c r="AI149" s="107"/>
    </row>
    <row r="150" spans="1:35" ht="15.75" customHeight="1" x14ac:dyDescent="0.3">
      <c r="A150" s="107"/>
      <c r="B150" s="108"/>
      <c r="C150" s="108"/>
      <c r="D150" s="108"/>
      <c r="E150" s="109"/>
      <c r="F150" s="109"/>
      <c r="G150" s="109"/>
      <c r="H150" s="109"/>
      <c r="I150" s="109"/>
      <c r="J150" s="109"/>
      <c r="K150" s="109"/>
      <c r="L150" s="109"/>
      <c r="M150" s="107"/>
      <c r="N150" s="107"/>
      <c r="O150" s="107"/>
      <c r="P150" s="107"/>
      <c r="Q150" s="107"/>
      <c r="R150" s="107"/>
      <c r="S150" s="107"/>
      <c r="T150" s="107"/>
      <c r="U150" s="107"/>
      <c r="V150" s="107"/>
      <c r="W150" s="107"/>
      <c r="X150" s="107"/>
      <c r="Y150" s="107"/>
      <c r="Z150" s="107"/>
      <c r="AA150" s="107"/>
      <c r="AB150" s="107"/>
      <c r="AC150" s="107"/>
      <c r="AD150" s="107"/>
      <c r="AE150" s="107"/>
      <c r="AF150" s="107"/>
      <c r="AG150" s="107"/>
      <c r="AH150" s="107"/>
      <c r="AI150" s="107"/>
    </row>
    <row r="151" spans="1:35" ht="15.75" customHeight="1" x14ac:dyDescent="0.3">
      <c r="A151" s="107"/>
      <c r="B151" s="108"/>
      <c r="C151" s="108"/>
      <c r="D151" s="108"/>
      <c r="E151" s="109"/>
      <c r="F151" s="109"/>
      <c r="G151" s="109"/>
      <c r="H151" s="109"/>
      <c r="I151" s="109"/>
      <c r="J151" s="109"/>
      <c r="K151" s="109"/>
      <c r="L151" s="109"/>
      <c r="M151" s="107"/>
      <c r="N151" s="107"/>
      <c r="O151" s="107"/>
      <c r="P151" s="107"/>
      <c r="Q151" s="107"/>
      <c r="R151" s="107"/>
      <c r="S151" s="107"/>
      <c r="T151" s="107"/>
      <c r="U151" s="107"/>
      <c r="V151" s="107"/>
      <c r="W151" s="107"/>
      <c r="X151" s="107"/>
      <c r="Y151" s="107"/>
      <c r="Z151" s="107"/>
      <c r="AA151" s="107"/>
      <c r="AB151" s="107"/>
      <c r="AC151" s="107"/>
      <c r="AD151" s="107"/>
      <c r="AE151" s="107"/>
      <c r="AF151" s="107"/>
      <c r="AG151" s="107"/>
      <c r="AH151" s="107"/>
      <c r="AI151" s="107"/>
    </row>
    <row r="152" spans="1:35" ht="15.75" customHeight="1" x14ac:dyDescent="0.3">
      <c r="A152" s="107"/>
      <c r="B152" s="108"/>
      <c r="C152" s="108"/>
      <c r="D152" s="108"/>
      <c r="E152" s="109"/>
      <c r="F152" s="109"/>
      <c r="G152" s="109"/>
      <c r="H152" s="109"/>
      <c r="I152" s="109"/>
      <c r="J152" s="109"/>
      <c r="K152" s="109"/>
      <c r="L152" s="109"/>
      <c r="M152" s="107"/>
      <c r="N152" s="107"/>
      <c r="O152" s="107"/>
      <c r="P152" s="107"/>
      <c r="Q152" s="107"/>
      <c r="R152" s="107"/>
      <c r="S152" s="107"/>
      <c r="T152" s="107"/>
      <c r="U152" s="107"/>
      <c r="V152" s="107"/>
      <c r="W152" s="107"/>
      <c r="X152" s="107"/>
      <c r="Y152" s="107"/>
      <c r="Z152" s="107"/>
      <c r="AA152" s="107"/>
      <c r="AB152" s="107"/>
      <c r="AC152" s="107"/>
      <c r="AD152" s="107"/>
      <c r="AE152" s="107"/>
      <c r="AF152" s="107"/>
      <c r="AG152" s="107"/>
      <c r="AH152" s="107"/>
      <c r="AI152" s="107"/>
    </row>
    <row r="153" spans="1:35" ht="15.75" customHeight="1" x14ac:dyDescent="0.3">
      <c r="A153" s="107"/>
      <c r="B153" s="108"/>
      <c r="C153" s="108"/>
      <c r="D153" s="108"/>
      <c r="E153" s="109"/>
      <c r="F153" s="109"/>
      <c r="G153" s="109"/>
      <c r="H153" s="109"/>
      <c r="I153" s="109"/>
      <c r="J153" s="109"/>
      <c r="K153" s="109"/>
      <c r="L153" s="109"/>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row>
    <row r="154" spans="1:35" ht="15.75" customHeight="1" x14ac:dyDescent="0.3">
      <c r="A154" s="107"/>
      <c r="B154" s="108"/>
      <c r="C154" s="108"/>
      <c r="D154" s="108"/>
      <c r="E154" s="109"/>
      <c r="F154" s="109"/>
      <c r="G154" s="109"/>
      <c r="H154" s="109"/>
      <c r="I154" s="109"/>
      <c r="J154" s="109"/>
      <c r="K154" s="109"/>
      <c r="L154" s="109"/>
      <c r="M154" s="107"/>
      <c r="N154" s="107"/>
      <c r="O154" s="107"/>
      <c r="P154" s="107"/>
      <c r="Q154" s="107"/>
      <c r="R154" s="107"/>
      <c r="S154" s="107"/>
      <c r="T154" s="107"/>
      <c r="U154" s="107"/>
      <c r="V154" s="107"/>
      <c r="W154" s="107"/>
      <c r="X154" s="107"/>
      <c r="Y154" s="107"/>
      <c r="Z154" s="107"/>
      <c r="AA154" s="107"/>
      <c r="AB154" s="107"/>
      <c r="AC154" s="107"/>
      <c r="AD154" s="107"/>
      <c r="AE154" s="107"/>
      <c r="AF154" s="107"/>
      <c r="AG154" s="107"/>
      <c r="AH154" s="107"/>
      <c r="AI154" s="107"/>
    </row>
    <row r="155" spans="1:35" ht="15.75" customHeight="1" x14ac:dyDescent="0.3">
      <c r="A155" s="107"/>
      <c r="B155" s="108"/>
      <c r="C155" s="108"/>
      <c r="D155" s="108"/>
      <c r="E155" s="109"/>
      <c r="F155" s="109"/>
      <c r="G155" s="109"/>
      <c r="H155" s="109"/>
      <c r="I155" s="109"/>
      <c r="J155" s="109"/>
      <c r="K155" s="109"/>
      <c r="L155" s="109"/>
      <c r="M155" s="107"/>
      <c r="N155" s="107"/>
      <c r="O155" s="107"/>
      <c r="P155" s="107"/>
      <c r="Q155" s="107"/>
      <c r="R155" s="107"/>
      <c r="S155" s="107"/>
      <c r="T155" s="107"/>
      <c r="U155" s="107"/>
      <c r="V155" s="107"/>
      <c r="W155" s="107"/>
      <c r="X155" s="107"/>
      <c r="Y155" s="107"/>
      <c r="Z155" s="107"/>
      <c r="AA155" s="107"/>
      <c r="AB155" s="107"/>
      <c r="AC155" s="107"/>
      <c r="AD155" s="107"/>
      <c r="AE155" s="107"/>
      <c r="AF155" s="107"/>
      <c r="AG155" s="107"/>
      <c r="AH155" s="107"/>
      <c r="AI155" s="107"/>
    </row>
    <row r="156" spans="1:35" ht="15.75" customHeight="1" x14ac:dyDescent="0.3">
      <c r="A156" s="107"/>
      <c r="B156" s="108"/>
      <c r="C156" s="108"/>
      <c r="D156" s="108"/>
      <c r="E156" s="109"/>
      <c r="F156" s="109"/>
      <c r="G156" s="109"/>
      <c r="H156" s="109"/>
      <c r="I156" s="109"/>
      <c r="J156" s="109"/>
      <c r="K156" s="109"/>
      <c r="L156" s="109"/>
      <c r="M156" s="107"/>
      <c r="N156" s="107"/>
      <c r="O156" s="107"/>
      <c r="P156" s="107"/>
      <c r="Q156" s="107"/>
      <c r="R156" s="107"/>
      <c r="S156" s="107"/>
      <c r="T156" s="107"/>
      <c r="U156" s="107"/>
      <c r="V156" s="107"/>
      <c r="W156" s="107"/>
      <c r="X156" s="107"/>
      <c r="Y156" s="107"/>
      <c r="Z156" s="107"/>
      <c r="AA156" s="107"/>
      <c r="AB156" s="107"/>
      <c r="AC156" s="107"/>
      <c r="AD156" s="107"/>
      <c r="AE156" s="107"/>
      <c r="AF156" s="107"/>
      <c r="AG156" s="107"/>
      <c r="AH156" s="107"/>
      <c r="AI156" s="107"/>
    </row>
    <row r="157" spans="1:35" ht="15.75" customHeight="1" x14ac:dyDescent="0.3">
      <c r="A157" s="107"/>
      <c r="B157" s="108"/>
      <c r="C157" s="108"/>
      <c r="D157" s="108"/>
      <c r="E157" s="109"/>
      <c r="F157" s="109"/>
      <c r="G157" s="109"/>
      <c r="H157" s="109"/>
      <c r="I157" s="109"/>
      <c r="J157" s="109"/>
      <c r="K157" s="109"/>
      <c r="L157" s="109"/>
      <c r="M157" s="107"/>
      <c r="N157" s="107"/>
      <c r="O157" s="107"/>
      <c r="P157" s="107"/>
      <c r="Q157" s="107"/>
      <c r="R157" s="107"/>
      <c r="S157" s="107"/>
      <c r="T157" s="107"/>
      <c r="U157" s="107"/>
      <c r="V157" s="107"/>
      <c r="W157" s="107"/>
      <c r="X157" s="107"/>
      <c r="Y157" s="107"/>
      <c r="Z157" s="107"/>
      <c r="AA157" s="107"/>
      <c r="AB157" s="107"/>
      <c r="AC157" s="107"/>
      <c r="AD157" s="107"/>
      <c r="AE157" s="107"/>
      <c r="AF157" s="107"/>
      <c r="AG157" s="107"/>
      <c r="AH157" s="107"/>
      <c r="AI157" s="107"/>
    </row>
    <row r="158" spans="1:35" ht="15.75" customHeight="1" x14ac:dyDescent="0.3">
      <c r="A158" s="107"/>
      <c r="B158" s="108"/>
      <c r="C158" s="108"/>
      <c r="D158" s="108"/>
      <c r="E158" s="109"/>
      <c r="F158" s="109"/>
      <c r="G158" s="109"/>
      <c r="H158" s="109"/>
      <c r="I158" s="109"/>
      <c r="J158" s="109"/>
      <c r="K158" s="109"/>
      <c r="L158" s="109"/>
      <c r="M158" s="107"/>
      <c r="N158" s="107"/>
      <c r="O158" s="107"/>
      <c r="P158" s="107"/>
      <c r="Q158" s="107"/>
      <c r="R158" s="107"/>
      <c r="S158" s="107"/>
      <c r="T158" s="107"/>
      <c r="U158" s="107"/>
      <c r="V158" s="107"/>
      <c r="W158" s="107"/>
      <c r="X158" s="107"/>
      <c r="Y158" s="107"/>
      <c r="Z158" s="107"/>
      <c r="AA158" s="107"/>
      <c r="AB158" s="107"/>
      <c r="AC158" s="107"/>
      <c r="AD158" s="107"/>
      <c r="AE158" s="107"/>
      <c r="AF158" s="107"/>
      <c r="AG158" s="107"/>
      <c r="AH158" s="107"/>
      <c r="AI158" s="107"/>
    </row>
    <row r="159" spans="1:35" ht="15.75" customHeight="1" x14ac:dyDescent="0.3">
      <c r="A159" s="107"/>
      <c r="B159" s="108"/>
      <c r="C159" s="108"/>
      <c r="D159" s="108"/>
      <c r="E159" s="109"/>
      <c r="F159" s="109"/>
      <c r="G159" s="109"/>
      <c r="H159" s="109"/>
      <c r="I159" s="109"/>
      <c r="J159" s="109"/>
      <c r="K159" s="109"/>
      <c r="L159" s="109"/>
      <c r="M159" s="107"/>
      <c r="N159" s="107"/>
      <c r="O159" s="107"/>
      <c r="P159" s="107"/>
      <c r="Q159" s="107"/>
      <c r="R159" s="107"/>
      <c r="S159" s="107"/>
      <c r="T159" s="107"/>
      <c r="U159" s="107"/>
      <c r="V159" s="107"/>
      <c r="W159" s="107"/>
      <c r="X159" s="107"/>
      <c r="Y159" s="107"/>
      <c r="Z159" s="107"/>
      <c r="AA159" s="107"/>
      <c r="AB159" s="107"/>
      <c r="AC159" s="107"/>
      <c r="AD159" s="107"/>
      <c r="AE159" s="107"/>
      <c r="AF159" s="107"/>
      <c r="AG159" s="107"/>
      <c r="AH159" s="107"/>
      <c r="AI159" s="107"/>
    </row>
    <row r="160" spans="1:35" ht="15.75" customHeight="1" x14ac:dyDescent="0.3">
      <c r="A160" s="107"/>
      <c r="B160" s="108"/>
      <c r="C160" s="108"/>
      <c r="D160" s="108"/>
      <c r="E160" s="109"/>
      <c r="F160" s="109"/>
      <c r="G160" s="109"/>
      <c r="H160" s="109"/>
      <c r="I160" s="109"/>
      <c r="J160" s="109"/>
      <c r="K160" s="109"/>
      <c r="L160" s="109"/>
      <c r="M160" s="107"/>
      <c r="N160" s="107"/>
      <c r="O160" s="107"/>
      <c r="P160" s="107"/>
      <c r="Q160" s="107"/>
      <c r="R160" s="107"/>
      <c r="S160" s="107"/>
      <c r="T160" s="107"/>
      <c r="U160" s="107"/>
      <c r="V160" s="107"/>
      <c r="W160" s="107"/>
      <c r="X160" s="107"/>
      <c r="Y160" s="107"/>
      <c r="Z160" s="107"/>
      <c r="AA160" s="107"/>
      <c r="AB160" s="107"/>
      <c r="AC160" s="107"/>
      <c r="AD160" s="107"/>
      <c r="AE160" s="107"/>
      <c r="AF160" s="107"/>
      <c r="AG160" s="107"/>
      <c r="AH160" s="107"/>
      <c r="AI160" s="107"/>
    </row>
    <row r="161" spans="1:35" ht="15.75" customHeight="1" x14ac:dyDescent="0.3">
      <c r="A161" s="107"/>
      <c r="B161" s="108"/>
      <c r="C161" s="108"/>
      <c r="D161" s="108"/>
      <c r="E161" s="109"/>
      <c r="F161" s="109"/>
      <c r="G161" s="109"/>
      <c r="H161" s="109"/>
      <c r="I161" s="109"/>
      <c r="J161" s="109"/>
      <c r="K161" s="109"/>
      <c r="L161" s="109"/>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row>
    <row r="162" spans="1:35" ht="15.75" customHeight="1" x14ac:dyDescent="0.3">
      <c r="A162" s="107"/>
      <c r="B162" s="108"/>
      <c r="C162" s="108"/>
      <c r="D162" s="108"/>
      <c r="E162" s="109"/>
      <c r="F162" s="109"/>
      <c r="G162" s="109"/>
      <c r="H162" s="109"/>
      <c r="I162" s="109"/>
      <c r="J162" s="109"/>
      <c r="K162" s="109"/>
      <c r="L162" s="109"/>
      <c r="M162" s="107"/>
      <c r="N162" s="107"/>
      <c r="O162" s="107"/>
      <c r="P162" s="107"/>
      <c r="Q162" s="107"/>
      <c r="R162" s="107"/>
      <c r="S162" s="107"/>
      <c r="T162" s="107"/>
      <c r="U162" s="107"/>
      <c r="V162" s="107"/>
      <c r="W162" s="107"/>
      <c r="X162" s="107"/>
      <c r="Y162" s="107"/>
      <c r="Z162" s="107"/>
      <c r="AA162" s="107"/>
      <c r="AB162" s="107"/>
      <c r="AC162" s="107"/>
      <c r="AD162" s="107"/>
      <c r="AE162" s="107"/>
      <c r="AF162" s="107"/>
      <c r="AG162" s="107"/>
      <c r="AH162" s="107"/>
      <c r="AI162" s="107"/>
    </row>
    <row r="163" spans="1:35" ht="15.75" customHeight="1" x14ac:dyDescent="0.3">
      <c r="A163" s="107"/>
      <c r="B163" s="108"/>
      <c r="C163" s="108"/>
      <c r="D163" s="108"/>
      <c r="E163" s="109"/>
      <c r="F163" s="109"/>
      <c r="G163" s="109"/>
      <c r="H163" s="109"/>
      <c r="I163" s="109"/>
      <c r="J163" s="109"/>
      <c r="K163" s="109"/>
      <c r="L163" s="109"/>
      <c r="M163" s="107"/>
      <c r="N163" s="107"/>
      <c r="O163" s="107"/>
      <c r="P163" s="107"/>
      <c r="Q163" s="107"/>
      <c r="R163" s="107"/>
      <c r="S163" s="107"/>
      <c r="T163" s="107"/>
      <c r="U163" s="107"/>
      <c r="V163" s="107"/>
      <c r="W163" s="107"/>
      <c r="X163" s="107"/>
      <c r="Y163" s="107"/>
      <c r="Z163" s="107"/>
      <c r="AA163" s="107"/>
      <c r="AB163" s="107"/>
      <c r="AC163" s="107"/>
      <c r="AD163" s="107"/>
      <c r="AE163" s="107"/>
      <c r="AF163" s="107"/>
      <c r="AG163" s="107"/>
      <c r="AH163" s="107"/>
      <c r="AI163" s="107"/>
    </row>
    <row r="164" spans="1:35" ht="15.75" customHeight="1" x14ac:dyDescent="0.3">
      <c r="A164" s="107"/>
      <c r="B164" s="108"/>
      <c r="C164" s="108"/>
      <c r="D164" s="108"/>
      <c r="E164" s="109"/>
      <c r="F164" s="109"/>
      <c r="G164" s="109"/>
      <c r="H164" s="109"/>
      <c r="I164" s="109"/>
      <c r="J164" s="109"/>
      <c r="K164" s="109"/>
      <c r="L164" s="109"/>
      <c r="M164" s="107"/>
      <c r="N164" s="107"/>
      <c r="O164" s="107"/>
      <c r="P164" s="107"/>
      <c r="Q164" s="107"/>
      <c r="R164" s="107"/>
      <c r="S164" s="107"/>
      <c r="T164" s="107"/>
      <c r="U164" s="107"/>
      <c r="V164" s="107"/>
      <c r="W164" s="107"/>
      <c r="X164" s="107"/>
      <c r="Y164" s="107"/>
      <c r="Z164" s="107"/>
      <c r="AA164" s="107"/>
      <c r="AB164" s="107"/>
      <c r="AC164" s="107"/>
      <c r="AD164" s="107"/>
      <c r="AE164" s="107"/>
      <c r="AF164" s="107"/>
      <c r="AG164" s="107"/>
      <c r="AH164" s="107"/>
      <c r="AI164" s="107"/>
    </row>
    <row r="165" spans="1:35" ht="15.75" customHeight="1" x14ac:dyDescent="0.3">
      <c r="A165" s="107"/>
      <c r="B165" s="108"/>
      <c r="C165" s="108"/>
      <c r="D165" s="108"/>
      <c r="E165" s="109"/>
      <c r="F165" s="109"/>
      <c r="G165" s="109"/>
      <c r="H165" s="109"/>
      <c r="I165" s="109"/>
      <c r="J165" s="109"/>
      <c r="K165" s="109"/>
      <c r="L165" s="109"/>
      <c r="M165" s="107"/>
      <c r="N165" s="107"/>
      <c r="O165" s="107"/>
      <c r="P165" s="107"/>
      <c r="Q165" s="107"/>
      <c r="R165" s="107"/>
      <c r="S165" s="107"/>
      <c r="T165" s="107"/>
      <c r="U165" s="107"/>
      <c r="V165" s="107"/>
      <c r="W165" s="107"/>
      <c r="X165" s="107"/>
      <c r="Y165" s="107"/>
      <c r="Z165" s="107"/>
      <c r="AA165" s="107"/>
      <c r="AB165" s="107"/>
      <c r="AC165" s="107"/>
      <c r="AD165" s="107"/>
      <c r="AE165" s="107"/>
      <c r="AF165" s="107"/>
      <c r="AG165" s="107"/>
      <c r="AH165" s="107"/>
      <c r="AI165" s="107"/>
    </row>
    <row r="166" spans="1:35" ht="15.75" customHeight="1" x14ac:dyDescent="0.3">
      <c r="A166" s="107"/>
      <c r="B166" s="108"/>
      <c r="C166" s="108"/>
      <c r="D166" s="108"/>
      <c r="E166" s="109"/>
      <c r="F166" s="109"/>
      <c r="G166" s="109"/>
      <c r="H166" s="109"/>
      <c r="I166" s="109"/>
      <c r="J166" s="109"/>
      <c r="K166" s="109"/>
      <c r="L166" s="109"/>
      <c r="M166" s="107"/>
      <c r="N166" s="107"/>
      <c r="O166" s="107"/>
      <c r="P166" s="107"/>
      <c r="Q166" s="107"/>
      <c r="R166" s="107"/>
      <c r="S166" s="107"/>
      <c r="T166" s="107"/>
      <c r="U166" s="107"/>
      <c r="V166" s="107"/>
      <c r="W166" s="107"/>
      <c r="X166" s="107"/>
      <c r="Y166" s="107"/>
      <c r="Z166" s="107"/>
      <c r="AA166" s="107"/>
      <c r="AB166" s="107"/>
      <c r="AC166" s="107"/>
      <c r="AD166" s="107"/>
      <c r="AE166" s="107"/>
      <c r="AF166" s="107"/>
      <c r="AG166" s="107"/>
      <c r="AH166" s="107"/>
      <c r="AI166" s="107"/>
    </row>
    <row r="167" spans="1:35" ht="15.75" customHeight="1" x14ac:dyDescent="0.3">
      <c r="A167" s="107"/>
      <c r="B167" s="108"/>
      <c r="C167" s="108"/>
      <c r="D167" s="108"/>
      <c r="E167" s="109"/>
      <c r="F167" s="109"/>
      <c r="G167" s="109"/>
      <c r="H167" s="109"/>
      <c r="I167" s="109"/>
      <c r="J167" s="109"/>
      <c r="K167" s="109"/>
      <c r="L167" s="109"/>
      <c r="M167" s="107"/>
      <c r="N167" s="107"/>
      <c r="O167" s="107"/>
      <c r="P167" s="107"/>
      <c r="Q167" s="107"/>
      <c r="R167" s="107"/>
      <c r="S167" s="107"/>
      <c r="T167" s="107"/>
      <c r="U167" s="107"/>
      <c r="V167" s="107"/>
      <c r="W167" s="107"/>
      <c r="X167" s="107"/>
      <c r="Y167" s="107"/>
      <c r="Z167" s="107"/>
      <c r="AA167" s="107"/>
      <c r="AB167" s="107"/>
      <c r="AC167" s="107"/>
      <c r="AD167" s="107"/>
      <c r="AE167" s="107"/>
      <c r="AF167" s="107"/>
      <c r="AG167" s="107"/>
      <c r="AH167" s="107"/>
      <c r="AI167" s="107"/>
    </row>
    <row r="168" spans="1:35" ht="15.75" customHeight="1" x14ac:dyDescent="0.3">
      <c r="A168" s="107"/>
      <c r="B168" s="108"/>
      <c r="C168" s="108"/>
      <c r="D168" s="108"/>
      <c r="E168" s="109"/>
      <c r="F168" s="109"/>
      <c r="G168" s="109"/>
      <c r="H168" s="109"/>
      <c r="I168" s="109"/>
      <c r="J168" s="109"/>
      <c r="K168" s="109"/>
      <c r="L168" s="109"/>
      <c r="M168" s="107"/>
      <c r="N168" s="107"/>
      <c r="O168" s="107"/>
      <c r="P168" s="107"/>
      <c r="Q168" s="107"/>
      <c r="R168" s="107"/>
      <c r="S168" s="107"/>
      <c r="T168" s="107"/>
      <c r="U168" s="107"/>
      <c r="V168" s="107"/>
      <c r="W168" s="107"/>
      <c r="X168" s="107"/>
      <c r="Y168" s="107"/>
      <c r="Z168" s="107"/>
      <c r="AA168" s="107"/>
      <c r="AB168" s="107"/>
      <c r="AC168" s="107"/>
      <c r="AD168" s="107"/>
      <c r="AE168" s="107"/>
      <c r="AF168" s="107"/>
      <c r="AG168" s="107"/>
      <c r="AH168" s="107"/>
      <c r="AI168" s="107"/>
    </row>
    <row r="169" spans="1:35" ht="15.75" customHeight="1" x14ac:dyDescent="0.3">
      <c r="A169" s="107"/>
      <c r="B169" s="108"/>
      <c r="C169" s="108"/>
      <c r="D169" s="108"/>
      <c r="E169" s="109"/>
      <c r="F169" s="109"/>
      <c r="G169" s="109"/>
      <c r="H169" s="109"/>
      <c r="I169" s="109"/>
      <c r="J169" s="109"/>
      <c r="K169" s="109"/>
      <c r="L169" s="109"/>
      <c r="M169" s="107"/>
      <c r="N169" s="107"/>
      <c r="O169" s="107"/>
      <c r="P169" s="107"/>
      <c r="Q169" s="107"/>
      <c r="R169" s="107"/>
      <c r="S169" s="107"/>
      <c r="T169" s="107"/>
      <c r="U169" s="107"/>
      <c r="V169" s="107"/>
      <c r="W169" s="107"/>
      <c r="X169" s="107"/>
      <c r="Y169" s="107"/>
      <c r="Z169" s="107"/>
      <c r="AA169" s="107"/>
      <c r="AB169" s="107"/>
      <c r="AC169" s="107"/>
      <c r="AD169" s="107"/>
      <c r="AE169" s="107"/>
      <c r="AF169" s="107"/>
      <c r="AG169" s="107"/>
      <c r="AH169" s="107"/>
      <c r="AI169" s="107"/>
    </row>
    <row r="170" spans="1:35" ht="15.75" customHeight="1" x14ac:dyDescent="0.3">
      <c r="A170" s="107"/>
      <c r="B170" s="108"/>
      <c r="C170" s="108"/>
      <c r="D170" s="108"/>
      <c r="E170" s="109"/>
      <c r="F170" s="109"/>
      <c r="G170" s="109"/>
      <c r="H170" s="109"/>
      <c r="I170" s="109"/>
      <c r="J170" s="109"/>
      <c r="K170" s="109"/>
      <c r="L170" s="109"/>
      <c r="M170" s="107"/>
      <c r="N170" s="107"/>
      <c r="O170" s="107"/>
      <c r="P170" s="107"/>
      <c r="Q170" s="107"/>
      <c r="R170" s="107"/>
      <c r="S170" s="107"/>
      <c r="T170" s="107"/>
      <c r="U170" s="107"/>
      <c r="V170" s="107"/>
      <c r="W170" s="107"/>
      <c r="X170" s="107"/>
      <c r="Y170" s="107"/>
      <c r="Z170" s="107"/>
      <c r="AA170" s="107"/>
      <c r="AB170" s="107"/>
      <c r="AC170" s="107"/>
      <c r="AD170" s="107"/>
      <c r="AE170" s="107"/>
      <c r="AF170" s="107"/>
      <c r="AG170" s="107"/>
      <c r="AH170" s="107"/>
      <c r="AI170" s="107"/>
    </row>
    <row r="171" spans="1:35" ht="15.75" customHeight="1" x14ac:dyDescent="0.3">
      <c r="A171" s="107"/>
      <c r="B171" s="108"/>
      <c r="C171" s="108"/>
      <c r="D171" s="108"/>
      <c r="E171" s="109"/>
      <c r="F171" s="109"/>
      <c r="G171" s="109"/>
      <c r="H171" s="109"/>
      <c r="I171" s="109"/>
      <c r="J171" s="109"/>
      <c r="K171" s="109"/>
      <c r="L171" s="109"/>
      <c r="M171" s="107"/>
      <c r="N171" s="107"/>
      <c r="O171" s="107"/>
      <c r="P171" s="107"/>
      <c r="Q171" s="107"/>
      <c r="R171" s="107"/>
      <c r="S171" s="107"/>
      <c r="T171" s="107"/>
      <c r="U171" s="107"/>
      <c r="V171" s="107"/>
      <c r="W171" s="107"/>
      <c r="X171" s="107"/>
      <c r="Y171" s="107"/>
      <c r="Z171" s="107"/>
      <c r="AA171" s="107"/>
      <c r="AB171" s="107"/>
      <c r="AC171" s="107"/>
      <c r="AD171" s="107"/>
      <c r="AE171" s="107"/>
      <c r="AF171" s="107"/>
      <c r="AG171" s="107"/>
      <c r="AH171" s="107"/>
      <c r="AI171" s="107"/>
    </row>
    <row r="172" spans="1:35" ht="15.75" customHeight="1" x14ac:dyDescent="0.3">
      <c r="A172" s="107"/>
      <c r="B172" s="108"/>
      <c r="C172" s="108"/>
      <c r="D172" s="108"/>
      <c r="E172" s="109"/>
      <c r="F172" s="109"/>
      <c r="G172" s="109"/>
      <c r="H172" s="109"/>
      <c r="I172" s="109"/>
      <c r="J172" s="109"/>
      <c r="K172" s="109"/>
      <c r="L172" s="109"/>
      <c r="M172" s="107"/>
      <c r="N172" s="107"/>
      <c r="O172" s="107"/>
      <c r="P172" s="107"/>
      <c r="Q172" s="107"/>
      <c r="R172" s="107"/>
      <c r="S172" s="107"/>
      <c r="T172" s="107"/>
      <c r="U172" s="107"/>
      <c r="V172" s="107"/>
      <c r="W172" s="107"/>
      <c r="X172" s="107"/>
      <c r="Y172" s="107"/>
      <c r="Z172" s="107"/>
      <c r="AA172" s="107"/>
      <c r="AB172" s="107"/>
      <c r="AC172" s="107"/>
      <c r="AD172" s="107"/>
      <c r="AE172" s="107"/>
      <c r="AF172" s="107"/>
      <c r="AG172" s="107"/>
      <c r="AH172" s="107"/>
      <c r="AI172" s="107"/>
    </row>
    <row r="173" spans="1:35" ht="15.75" customHeight="1" x14ac:dyDescent="0.3">
      <c r="A173" s="107"/>
      <c r="B173" s="108"/>
      <c r="C173" s="108"/>
      <c r="D173" s="108"/>
      <c r="E173" s="109"/>
      <c r="F173" s="109"/>
      <c r="G173" s="109"/>
      <c r="H173" s="109"/>
      <c r="I173" s="109"/>
      <c r="J173" s="109"/>
      <c r="K173" s="109"/>
      <c r="L173" s="109"/>
      <c r="M173" s="107"/>
      <c r="N173" s="107"/>
      <c r="O173" s="107"/>
      <c r="P173" s="107"/>
      <c r="Q173" s="107"/>
      <c r="R173" s="107"/>
      <c r="S173" s="107"/>
      <c r="T173" s="107"/>
      <c r="U173" s="107"/>
      <c r="V173" s="107"/>
      <c r="W173" s="107"/>
      <c r="X173" s="107"/>
      <c r="Y173" s="107"/>
      <c r="Z173" s="107"/>
      <c r="AA173" s="107"/>
      <c r="AB173" s="107"/>
      <c r="AC173" s="107"/>
      <c r="AD173" s="107"/>
      <c r="AE173" s="107"/>
      <c r="AF173" s="107"/>
      <c r="AG173" s="107"/>
      <c r="AH173" s="107"/>
      <c r="AI173" s="107"/>
    </row>
    <row r="174" spans="1:35" ht="15.75" customHeight="1" x14ac:dyDescent="0.3">
      <c r="A174" s="107"/>
      <c r="B174" s="108"/>
      <c r="C174" s="108"/>
      <c r="D174" s="108"/>
      <c r="E174" s="109"/>
      <c r="F174" s="109"/>
      <c r="G174" s="109"/>
      <c r="H174" s="109"/>
      <c r="I174" s="109"/>
      <c r="J174" s="109"/>
      <c r="K174" s="109"/>
      <c r="L174" s="109"/>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c r="AI174" s="107"/>
    </row>
    <row r="175" spans="1:35" ht="15.75" customHeight="1" x14ac:dyDescent="0.3">
      <c r="A175" s="107"/>
      <c r="B175" s="108"/>
      <c r="C175" s="108"/>
      <c r="D175" s="108"/>
      <c r="E175" s="109"/>
      <c r="F175" s="109"/>
      <c r="G175" s="109"/>
      <c r="H175" s="109"/>
      <c r="I175" s="109"/>
      <c r="J175" s="109"/>
      <c r="K175" s="109"/>
      <c r="L175" s="109"/>
      <c r="M175" s="107"/>
      <c r="N175" s="107"/>
      <c r="O175" s="107"/>
      <c r="P175" s="107"/>
      <c r="Q175" s="107"/>
      <c r="R175" s="107"/>
      <c r="S175" s="107"/>
      <c r="T175" s="107"/>
      <c r="U175" s="107"/>
      <c r="V175" s="107"/>
      <c r="W175" s="107"/>
      <c r="X175" s="107"/>
      <c r="Y175" s="107"/>
      <c r="Z175" s="107"/>
      <c r="AA175" s="107"/>
      <c r="AB175" s="107"/>
      <c r="AC175" s="107"/>
      <c r="AD175" s="107"/>
      <c r="AE175" s="107"/>
      <c r="AF175" s="107"/>
      <c r="AG175" s="107"/>
      <c r="AH175" s="107"/>
      <c r="AI175" s="107"/>
    </row>
    <row r="176" spans="1:35" ht="15.75" customHeight="1" x14ac:dyDescent="0.3">
      <c r="A176" s="107"/>
      <c r="B176" s="108"/>
      <c r="C176" s="108"/>
      <c r="D176" s="108"/>
      <c r="E176" s="109"/>
      <c r="F176" s="109"/>
      <c r="G176" s="109"/>
      <c r="H176" s="109"/>
      <c r="I176" s="109"/>
      <c r="J176" s="109"/>
      <c r="K176" s="109"/>
      <c r="L176" s="109"/>
      <c r="M176" s="107"/>
      <c r="N176" s="107"/>
      <c r="O176" s="107"/>
      <c r="P176" s="107"/>
      <c r="Q176" s="107"/>
      <c r="R176" s="107"/>
      <c r="S176" s="107"/>
      <c r="T176" s="107"/>
      <c r="U176" s="107"/>
      <c r="V176" s="107"/>
      <c r="W176" s="107"/>
      <c r="X176" s="107"/>
      <c r="Y176" s="107"/>
      <c r="Z176" s="107"/>
      <c r="AA176" s="107"/>
      <c r="AB176" s="107"/>
      <c r="AC176" s="107"/>
      <c r="AD176" s="107"/>
      <c r="AE176" s="107"/>
      <c r="AF176" s="107"/>
      <c r="AG176" s="107"/>
      <c r="AH176" s="107"/>
      <c r="AI176" s="107"/>
    </row>
    <row r="177" spans="1:35" ht="15.75" customHeight="1" x14ac:dyDescent="0.3">
      <c r="A177" s="107"/>
      <c r="B177" s="108"/>
      <c r="C177" s="108"/>
      <c r="D177" s="108"/>
      <c r="E177" s="109"/>
      <c r="F177" s="109"/>
      <c r="G177" s="109"/>
      <c r="H177" s="109"/>
      <c r="I177" s="109"/>
      <c r="J177" s="109"/>
      <c r="K177" s="109"/>
      <c r="L177" s="109"/>
      <c r="M177" s="107"/>
      <c r="N177" s="107"/>
      <c r="O177" s="107"/>
      <c r="P177" s="107"/>
      <c r="Q177" s="107"/>
      <c r="R177" s="107"/>
      <c r="S177" s="107"/>
      <c r="T177" s="107"/>
      <c r="U177" s="107"/>
      <c r="V177" s="107"/>
      <c r="W177" s="107"/>
      <c r="X177" s="107"/>
      <c r="Y177" s="107"/>
      <c r="Z177" s="107"/>
      <c r="AA177" s="107"/>
      <c r="AB177" s="107"/>
      <c r="AC177" s="107"/>
      <c r="AD177" s="107"/>
      <c r="AE177" s="107"/>
      <c r="AF177" s="107"/>
      <c r="AG177" s="107"/>
      <c r="AH177" s="107"/>
      <c r="AI177" s="107"/>
    </row>
    <row r="178" spans="1:35" ht="15.75" customHeight="1" x14ac:dyDescent="0.3">
      <c r="A178" s="107"/>
      <c r="B178" s="108"/>
      <c r="C178" s="108"/>
      <c r="D178" s="108"/>
      <c r="E178" s="109"/>
      <c r="F178" s="109"/>
      <c r="G178" s="109"/>
      <c r="H178" s="109"/>
      <c r="I178" s="109"/>
      <c r="J178" s="109"/>
      <c r="K178" s="109"/>
      <c r="L178" s="109"/>
      <c r="M178" s="107"/>
      <c r="N178" s="107"/>
      <c r="O178" s="107"/>
      <c r="P178" s="107"/>
      <c r="Q178" s="107"/>
      <c r="R178" s="107"/>
      <c r="S178" s="107"/>
      <c r="T178" s="107"/>
      <c r="U178" s="107"/>
      <c r="V178" s="107"/>
      <c r="W178" s="107"/>
      <c r="X178" s="107"/>
      <c r="Y178" s="107"/>
      <c r="Z178" s="107"/>
      <c r="AA178" s="107"/>
      <c r="AB178" s="107"/>
      <c r="AC178" s="107"/>
      <c r="AD178" s="107"/>
      <c r="AE178" s="107"/>
      <c r="AF178" s="107"/>
      <c r="AG178" s="107"/>
      <c r="AH178" s="107"/>
      <c r="AI178" s="107"/>
    </row>
    <row r="179" spans="1:35" ht="15.75" customHeight="1" x14ac:dyDescent="0.3">
      <c r="A179" s="107"/>
      <c r="B179" s="108"/>
      <c r="C179" s="108"/>
      <c r="D179" s="108"/>
      <c r="E179" s="109"/>
      <c r="F179" s="109"/>
      <c r="G179" s="109"/>
      <c r="H179" s="109"/>
      <c r="I179" s="109"/>
      <c r="J179" s="109"/>
      <c r="K179" s="109"/>
      <c r="L179" s="109"/>
      <c r="M179" s="107"/>
      <c r="N179" s="107"/>
      <c r="O179" s="107"/>
      <c r="P179" s="107"/>
      <c r="Q179" s="107"/>
      <c r="R179" s="107"/>
      <c r="S179" s="107"/>
      <c r="T179" s="107"/>
      <c r="U179" s="107"/>
      <c r="V179" s="107"/>
      <c r="W179" s="107"/>
      <c r="X179" s="107"/>
      <c r="Y179" s="107"/>
      <c r="Z179" s="107"/>
      <c r="AA179" s="107"/>
      <c r="AB179" s="107"/>
      <c r="AC179" s="107"/>
      <c r="AD179" s="107"/>
      <c r="AE179" s="107"/>
      <c r="AF179" s="107"/>
      <c r="AG179" s="107"/>
      <c r="AH179" s="107"/>
      <c r="AI179" s="107"/>
    </row>
    <row r="180" spans="1:35" ht="15.75" customHeight="1" x14ac:dyDescent="0.3">
      <c r="A180" s="107"/>
      <c r="B180" s="108"/>
      <c r="C180" s="108"/>
      <c r="D180" s="108"/>
      <c r="E180" s="109"/>
      <c r="F180" s="109"/>
      <c r="G180" s="109"/>
      <c r="H180" s="109"/>
      <c r="I180" s="109"/>
      <c r="J180" s="109"/>
      <c r="K180" s="109"/>
      <c r="L180" s="109"/>
      <c r="M180" s="107"/>
      <c r="N180" s="107"/>
      <c r="O180" s="107"/>
      <c r="P180" s="107"/>
      <c r="Q180" s="107"/>
      <c r="R180" s="107"/>
      <c r="S180" s="107"/>
      <c r="T180" s="107"/>
      <c r="U180" s="107"/>
      <c r="V180" s="107"/>
      <c r="W180" s="107"/>
      <c r="X180" s="107"/>
      <c r="Y180" s="107"/>
      <c r="Z180" s="107"/>
      <c r="AA180" s="107"/>
      <c r="AB180" s="107"/>
      <c r="AC180" s="107"/>
      <c r="AD180" s="107"/>
      <c r="AE180" s="107"/>
      <c r="AF180" s="107"/>
      <c r="AG180" s="107"/>
      <c r="AH180" s="107"/>
      <c r="AI180" s="107"/>
    </row>
    <row r="181" spans="1:35" ht="15.75" customHeight="1" x14ac:dyDescent="0.3">
      <c r="A181" s="107"/>
      <c r="B181" s="108"/>
      <c r="C181" s="108"/>
      <c r="D181" s="108"/>
      <c r="E181" s="109"/>
      <c r="F181" s="109"/>
      <c r="G181" s="109"/>
      <c r="H181" s="109"/>
      <c r="I181" s="109"/>
      <c r="J181" s="109"/>
      <c r="K181" s="109"/>
      <c r="L181" s="109"/>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7"/>
      <c r="AI181" s="107"/>
    </row>
    <row r="182" spans="1:35" ht="15.75" customHeight="1" x14ac:dyDescent="0.3">
      <c r="A182" s="107"/>
      <c r="B182" s="108"/>
      <c r="C182" s="108"/>
      <c r="D182" s="108"/>
      <c r="E182" s="109"/>
      <c r="F182" s="109"/>
      <c r="G182" s="109"/>
      <c r="H182" s="109"/>
      <c r="I182" s="109"/>
      <c r="J182" s="109"/>
      <c r="K182" s="109"/>
      <c r="L182" s="109"/>
      <c r="M182" s="107"/>
      <c r="N182" s="107"/>
      <c r="O182" s="107"/>
      <c r="P182" s="107"/>
      <c r="Q182" s="107"/>
      <c r="R182" s="107"/>
      <c r="S182" s="107"/>
      <c r="T182" s="107"/>
      <c r="U182" s="107"/>
      <c r="V182" s="107"/>
      <c r="W182" s="107"/>
      <c r="X182" s="107"/>
      <c r="Y182" s="107"/>
      <c r="Z182" s="107"/>
      <c r="AA182" s="107"/>
      <c r="AB182" s="107"/>
      <c r="AC182" s="107"/>
      <c r="AD182" s="107"/>
      <c r="AE182" s="107"/>
      <c r="AF182" s="107"/>
      <c r="AG182" s="107"/>
      <c r="AH182" s="107"/>
      <c r="AI182" s="107"/>
    </row>
    <row r="183" spans="1:35" ht="15.75" customHeight="1" x14ac:dyDescent="0.3">
      <c r="A183" s="107"/>
      <c r="B183" s="108"/>
      <c r="C183" s="108"/>
      <c r="D183" s="108"/>
      <c r="E183" s="109"/>
      <c r="F183" s="109"/>
      <c r="G183" s="109"/>
      <c r="H183" s="109"/>
      <c r="I183" s="109"/>
      <c r="J183" s="109"/>
      <c r="K183" s="109"/>
      <c r="L183" s="109"/>
      <c r="M183" s="107"/>
      <c r="N183" s="107"/>
      <c r="O183" s="107"/>
      <c r="P183" s="107"/>
      <c r="Q183" s="107"/>
      <c r="R183" s="107"/>
      <c r="S183" s="107"/>
      <c r="T183" s="107"/>
      <c r="U183" s="107"/>
      <c r="V183" s="107"/>
      <c r="W183" s="107"/>
      <c r="X183" s="107"/>
      <c r="Y183" s="107"/>
      <c r="Z183" s="107"/>
      <c r="AA183" s="107"/>
      <c r="AB183" s="107"/>
      <c r="AC183" s="107"/>
      <c r="AD183" s="107"/>
      <c r="AE183" s="107"/>
      <c r="AF183" s="107"/>
      <c r="AG183" s="107"/>
      <c r="AH183" s="107"/>
      <c r="AI183" s="107"/>
    </row>
    <row r="184" spans="1:35" ht="15.75" customHeight="1" x14ac:dyDescent="0.3">
      <c r="A184" s="107"/>
      <c r="B184" s="108"/>
      <c r="C184" s="108"/>
      <c r="D184" s="108"/>
      <c r="E184" s="109"/>
      <c r="F184" s="109"/>
      <c r="G184" s="109"/>
      <c r="H184" s="109"/>
      <c r="I184" s="109"/>
      <c r="J184" s="109"/>
      <c r="K184" s="109"/>
      <c r="L184" s="109"/>
      <c r="M184" s="107"/>
      <c r="N184" s="107"/>
      <c r="O184" s="107"/>
      <c r="P184" s="107"/>
      <c r="Q184" s="107"/>
      <c r="R184" s="107"/>
      <c r="S184" s="107"/>
      <c r="T184" s="107"/>
      <c r="U184" s="107"/>
      <c r="V184" s="107"/>
      <c r="W184" s="107"/>
      <c r="X184" s="107"/>
      <c r="Y184" s="107"/>
      <c r="Z184" s="107"/>
      <c r="AA184" s="107"/>
      <c r="AB184" s="107"/>
      <c r="AC184" s="107"/>
      <c r="AD184" s="107"/>
      <c r="AE184" s="107"/>
      <c r="AF184" s="107"/>
      <c r="AG184" s="107"/>
      <c r="AH184" s="107"/>
      <c r="AI184" s="107"/>
    </row>
    <row r="185" spans="1:35" ht="15.75" customHeight="1" x14ac:dyDescent="0.3">
      <c r="A185" s="107"/>
      <c r="B185" s="108"/>
      <c r="C185" s="108"/>
      <c r="D185" s="108"/>
      <c r="E185" s="109"/>
      <c r="F185" s="109"/>
      <c r="G185" s="109"/>
      <c r="H185" s="109"/>
      <c r="I185" s="109"/>
      <c r="J185" s="109"/>
      <c r="K185" s="109"/>
      <c r="L185" s="109"/>
      <c r="M185" s="107"/>
      <c r="N185" s="107"/>
      <c r="O185" s="107"/>
      <c r="P185" s="107"/>
      <c r="Q185" s="107"/>
      <c r="R185" s="107"/>
      <c r="S185" s="107"/>
      <c r="T185" s="107"/>
      <c r="U185" s="107"/>
      <c r="V185" s="107"/>
      <c r="W185" s="107"/>
      <c r="X185" s="107"/>
      <c r="Y185" s="107"/>
      <c r="Z185" s="107"/>
      <c r="AA185" s="107"/>
      <c r="AB185" s="107"/>
      <c r="AC185" s="107"/>
      <c r="AD185" s="107"/>
      <c r="AE185" s="107"/>
      <c r="AF185" s="107"/>
      <c r="AG185" s="107"/>
      <c r="AH185" s="107"/>
      <c r="AI185" s="107"/>
    </row>
    <row r="186" spans="1:35" ht="15.75" customHeight="1" x14ac:dyDescent="0.3">
      <c r="A186" s="107"/>
      <c r="B186" s="108"/>
      <c r="C186" s="108"/>
      <c r="D186" s="108"/>
      <c r="E186" s="109"/>
      <c r="F186" s="109"/>
      <c r="G186" s="109"/>
      <c r="H186" s="109"/>
      <c r="I186" s="109"/>
      <c r="J186" s="109"/>
      <c r="K186" s="109"/>
      <c r="L186" s="109"/>
      <c r="M186" s="107"/>
      <c r="N186" s="107"/>
      <c r="O186" s="107"/>
      <c r="P186" s="107"/>
      <c r="Q186" s="107"/>
      <c r="R186" s="107"/>
      <c r="S186" s="107"/>
      <c r="T186" s="107"/>
      <c r="U186" s="107"/>
      <c r="V186" s="107"/>
      <c r="W186" s="107"/>
      <c r="X186" s="107"/>
      <c r="Y186" s="107"/>
      <c r="Z186" s="107"/>
      <c r="AA186" s="107"/>
      <c r="AB186" s="107"/>
      <c r="AC186" s="107"/>
      <c r="AD186" s="107"/>
      <c r="AE186" s="107"/>
      <c r="AF186" s="107"/>
      <c r="AG186" s="107"/>
      <c r="AH186" s="107"/>
      <c r="AI186" s="107"/>
    </row>
    <row r="187" spans="1:35" ht="15.75" customHeight="1" x14ac:dyDescent="0.3">
      <c r="A187" s="107"/>
      <c r="B187" s="108"/>
      <c r="C187" s="108"/>
      <c r="D187" s="108"/>
      <c r="E187" s="109"/>
      <c r="F187" s="109"/>
      <c r="G187" s="109"/>
      <c r="H187" s="109"/>
      <c r="I187" s="109"/>
      <c r="J187" s="109"/>
      <c r="K187" s="109"/>
      <c r="L187" s="109"/>
      <c r="M187" s="107"/>
      <c r="N187" s="107"/>
      <c r="O187" s="107"/>
      <c r="P187" s="107"/>
      <c r="Q187" s="107"/>
      <c r="R187" s="107"/>
      <c r="S187" s="107"/>
      <c r="T187" s="107"/>
      <c r="U187" s="107"/>
      <c r="V187" s="107"/>
      <c r="W187" s="107"/>
      <c r="X187" s="107"/>
      <c r="Y187" s="107"/>
      <c r="Z187" s="107"/>
      <c r="AA187" s="107"/>
      <c r="AB187" s="107"/>
      <c r="AC187" s="107"/>
      <c r="AD187" s="107"/>
      <c r="AE187" s="107"/>
      <c r="AF187" s="107"/>
      <c r="AG187" s="107"/>
      <c r="AH187" s="107"/>
      <c r="AI187" s="107"/>
    </row>
    <row r="188" spans="1:35" ht="15.75" customHeight="1" x14ac:dyDescent="0.3">
      <c r="A188" s="107"/>
      <c r="B188" s="108"/>
      <c r="C188" s="108"/>
      <c r="D188" s="108"/>
      <c r="E188" s="109"/>
      <c r="F188" s="109"/>
      <c r="G188" s="109"/>
      <c r="H188" s="109"/>
      <c r="I188" s="109"/>
      <c r="J188" s="109"/>
      <c r="K188" s="109"/>
      <c r="L188" s="109"/>
      <c r="M188" s="107"/>
      <c r="N188" s="107"/>
      <c r="O188" s="107"/>
      <c r="P188" s="107"/>
      <c r="Q188" s="107"/>
      <c r="R188" s="107"/>
      <c r="S188" s="107"/>
      <c r="T188" s="107"/>
      <c r="U188" s="107"/>
      <c r="V188" s="107"/>
      <c r="W188" s="107"/>
      <c r="X188" s="107"/>
      <c r="Y188" s="107"/>
      <c r="Z188" s="107"/>
      <c r="AA188" s="107"/>
      <c r="AB188" s="107"/>
      <c r="AC188" s="107"/>
      <c r="AD188" s="107"/>
      <c r="AE188" s="107"/>
      <c r="AF188" s="107"/>
      <c r="AG188" s="107"/>
      <c r="AH188" s="107"/>
      <c r="AI188" s="107"/>
    </row>
    <row r="189" spans="1:35" ht="15.75" customHeight="1" x14ac:dyDescent="0.3">
      <c r="A189" s="107"/>
      <c r="B189" s="108"/>
      <c r="C189" s="108"/>
      <c r="D189" s="108"/>
      <c r="E189" s="109"/>
      <c r="F189" s="109"/>
      <c r="G189" s="109"/>
      <c r="H189" s="109"/>
      <c r="I189" s="109"/>
      <c r="J189" s="109"/>
      <c r="K189" s="109"/>
      <c r="L189" s="109"/>
      <c r="M189" s="107"/>
      <c r="N189" s="107"/>
      <c r="O189" s="107"/>
      <c r="P189" s="107"/>
      <c r="Q189" s="107"/>
      <c r="R189" s="107"/>
      <c r="S189" s="107"/>
      <c r="T189" s="107"/>
      <c r="U189" s="107"/>
      <c r="V189" s="107"/>
      <c r="W189" s="107"/>
      <c r="X189" s="107"/>
      <c r="Y189" s="107"/>
      <c r="Z189" s="107"/>
      <c r="AA189" s="107"/>
      <c r="AB189" s="107"/>
      <c r="AC189" s="107"/>
      <c r="AD189" s="107"/>
      <c r="AE189" s="107"/>
      <c r="AF189" s="107"/>
      <c r="AG189" s="107"/>
      <c r="AH189" s="107"/>
      <c r="AI189" s="107"/>
    </row>
    <row r="190" spans="1:35" ht="15.75" customHeight="1" x14ac:dyDescent="0.3">
      <c r="A190" s="107"/>
      <c r="B190" s="108"/>
      <c r="C190" s="108"/>
      <c r="D190" s="108"/>
      <c r="E190" s="109"/>
      <c r="F190" s="109"/>
      <c r="G190" s="109"/>
      <c r="H190" s="109"/>
      <c r="I190" s="109"/>
      <c r="J190" s="109"/>
      <c r="K190" s="109"/>
      <c r="L190" s="109"/>
      <c r="M190" s="107"/>
      <c r="N190" s="107"/>
      <c r="O190" s="107"/>
      <c r="P190" s="107"/>
      <c r="Q190" s="107"/>
      <c r="R190" s="107"/>
      <c r="S190" s="107"/>
      <c r="T190" s="107"/>
      <c r="U190" s="107"/>
      <c r="V190" s="107"/>
      <c r="W190" s="107"/>
      <c r="X190" s="107"/>
      <c r="Y190" s="107"/>
      <c r="Z190" s="107"/>
      <c r="AA190" s="107"/>
      <c r="AB190" s="107"/>
      <c r="AC190" s="107"/>
      <c r="AD190" s="107"/>
      <c r="AE190" s="107"/>
      <c r="AF190" s="107"/>
      <c r="AG190" s="107"/>
      <c r="AH190" s="107"/>
      <c r="AI190" s="107"/>
    </row>
    <row r="191" spans="1:35" ht="15.75" customHeight="1" x14ac:dyDescent="0.3">
      <c r="A191" s="107"/>
      <c r="B191" s="108"/>
      <c r="C191" s="108"/>
      <c r="D191" s="108"/>
      <c r="E191" s="109"/>
      <c r="F191" s="109"/>
      <c r="G191" s="109"/>
      <c r="H191" s="109"/>
      <c r="I191" s="109"/>
      <c r="J191" s="109"/>
      <c r="K191" s="109"/>
      <c r="L191" s="109"/>
      <c r="M191" s="107"/>
      <c r="N191" s="107"/>
      <c r="O191" s="107"/>
      <c r="P191" s="107"/>
      <c r="Q191" s="107"/>
      <c r="R191" s="107"/>
      <c r="S191" s="107"/>
      <c r="T191" s="107"/>
      <c r="U191" s="107"/>
      <c r="V191" s="107"/>
      <c r="W191" s="107"/>
      <c r="X191" s="107"/>
      <c r="Y191" s="107"/>
      <c r="Z191" s="107"/>
      <c r="AA191" s="107"/>
      <c r="AB191" s="107"/>
      <c r="AC191" s="107"/>
      <c r="AD191" s="107"/>
      <c r="AE191" s="107"/>
      <c r="AF191" s="107"/>
      <c r="AG191" s="107"/>
      <c r="AH191" s="107"/>
      <c r="AI191" s="107"/>
    </row>
    <row r="192" spans="1:35" ht="15.75" customHeight="1" x14ac:dyDescent="0.3">
      <c r="A192" s="107"/>
      <c r="B192" s="108"/>
      <c r="C192" s="108"/>
      <c r="D192" s="108"/>
      <c r="E192" s="109"/>
      <c r="F192" s="109"/>
      <c r="G192" s="109"/>
      <c r="H192" s="109"/>
      <c r="I192" s="109"/>
      <c r="J192" s="109"/>
      <c r="K192" s="109"/>
      <c r="L192" s="109"/>
      <c r="M192" s="107"/>
      <c r="N192" s="107"/>
      <c r="O192" s="107"/>
      <c r="P192" s="107"/>
      <c r="Q192" s="107"/>
      <c r="R192" s="107"/>
      <c r="S192" s="107"/>
      <c r="T192" s="107"/>
      <c r="U192" s="107"/>
      <c r="V192" s="107"/>
      <c r="W192" s="107"/>
      <c r="X192" s="107"/>
      <c r="Y192" s="107"/>
      <c r="Z192" s="107"/>
      <c r="AA192" s="107"/>
      <c r="AB192" s="107"/>
      <c r="AC192" s="107"/>
      <c r="AD192" s="107"/>
      <c r="AE192" s="107"/>
      <c r="AF192" s="107"/>
      <c r="AG192" s="107"/>
      <c r="AH192" s="107"/>
      <c r="AI192" s="107"/>
    </row>
    <row r="193" spans="1:35" ht="15.75" customHeight="1" x14ac:dyDescent="0.3">
      <c r="A193" s="107"/>
      <c r="B193" s="108"/>
      <c r="C193" s="108"/>
      <c r="D193" s="108"/>
      <c r="E193" s="109"/>
      <c r="F193" s="109"/>
      <c r="G193" s="109"/>
      <c r="H193" s="109"/>
      <c r="I193" s="109"/>
      <c r="J193" s="109"/>
      <c r="K193" s="109"/>
      <c r="L193" s="109"/>
      <c r="M193" s="107"/>
      <c r="N193" s="107"/>
      <c r="O193" s="107"/>
      <c r="P193" s="107"/>
      <c r="Q193" s="107"/>
      <c r="R193" s="107"/>
      <c r="S193" s="107"/>
      <c r="T193" s="107"/>
      <c r="U193" s="107"/>
      <c r="V193" s="107"/>
      <c r="W193" s="107"/>
      <c r="X193" s="107"/>
      <c r="Y193" s="107"/>
      <c r="Z193" s="107"/>
      <c r="AA193" s="107"/>
      <c r="AB193" s="107"/>
      <c r="AC193" s="107"/>
      <c r="AD193" s="107"/>
      <c r="AE193" s="107"/>
      <c r="AF193" s="107"/>
      <c r="AG193" s="107"/>
      <c r="AH193" s="107"/>
      <c r="AI193" s="107"/>
    </row>
    <row r="194" spans="1:35" ht="15.75" customHeight="1" x14ac:dyDescent="0.3">
      <c r="A194" s="107"/>
      <c r="B194" s="108"/>
      <c r="C194" s="108"/>
      <c r="D194" s="108"/>
      <c r="E194" s="109"/>
      <c r="F194" s="109"/>
      <c r="G194" s="109"/>
      <c r="H194" s="109"/>
      <c r="I194" s="109"/>
      <c r="J194" s="109"/>
      <c r="K194" s="109"/>
      <c r="L194" s="109"/>
      <c r="M194" s="107"/>
      <c r="N194" s="107"/>
      <c r="O194" s="107"/>
      <c r="P194" s="107"/>
      <c r="Q194" s="107"/>
      <c r="R194" s="107"/>
      <c r="S194" s="107"/>
      <c r="T194" s="107"/>
      <c r="U194" s="107"/>
      <c r="V194" s="107"/>
      <c r="W194" s="107"/>
      <c r="X194" s="107"/>
      <c r="Y194" s="107"/>
      <c r="Z194" s="107"/>
      <c r="AA194" s="107"/>
      <c r="AB194" s="107"/>
      <c r="AC194" s="107"/>
      <c r="AD194" s="107"/>
      <c r="AE194" s="107"/>
      <c r="AF194" s="107"/>
      <c r="AG194" s="107"/>
      <c r="AH194" s="107"/>
      <c r="AI194" s="107"/>
    </row>
    <row r="195" spans="1:35" ht="15.75" customHeight="1" x14ac:dyDescent="0.3">
      <c r="A195" s="107"/>
      <c r="B195" s="108"/>
      <c r="C195" s="108"/>
      <c r="D195" s="108"/>
      <c r="E195" s="109"/>
      <c r="F195" s="109"/>
      <c r="G195" s="109"/>
      <c r="H195" s="109"/>
      <c r="I195" s="109"/>
      <c r="J195" s="109"/>
      <c r="K195" s="109"/>
      <c r="L195" s="109"/>
      <c r="M195" s="107"/>
      <c r="N195" s="107"/>
      <c r="O195" s="107"/>
      <c r="P195" s="107"/>
      <c r="Q195" s="107"/>
      <c r="R195" s="107"/>
      <c r="S195" s="107"/>
      <c r="T195" s="107"/>
      <c r="U195" s="107"/>
      <c r="V195" s="107"/>
      <c r="W195" s="107"/>
      <c r="X195" s="107"/>
      <c r="Y195" s="107"/>
      <c r="Z195" s="107"/>
      <c r="AA195" s="107"/>
      <c r="AB195" s="107"/>
      <c r="AC195" s="107"/>
      <c r="AD195" s="107"/>
      <c r="AE195" s="107"/>
      <c r="AF195" s="107"/>
      <c r="AG195" s="107"/>
      <c r="AH195" s="107"/>
      <c r="AI195" s="107"/>
    </row>
    <row r="196" spans="1:35" ht="15.75" customHeight="1" x14ac:dyDescent="0.3">
      <c r="A196" s="107"/>
      <c r="B196" s="108"/>
      <c r="C196" s="108"/>
      <c r="D196" s="108"/>
      <c r="E196" s="109"/>
      <c r="F196" s="109"/>
      <c r="G196" s="109"/>
      <c r="H196" s="109"/>
      <c r="I196" s="109"/>
      <c r="J196" s="109"/>
      <c r="K196" s="109"/>
      <c r="L196" s="109"/>
      <c r="M196" s="107"/>
      <c r="N196" s="107"/>
      <c r="O196" s="107"/>
      <c r="P196" s="107"/>
      <c r="Q196" s="107"/>
      <c r="R196" s="107"/>
      <c r="S196" s="107"/>
      <c r="T196" s="107"/>
      <c r="U196" s="107"/>
      <c r="V196" s="107"/>
      <c r="W196" s="107"/>
      <c r="X196" s="107"/>
      <c r="Y196" s="107"/>
      <c r="Z196" s="107"/>
      <c r="AA196" s="107"/>
      <c r="AB196" s="107"/>
      <c r="AC196" s="107"/>
      <c r="AD196" s="107"/>
      <c r="AE196" s="107"/>
      <c r="AF196" s="107"/>
      <c r="AG196" s="107"/>
      <c r="AH196" s="107"/>
      <c r="AI196" s="107"/>
    </row>
    <row r="197" spans="1:35" ht="15.75" customHeight="1" x14ac:dyDescent="0.3">
      <c r="A197" s="107"/>
      <c r="B197" s="108"/>
      <c r="C197" s="108"/>
      <c r="D197" s="108"/>
      <c r="E197" s="109"/>
      <c r="F197" s="109"/>
      <c r="G197" s="109"/>
      <c r="H197" s="109"/>
      <c r="I197" s="109"/>
      <c r="J197" s="109"/>
      <c r="K197" s="109"/>
      <c r="L197" s="109"/>
      <c r="M197" s="107"/>
      <c r="N197" s="107"/>
      <c r="O197" s="107"/>
      <c r="P197" s="107"/>
      <c r="Q197" s="107"/>
      <c r="R197" s="107"/>
      <c r="S197" s="107"/>
      <c r="T197" s="107"/>
      <c r="U197" s="107"/>
      <c r="V197" s="107"/>
      <c r="W197" s="107"/>
      <c r="X197" s="107"/>
      <c r="Y197" s="107"/>
      <c r="Z197" s="107"/>
      <c r="AA197" s="107"/>
      <c r="AB197" s="107"/>
      <c r="AC197" s="107"/>
      <c r="AD197" s="107"/>
      <c r="AE197" s="107"/>
      <c r="AF197" s="107"/>
      <c r="AG197" s="107"/>
      <c r="AH197" s="107"/>
      <c r="AI197" s="107"/>
    </row>
    <row r="198" spans="1:35" ht="15.75" customHeight="1" x14ac:dyDescent="0.3">
      <c r="A198" s="107"/>
      <c r="B198" s="108"/>
      <c r="C198" s="108"/>
      <c r="D198" s="108"/>
      <c r="E198" s="109"/>
      <c r="F198" s="109"/>
      <c r="G198" s="109"/>
      <c r="H198" s="109"/>
      <c r="I198" s="109"/>
      <c r="J198" s="109"/>
      <c r="K198" s="109"/>
      <c r="L198" s="109"/>
      <c r="M198" s="107"/>
      <c r="N198" s="107"/>
      <c r="O198" s="107"/>
      <c r="P198" s="107"/>
      <c r="Q198" s="107"/>
      <c r="R198" s="107"/>
      <c r="S198" s="107"/>
      <c r="T198" s="107"/>
      <c r="U198" s="107"/>
      <c r="V198" s="107"/>
      <c r="W198" s="107"/>
      <c r="X198" s="107"/>
      <c r="Y198" s="107"/>
      <c r="Z198" s="107"/>
      <c r="AA198" s="107"/>
      <c r="AB198" s="107"/>
      <c r="AC198" s="107"/>
      <c r="AD198" s="107"/>
      <c r="AE198" s="107"/>
      <c r="AF198" s="107"/>
      <c r="AG198" s="107"/>
      <c r="AH198" s="107"/>
      <c r="AI198" s="107"/>
    </row>
    <row r="199" spans="1:35" ht="15.75" customHeight="1" x14ac:dyDescent="0.3">
      <c r="A199" s="107"/>
      <c r="B199" s="108"/>
      <c r="C199" s="108"/>
      <c r="D199" s="108"/>
      <c r="E199" s="109"/>
      <c r="F199" s="109"/>
      <c r="G199" s="109"/>
      <c r="H199" s="109"/>
      <c r="I199" s="109"/>
      <c r="J199" s="109"/>
      <c r="K199" s="109"/>
      <c r="L199" s="109"/>
      <c r="M199" s="107"/>
      <c r="N199" s="107"/>
      <c r="O199" s="107"/>
      <c r="P199" s="107"/>
      <c r="Q199" s="107"/>
      <c r="R199" s="107"/>
      <c r="S199" s="107"/>
      <c r="T199" s="107"/>
      <c r="U199" s="107"/>
      <c r="V199" s="107"/>
      <c r="W199" s="107"/>
      <c r="X199" s="107"/>
      <c r="Y199" s="107"/>
      <c r="Z199" s="107"/>
      <c r="AA199" s="107"/>
      <c r="AB199" s="107"/>
      <c r="AC199" s="107"/>
      <c r="AD199" s="107"/>
      <c r="AE199" s="107"/>
      <c r="AF199" s="107"/>
      <c r="AG199" s="107"/>
      <c r="AH199" s="107"/>
      <c r="AI199" s="107"/>
    </row>
    <row r="200" spans="1:35" ht="15.75" customHeight="1" x14ac:dyDescent="0.3">
      <c r="A200" s="107"/>
      <c r="B200" s="108"/>
      <c r="C200" s="108"/>
      <c r="D200" s="108"/>
      <c r="E200" s="109"/>
      <c r="F200" s="109"/>
      <c r="G200" s="109"/>
      <c r="H200" s="109"/>
      <c r="I200" s="109"/>
      <c r="J200" s="109"/>
      <c r="K200" s="109"/>
      <c r="L200" s="109"/>
      <c r="M200" s="107"/>
      <c r="N200" s="107"/>
      <c r="O200" s="107"/>
      <c r="P200" s="107"/>
      <c r="Q200" s="107"/>
      <c r="R200" s="107"/>
      <c r="S200" s="107"/>
      <c r="T200" s="107"/>
      <c r="U200" s="107"/>
      <c r="V200" s="107"/>
      <c r="W200" s="107"/>
      <c r="X200" s="107"/>
      <c r="Y200" s="107"/>
      <c r="Z200" s="107"/>
      <c r="AA200" s="107"/>
      <c r="AB200" s="107"/>
      <c r="AC200" s="107"/>
      <c r="AD200" s="107"/>
      <c r="AE200" s="107"/>
      <c r="AF200" s="107"/>
      <c r="AG200" s="107"/>
      <c r="AH200" s="107"/>
      <c r="AI200" s="107"/>
    </row>
    <row r="201" spans="1:35" ht="15.75" customHeight="1" x14ac:dyDescent="0.3">
      <c r="A201" s="107"/>
      <c r="B201" s="108"/>
      <c r="C201" s="108"/>
      <c r="D201" s="108"/>
      <c r="E201" s="109"/>
      <c r="F201" s="109"/>
      <c r="G201" s="109"/>
      <c r="H201" s="109"/>
      <c r="I201" s="109"/>
      <c r="J201" s="109"/>
      <c r="K201" s="109"/>
      <c r="L201" s="109"/>
      <c r="M201" s="107"/>
      <c r="N201" s="107"/>
      <c r="O201" s="107"/>
      <c r="P201" s="107"/>
      <c r="Q201" s="107"/>
      <c r="R201" s="107"/>
      <c r="S201" s="107"/>
      <c r="T201" s="107"/>
      <c r="U201" s="107"/>
      <c r="V201" s="107"/>
      <c r="W201" s="107"/>
      <c r="X201" s="107"/>
      <c r="Y201" s="107"/>
      <c r="Z201" s="107"/>
      <c r="AA201" s="107"/>
      <c r="AB201" s="107"/>
      <c r="AC201" s="107"/>
      <c r="AD201" s="107"/>
      <c r="AE201" s="107"/>
      <c r="AF201" s="107"/>
      <c r="AG201" s="107"/>
      <c r="AH201" s="107"/>
      <c r="AI201" s="107"/>
    </row>
    <row r="202" spans="1:35" ht="15.75" customHeight="1" x14ac:dyDescent="0.3">
      <c r="A202" s="107"/>
      <c r="B202" s="108"/>
      <c r="C202" s="108"/>
      <c r="D202" s="108"/>
      <c r="E202" s="109"/>
      <c r="F202" s="109"/>
      <c r="G202" s="109"/>
      <c r="H202" s="109"/>
      <c r="I202" s="109"/>
      <c r="J202" s="109"/>
      <c r="K202" s="109"/>
      <c r="L202" s="109"/>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row>
    <row r="203" spans="1:35" ht="15.75" customHeight="1" x14ac:dyDescent="0.3">
      <c r="A203" s="107"/>
      <c r="B203" s="108"/>
      <c r="C203" s="108"/>
      <c r="D203" s="108"/>
      <c r="E203" s="109"/>
      <c r="F203" s="109"/>
      <c r="G203" s="109"/>
      <c r="H203" s="109"/>
      <c r="I203" s="109"/>
      <c r="J203" s="109"/>
      <c r="K203" s="109"/>
      <c r="L203" s="109"/>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row>
    <row r="204" spans="1:35" ht="15.75" customHeight="1" x14ac:dyDescent="0.3">
      <c r="A204" s="107"/>
      <c r="B204" s="108"/>
      <c r="C204" s="108"/>
      <c r="D204" s="108"/>
      <c r="E204" s="109"/>
      <c r="F204" s="109"/>
      <c r="G204" s="109"/>
      <c r="H204" s="109"/>
      <c r="I204" s="109"/>
      <c r="J204" s="109"/>
      <c r="K204" s="109"/>
      <c r="L204" s="109"/>
      <c r="M204" s="107"/>
      <c r="N204" s="107"/>
      <c r="O204" s="107"/>
      <c r="P204" s="107"/>
      <c r="Q204" s="107"/>
      <c r="R204" s="107"/>
      <c r="S204" s="107"/>
      <c r="T204" s="107"/>
      <c r="U204" s="107"/>
      <c r="V204" s="107"/>
      <c r="W204" s="107"/>
      <c r="X204" s="107"/>
      <c r="Y204" s="107"/>
      <c r="Z204" s="107"/>
      <c r="AA204" s="107"/>
      <c r="AB204" s="107"/>
      <c r="AC204" s="107"/>
      <c r="AD204" s="107"/>
      <c r="AE204" s="107"/>
      <c r="AF204" s="107"/>
      <c r="AG204" s="107"/>
      <c r="AH204" s="107"/>
      <c r="AI204" s="107"/>
    </row>
    <row r="205" spans="1:35" ht="15.75" customHeight="1" x14ac:dyDescent="0.3">
      <c r="A205" s="107"/>
      <c r="B205" s="108"/>
      <c r="C205" s="108"/>
      <c r="D205" s="108"/>
      <c r="E205" s="109"/>
      <c r="F205" s="109"/>
      <c r="G205" s="109"/>
      <c r="H205" s="109"/>
      <c r="I205" s="109"/>
      <c r="J205" s="109"/>
      <c r="K205" s="109"/>
      <c r="L205" s="109"/>
      <c r="M205" s="107"/>
      <c r="N205" s="107"/>
      <c r="O205" s="107"/>
      <c r="P205" s="107"/>
      <c r="Q205" s="107"/>
      <c r="R205" s="107"/>
      <c r="S205" s="107"/>
      <c r="T205" s="107"/>
      <c r="U205" s="107"/>
      <c r="V205" s="107"/>
      <c r="W205" s="107"/>
      <c r="X205" s="107"/>
      <c r="Y205" s="107"/>
      <c r="Z205" s="107"/>
      <c r="AA205" s="107"/>
      <c r="AB205" s="107"/>
      <c r="AC205" s="107"/>
      <c r="AD205" s="107"/>
      <c r="AE205" s="107"/>
      <c r="AF205" s="107"/>
      <c r="AG205" s="107"/>
      <c r="AH205" s="107"/>
      <c r="AI205" s="107"/>
    </row>
    <row r="206" spans="1:35" ht="15.75" customHeight="1" x14ac:dyDescent="0.3">
      <c r="A206" s="107"/>
      <c r="B206" s="108"/>
      <c r="C206" s="108"/>
      <c r="D206" s="108"/>
      <c r="E206" s="109"/>
      <c r="F206" s="109"/>
      <c r="G206" s="109"/>
      <c r="H206" s="109"/>
      <c r="I206" s="109"/>
      <c r="J206" s="109"/>
      <c r="K206" s="109"/>
      <c r="L206" s="109"/>
      <c r="M206" s="107"/>
      <c r="N206" s="107"/>
      <c r="O206" s="107"/>
      <c r="P206" s="107"/>
      <c r="Q206" s="107"/>
      <c r="R206" s="107"/>
      <c r="S206" s="107"/>
      <c r="T206" s="107"/>
      <c r="U206" s="107"/>
      <c r="V206" s="107"/>
      <c r="W206" s="107"/>
      <c r="X206" s="107"/>
      <c r="Y206" s="107"/>
      <c r="Z206" s="107"/>
      <c r="AA206" s="107"/>
      <c r="AB206" s="107"/>
      <c r="AC206" s="107"/>
      <c r="AD206" s="107"/>
      <c r="AE206" s="107"/>
      <c r="AF206" s="107"/>
      <c r="AG206" s="107"/>
      <c r="AH206" s="107"/>
      <c r="AI206" s="107"/>
    </row>
    <row r="207" spans="1:35" ht="15.75" customHeight="1" x14ac:dyDescent="0.3">
      <c r="A207" s="107"/>
      <c r="B207" s="108"/>
      <c r="C207" s="108"/>
      <c r="D207" s="108"/>
      <c r="E207" s="109"/>
      <c r="F207" s="109"/>
      <c r="G207" s="109"/>
      <c r="H207" s="109"/>
      <c r="I207" s="109"/>
      <c r="J207" s="109"/>
      <c r="K207" s="109"/>
      <c r="L207" s="109"/>
      <c r="M207" s="107"/>
      <c r="N207" s="107"/>
      <c r="O207" s="107"/>
      <c r="P207" s="107"/>
      <c r="Q207" s="107"/>
      <c r="R207" s="107"/>
      <c r="S207" s="107"/>
      <c r="T207" s="107"/>
      <c r="U207" s="107"/>
      <c r="V207" s="107"/>
      <c r="W207" s="107"/>
      <c r="X207" s="107"/>
      <c r="Y207" s="107"/>
      <c r="Z207" s="107"/>
      <c r="AA207" s="107"/>
      <c r="AB207" s="107"/>
      <c r="AC207" s="107"/>
      <c r="AD207" s="107"/>
      <c r="AE207" s="107"/>
      <c r="AF207" s="107"/>
      <c r="AG207" s="107"/>
      <c r="AH207" s="107"/>
      <c r="AI207" s="107"/>
    </row>
    <row r="208" spans="1:35" ht="15.75" customHeight="1" x14ac:dyDescent="0.3">
      <c r="A208" s="107"/>
      <c r="B208" s="108"/>
      <c r="C208" s="108"/>
      <c r="D208" s="108"/>
      <c r="E208" s="109"/>
      <c r="F208" s="109"/>
      <c r="G208" s="109"/>
      <c r="H208" s="109"/>
      <c r="I208" s="109"/>
      <c r="J208" s="109"/>
      <c r="K208" s="109"/>
      <c r="L208" s="109"/>
      <c r="M208" s="107"/>
      <c r="N208" s="107"/>
      <c r="O208" s="107"/>
      <c r="P208" s="107"/>
      <c r="Q208" s="107"/>
      <c r="R208" s="107"/>
      <c r="S208" s="107"/>
      <c r="T208" s="107"/>
      <c r="U208" s="107"/>
      <c r="V208" s="107"/>
      <c r="W208" s="107"/>
      <c r="X208" s="107"/>
      <c r="Y208" s="107"/>
      <c r="Z208" s="107"/>
      <c r="AA208" s="107"/>
      <c r="AB208" s="107"/>
      <c r="AC208" s="107"/>
      <c r="AD208" s="107"/>
      <c r="AE208" s="107"/>
      <c r="AF208" s="107"/>
      <c r="AG208" s="107"/>
      <c r="AH208" s="107"/>
      <c r="AI208" s="107"/>
    </row>
    <row r="209" spans="1:35" ht="15.75" customHeight="1" x14ac:dyDescent="0.3">
      <c r="A209" s="107"/>
      <c r="B209" s="108"/>
      <c r="C209" s="108"/>
      <c r="D209" s="108"/>
      <c r="E209" s="109"/>
      <c r="F209" s="109"/>
      <c r="G209" s="109"/>
      <c r="H209" s="109"/>
      <c r="I209" s="109"/>
      <c r="J209" s="109"/>
      <c r="K209" s="109"/>
      <c r="L209" s="109"/>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row>
    <row r="210" spans="1:35" ht="15.75" customHeight="1" x14ac:dyDescent="0.3">
      <c r="A210" s="107"/>
      <c r="B210" s="108"/>
      <c r="C210" s="108"/>
      <c r="D210" s="108"/>
      <c r="E210" s="109"/>
      <c r="F210" s="109"/>
      <c r="G210" s="109"/>
      <c r="H210" s="109"/>
      <c r="I210" s="109"/>
      <c r="J210" s="109"/>
      <c r="K210" s="109"/>
      <c r="L210" s="109"/>
      <c r="M210" s="107"/>
      <c r="N210" s="107"/>
      <c r="O210" s="107"/>
      <c r="P210" s="107"/>
      <c r="Q210" s="107"/>
      <c r="R210" s="107"/>
      <c r="S210" s="107"/>
      <c r="T210" s="107"/>
      <c r="U210" s="107"/>
      <c r="V210" s="107"/>
      <c r="W210" s="107"/>
      <c r="X210" s="107"/>
      <c r="Y210" s="107"/>
      <c r="Z210" s="107"/>
      <c r="AA210" s="107"/>
      <c r="AB210" s="107"/>
      <c r="AC210" s="107"/>
      <c r="AD210" s="107"/>
      <c r="AE210" s="107"/>
      <c r="AF210" s="107"/>
      <c r="AG210" s="107"/>
      <c r="AH210" s="107"/>
      <c r="AI210" s="107"/>
    </row>
    <row r="211" spans="1:35" ht="15.75" customHeight="1" x14ac:dyDescent="0.3">
      <c r="A211" s="107"/>
      <c r="B211" s="108"/>
      <c r="C211" s="108"/>
      <c r="D211" s="108"/>
      <c r="E211" s="109"/>
      <c r="F211" s="109"/>
      <c r="G211" s="109"/>
      <c r="H211" s="109"/>
      <c r="I211" s="109"/>
      <c r="J211" s="109"/>
      <c r="K211" s="109"/>
      <c r="L211" s="109"/>
      <c r="M211" s="107"/>
      <c r="N211" s="107"/>
      <c r="O211" s="107"/>
      <c r="P211" s="107"/>
      <c r="Q211" s="107"/>
      <c r="R211" s="107"/>
      <c r="S211" s="107"/>
      <c r="T211" s="107"/>
      <c r="U211" s="107"/>
      <c r="V211" s="107"/>
      <c r="W211" s="107"/>
      <c r="X211" s="107"/>
      <c r="Y211" s="107"/>
      <c r="Z211" s="107"/>
      <c r="AA211" s="107"/>
      <c r="AB211" s="107"/>
      <c r="AC211" s="107"/>
      <c r="AD211" s="107"/>
      <c r="AE211" s="107"/>
      <c r="AF211" s="107"/>
      <c r="AG211" s="107"/>
      <c r="AH211" s="107"/>
      <c r="AI211" s="107"/>
    </row>
    <row r="212" spans="1:35" ht="15.75" customHeight="1" x14ac:dyDescent="0.3">
      <c r="A212" s="107"/>
      <c r="B212" s="108"/>
      <c r="C212" s="108"/>
      <c r="D212" s="108"/>
      <c r="E212" s="109"/>
      <c r="F212" s="109"/>
      <c r="G212" s="109"/>
      <c r="H212" s="109"/>
      <c r="I212" s="109"/>
      <c r="J212" s="109"/>
      <c r="K212" s="109"/>
      <c r="L212" s="109"/>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row>
    <row r="213" spans="1:35" ht="15.75" customHeight="1" x14ac:dyDescent="0.3">
      <c r="A213" s="107"/>
      <c r="B213" s="108"/>
      <c r="C213" s="108"/>
      <c r="D213" s="108"/>
      <c r="E213" s="109"/>
      <c r="F213" s="109"/>
      <c r="G213" s="109"/>
      <c r="H213" s="109"/>
      <c r="I213" s="109"/>
      <c r="J213" s="109"/>
      <c r="K213" s="109"/>
      <c r="L213" s="109"/>
      <c r="M213" s="107"/>
      <c r="N213" s="107"/>
      <c r="O213" s="107"/>
      <c r="P213" s="107"/>
      <c r="Q213" s="107"/>
      <c r="R213" s="107"/>
      <c r="S213" s="107"/>
      <c r="T213" s="107"/>
      <c r="U213" s="107"/>
      <c r="V213" s="107"/>
      <c r="W213" s="107"/>
      <c r="X213" s="107"/>
      <c r="Y213" s="107"/>
      <c r="Z213" s="107"/>
      <c r="AA213" s="107"/>
      <c r="AB213" s="107"/>
      <c r="AC213" s="107"/>
      <c r="AD213" s="107"/>
      <c r="AE213" s="107"/>
      <c r="AF213" s="107"/>
      <c r="AG213" s="107"/>
      <c r="AH213" s="107"/>
      <c r="AI213" s="107"/>
    </row>
    <row r="214" spans="1:35" ht="15.75" customHeight="1" x14ac:dyDescent="0.3">
      <c r="A214" s="107"/>
      <c r="B214" s="108"/>
      <c r="C214" s="108"/>
      <c r="D214" s="108"/>
      <c r="E214" s="109"/>
      <c r="F214" s="109"/>
      <c r="G214" s="109"/>
      <c r="H214" s="109"/>
      <c r="I214" s="109"/>
      <c r="J214" s="109"/>
      <c r="K214" s="109"/>
      <c r="L214" s="109"/>
      <c r="M214" s="107"/>
      <c r="N214" s="107"/>
      <c r="O214" s="107"/>
      <c r="P214" s="107"/>
      <c r="Q214" s="107"/>
      <c r="R214" s="107"/>
      <c r="S214" s="107"/>
      <c r="T214" s="107"/>
      <c r="U214" s="107"/>
      <c r="V214" s="107"/>
      <c r="W214" s="107"/>
      <c r="X214" s="107"/>
      <c r="Y214" s="107"/>
      <c r="Z214" s="107"/>
      <c r="AA214" s="107"/>
      <c r="AB214" s="107"/>
      <c r="AC214" s="107"/>
      <c r="AD214" s="107"/>
      <c r="AE214" s="107"/>
      <c r="AF214" s="107"/>
      <c r="AG214" s="107"/>
      <c r="AH214" s="107"/>
      <c r="AI214" s="107"/>
    </row>
    <row r="215" spans="1:35" ht="15.75" customHeight="1" x14ac:dyDescent="0.3">
      <c r="A215" s="107"/>
      <c r="B215" s="108"/>
      <c r="C215" s="108"/>
      <c r="D215" s="108"/>
      <c r="E215" s="109"/>
      <c r="F215" s="109"/>
      <c r="G215" s="109"/>
      <c r="H215" s="109"/>
      <c r="I215" s="109"/>
      <c r="J215" s="109"/>
      <c r="K215" s="109"/>
      <c r="L215" s="109"/>
      <c r="M215" s="107"/>
      <c r="N215" s="107"/>
      <c r="O215" s="107"/>
      <c r="P215" s="107"/>
      <c r="Q215" s="107"/>
      <c r="R215" s="107"/>
      <c r="S215" s="107"/>
      <c r="T215" s="107"/>
      <c r="U215" s="107"/>
      <c r="V215" s="107"/>
      <c r="W215" s="107"/>
      <c r="X215" s="107"/>
      <c r="Y215" s="107"/>
      <c r="Z215" s="107"/>
      <c r="AA215" s="107"/>
      <c r="AB215" s="107"/>
      <c r="AC215" s="107"/>
      <c r="AD215" s="107"/>
      <c r="AE215" s="107"/>
      <c r="AF215" s="107"/>
      <c r="AG215" s="107"/>
      <c r="AH215" s="107"/>
      <c r="AI215" s="107"/>
    </row>
    <row r="216" spans="1:35" ht="15.75" customHeight="1" x14ac:dyDescent="0.3">
      <c r="A216" s="107"/>
      <c r="B216" s="108"/>
      <c r="C216" s="108"/>
      <c r="D216" s="108"/>
      <c r="E216" s="109"/>
      <c r="F216" s="109"/>
      <c r="G216" s="109"/>
      <c r="H216" s="109"/>
      <c r="I216" s="109"/>
      <c r="J216" s="109"/>
      <c r="K216" s="109"/>
      <c r="L216" s="109"/>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row>
    <row r="217" spans="1:35" ht="15.75" customHeight="1" x14ac:dyDescent="0.3">
      <c r="A217" s="107"/>
      <c r="B217" s="108"/>
      <c r="C217" s="108"/>
      <c r="D217" s="108"/>
      <c r="E217" s="109"/>
      <c r="F217" s="109"/>
      <c r="G217" s="109"/>
      <c r="H217" s="109"/>
      <c r="I217" s="109"/>
      <c r="J217" s="109"/>
      <c r="K217" s="109"/>
      <c r="L217" s="109"/>
      <c r="M217" s="107"/>
      <c r="N217" s="107"/>
      <c r="O217" s="107"/>
      <c r="P217" s="107"/>
      <c r="Q217" s="107"/>
      <c r="R217" s="107"/>
      <c r="S217" s="107"/>
      <c r="T217" s="107"/>
      <c r="U217" s="107"/>
      <c r="V217" s="107"/>
      <c r="W217" s="107"/>
      <c r="X217" s="107"/>
      <c r="Y217" s="107"/>
      <c r="Z217" s="107"/>
      <c r="AA217" s="107"/>
      <c r="AB217" s="107"/>
      <c r="AC217" s="107"/>
      <c r="AD217" s="107"/>
      <c r="AE217" s="107"/>
      <c r="AF217" s="107"/>
      <c r="AG217" s="107"/>
      <c r="AH217" s="107"/>
      <c r="AI217" s="107"/>
    </row>
    <row r="218" spans="1:35" ht="15.75" customHeight="1" x14ac:dyDescent="0.3">
      <c r="A218" s="107"/>
      <c r="B218" s="108"/>
      <c r="C218" s="108"/>
      <c r="D218" s="108"/>
      <c r="E218" s="109"/>
      <c r="F218" s="109"/>
      <c r="G218" s="109"/>
      <c r="H218" s="109"/>
      <c r="I218" s="109"/>
      <c r="J218" s="109"/>
      <c r="K218" s="109"/>
      <c r="L218" s="109"/>
      <c r="M218" s="107"/>
      <c r="N218" s="107"/>
      <c r="O218" s="107"/>
      <c r="P218" s="107"/>
      <c r="Q218" s="107"/>
      <c r="R218" s="107"/>
      <c r="S218" s="107"/>
      <c r="T218" s="107"/>
      <c r="U218" s="107"/>
      <c r="V218" s="107"/>
      <c r="W218" s="107"/>
      <c r="X218" s="107"/>
      <c r="Y218" s="107"/>
      <c r="Z218" s="107"/>
      <c r="AA218" s="107"/>
      <c r="AB218" s="107"/>
      <c r="AC218" s="107"/>
      <c r="AD218" s="107"/>
      <c r="AE218" s="107"/>
      <c r="AF218" s="107"/>
      <c r="AG218" s="107"/>
      <c r="AH218" s="107"/>
      <c r="AI218" s="107"/>
    </row>
    <row r="219" spans="1:35" ht="15.75" customHeight="1" x14ac:dyDescent="0.3">
      <c r="A219" s="107"/>
      <c r="B219" s="108"/>
      <c r="C219" s="108"/>
      <c r="D219" s="108"/>
      <c r="E219" s="109"/>
      <c r="F219" s="109"/>
      <c r="G219" s="109"/>
      <c r="H219" s="109"/>
      <c r="I219" s="109"/>
      <c r="J219" s="109"/>
      <c r="K219" s="109"/>
      <c r="L219" s="109"/>
      <c r="M219" s="107"/>
      <c r="N219" s="107"/>
      <c r="O219" s="107"/>
      <c r="P219" s="107"/>
      <c r="Q219" s="107"/>
      <c r="R219" s="107"/>
      <c r="S219" s="107"/>
      <c r="T219" s="107"/>
      <c r="U219" s="107"/>
      <c r="V219" s="107"/>
      <c r="W219" s="107"/>
      <c r="X219" s="107"/>
      <c r="Y219" s="107"/>
      <c r="Z219" s="107"/>
      <c r="AA219" s="107"/>
      <c r="AB219" s="107"/>
      <c r="AC219" s="107"/>
      <c r="AD219" s="107"/>
      <c r="AE219" s="107"/>
      <c r="AF219" s="107"/>
      <c r="AG219" s="107"/>
      <c r="AH219" s="107"/>
      <c r="AI219" s="107"/>
    </row>
    <row r="220" spans="1:35" ht="15.75" customHeight="1" x14ac:dyDescent="0.3">
      <c r="A220" s="107"/>
      <c r="B220" s="108"/>
      <c r="C220" s="108"/>
      <c r="D220" s="108"/>
      <c r="E220" s="109"/>
      <c r="F220" s="109"/>
      <c r="G220" s="109"/>
      <c r="H220" s="109"/>
      <c r="I220" s="109"/>
      <c r="J220" s="109"/>
      <c r="K220" s="109"/>
      <c r="L220" s="109"/>
      <c r="M220" s="107"/>
      <c r="N220" s="107"/>
      <c r="O220" s="107"/>
      <c r="P220" s="107"/>
      <c r="Q220" s="107"/>
      <c r="R220" s="107"/>
      <c r="S220" s="107"/>
      <c r="T220" s="107"/>
      <c r="U220" s="107"/>
      <c r="V220" s="107"/>
      <c r="W220" s="107"/>
      <c r="X220" s="107"/>
      <c r="Y220" s="107"/>
      <c r="Z220" s="107"/>
      <c r="AA220" s="107"/>
      <c r="AB220" s="107"/>
      <c r="AC220" s="107"/>
      <c r="AD220" s="107"/>
      <c r="AE220" s="107"/>
      <c r="AF220" s="107"/>
      <c r="AG220" s="107"/>
      <c r="AH220" s="107"/>
      <c r="AI220" s="107"/>
    </row>
    <row r="221" spans="1:35" ht="15.75" customHeight="1" x14ac:dyDescent="0.3">
      <c r="A221" s="107"/>
      <c r="B221" s="108"/>
      <c r="C221" s="108"/>
      <c r="D221" s="108"/>
      <c r="E221" s="109"/>
      <c r="F221" s="109"/>
      <c r="G221" s="109"/>
      <c r="H221" s="109"/>
      <c r="I221" s="109"/>
      <c r="J221" s="109"/>
      <c r="K221" s="109"/>
      <c r="L221" s="109"/>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row>
    <row r="222" spans="1:35" ht="15.75" customHeight="1" x14ac:dyDescent="0.3">
      <c r="A222" s="107"/>
      <c r="B222" s="108"/>
      <c r="C222" s="108"/>
      <c r="D222" s="108"/>
      <c r="E222" s="109"/>
      <c r="F222" s="109"/>
      <c r="G222" s="109"/>
      <c r="H222" s="109"/>
      <c r="I222" s="109"/>
      <c r="J222" s="109"/>
      <c r="K222" s="109"/>
      <c r="L222" s="109"/>
      <c r="M222" s="107"/>
      <c r="N222" s="107"/>
      <c r="O222" s="107"/>
      <c r="P222" s="107"/>
      <c r="Q222" s="107"/>
      <c r="R222" s="107"/>
      <c r="S222" s="107"/>
      <c r="T222" s="107"/>
      <c r="U222" s="107"/>
      <c r="V222" s="107"/>
      <c r="W222" s="107"/>
      <c r="X222" s="107"/>
      <c r="Y222" s="107"/>
      <c r="Z222" s="107"/>
      <c r="AA222" s="107"/>
      <c r="AB222" s="107"/>
      <c r="AC222" s="107"/>
      <c r="AD222" s="107"/>
      <c r="AE222" s="107"/>
      <c r="AF222" s="107"/>
      <c r="AG222" s="107"/>
      <c r="AH222" s="107"/>
      <c r="AI222" s="107"/>
    </row>
    <row r="223" spans="1:35" ht="15.75" customHeight="1" x14ac:dyDescent="0.3">
      <c r="A223" s="107"/>
      <c r="B223" s="108"/>
      <c r="C223" s="108"/>
      <c r="D223" s="108"/>
      <c r="E223" s="109"/>
      <c r="F223" s="109"/>
      <c r="G223" s="109"/>
      <c r="H223" s="109"/>
      <c r="I223" s="109"/>
      <c r="J223" s="109"/>
      <c r="K223" s="109"/>
      <c r="L223" s="109"/>
      <c r="M223" s="107"/>
      <c r="N223" s="107"/>
      <c r="O223" s="107"/>
      <c r="P223" s="107"/>
      <c r="Q223" s="107"/>
      <c r="R223" s="107"/>
      <c r="S223" s="107"/>
      <c r="T223" s="107"/>
      <c r="U223" s="107"/>
      <c r="V223" s="107"/>
      <c r="W223" s="107"/>
      <c r="X223" s="107"/>
      <c r="Y223" s="107"/>
      <c r="Z223" s="107"/>
      <c r="AA223" s="107"/>
      <c r="AB223" s="107"/>
      <c r="AC223" s="107"/>
      <c r="AD223" s="107"/>
      <c r="AE223" s="107"/>
      <c r="AF223" s="107"/>
      <c r="AG223" s="107"/>
      <c r="AH223" s="107"/>
      <c r="AI223" s="107"/>
    </row>
    <row r="224" spans="1:35" ht="15.75" customHeight="1" x14ac:dyDescent="0.3">
      <c r="A224" s="107"/>
      <c r="B224" s="108"/>
      <c r="C224" s="108"/>
      <c r="D224" s="108"/>
      <c r="E224" s="109"/>
      <c r="F224" s="109"/>
      <c r="G224" s="109"/>
      <c r="H224" s="109"/>
      <c r="I224" s="109"/>
      <c r="J224" s="109"/>
      <c r="K224" s="109"/>
      <c r="L224" s="109"/>
      <c r="M224" s="107"/>
      <c r="N224" s="107"/>
      <c r="O224" s="107"/>
      <c r="P224" s="107"/>
      <c r="Q224" s="107"/>
      <c r="R224" s="107"/>
      <c r="S224" s="107"/>
      <c r="T224" s="107"/>
      <c r="U224" s="107"/>
      <c r="V224" s="107"/>
      <c r="W224" s="107"/>
      <c r="X224" s="107"/>
      <c r="Y224" s="107"/>
      <c r="Z224" s="107"/>
      <c r="AA224" s="107"/>
      <c r="AB224" s="107"/>
      <c r="AC224" s="107"/>
      <c r="AD224" s="107"/>
      <c r="AE224" s="107"/>
      <c r="AF224" s="107"/>
      <c r="AG224" s="107"/>
      <c r="AH224" s="107"/>
      <c r="AI224" s="107"/>
    </row>
    <row r="225" spans="1:35" ht="15.75" customHeight="1" x14ac:dyDescent="0.3">
      <c r="A225" s="107"/>
      <c r="B225" s="108"/>
      <c r="C225" s="108"/>
      <c r="D225" s="108"/>
      <c r="E225" s="109"/>
      <c r="F225" s="109"/>
      <c r="G225" s="109"/>
      <c r="H225" s="109"/>
      <c r="I225" s="109"/>
      <c r="J225" s="109"/>
      <c r="K225" s="109"/>
      <c r="L225" s="109"/>
      <c r="M225" s="107"/>
      <c r="N225" s="107"/>
      <c r="O225" s="107"/>
      <c r="P225" s="107"/>
      <c r="Q225" s="107"/>
      <c r="R225" s="107"/>
      <c r="S225" s="107"/>
      <c r="T225" s="107"/>
      <c r="U225" s="107"/>
      <c r="V225" s="107"/>
      <c r="W225" s="107"/>
      <c r="X225" s="107"/>
      <c r="Y225" s="107"/>
      <c r="Z225" s="107"/>
      <c r="AA225" s="107"/>
      <c r="AB225" s="107"/>
      <c r="AC225" s="107"/>
      <c r="AD225" s="107"/>
      <c r="AE225" s="107"/>
      <c r="AF225" s="107"/>
      <c r="AG225" s="107"/>
      <c r="AH225" s="107"/>
      <c r="AI225" s="107"/>
    </row>
    <row r="226" spans="1:35" ht="15.75" customHeight="1" x14ac:dyDescent="0.3">
      <c r="A226" s="107"/>
      <c r="B226" s="108"/>
      <c r="C226" s="108"/>
      <c r="D226" s="108"/>
      <c r="E226" s="109"/>
      <c r="F226" s="109"/>
      <c r="G226" s="109"/>
      <c r="H226" s="109"/>
      <c r="I226" s="109"/>
      <c r="J226" s="109"/>
      <c r="K226" s="109"/>
      <c r="L226" s="109"/>
      <c r="M226" s="107"/>
      <c r="N226" s="107"/>
      <c r="O226" s="107"/>
      <c r="P226" s="107"/>
      <c r="Q226" s="107"/>
      <c r="R226" s="107"/>
      <c r="S226" s="107"/>
      <c r="T226" s="107"/>
      <c r="U226" s="107"/>
      <c r="V226" s="107"/>
      <c r="W226" s="107"/>
      <c r="X226" s="107"/>
      <c r="Y226" s="107"/>
      <c r="Z226" s="107"/>
      <c r="AA226" s="107"/>
      <c r="AB226" s="107"/>
      <c r="AC226" s="107"/>
      <c r="AD226" s="107"/>
      <c r="AE226" s="107"/>
      <c r="AF226" s="107"/>
      <c r="AG226" s="107"/>
      <c r="AH226" s="107"/>
      <c r="AI226" s="107"/>
    </row>
    <row r="227" spans="1:35" ht="15.75" customHeight="1" x14ac:dyDescent="0.3">
      <c r="A227" s="107"/>
      <c r="B227" s="108"/>
      <c r="C227" s="108"/>
      <c r="D227" s="108"/>
      <c r="E227" s="109"/>
      <c r="F227" s="109"/>
      <c r="G227" s="109"/>
      <c r="H227" s="109"/>
      <c r="I227" s="109"/>
      <c r="J227" s="109"/>
      <c r="K227" s="109"/>
      <c r="L227" s="109"/>
      <c r="M227" s="107"/>
      <c r="N227" s="107"/>
      <c r="O227" s="107"/>
      <c r="P227" s="107"/>
      <c r="Q227" s="107"/>
      <c r="R227" s="107"/>
      <c r="S227" s="107"/>
      <c r="T227" s="107"/>
      <c r="U227" s="107"/>
      <c r="V227" s="107"/>
      <c r="W227" s="107"/>
      <c r="X227" s="107"/>
      <c r="Y227" s="107"/>
      <c r="Z227" s="107"/>
      <c r="AA227" s="107"/>
      <c r="AB227" s="107"/>
      <c r="AC227" s="107"/>
      <c r="AD227" s="107"/>
      <c r="AE227" s="107"/>
      <c r="AF227" s="107"/>
      <c r="AG227" s="107"/>
      <c r="AH227" s="107"/>
      <c r="AI227" s="107"/>
    </row>
    <row r="228" spans="1:35" ht="15.75" customHeight="1" x14ac:dyDescent="0.3">
      <c r="A228" s="107"/>
      <c r="B228" s="108"/>
      <c r="C228" s="108"/>
      <c r="D228" s="108"/>
      <c r="E228" s="109"/>
      <c r="F228" s="109"/>
      <c r="G228" s="109"/>
      <c r="H228" s="109"/>
      <c r="I228" s="109"/>
      <c r="J228" s="109"/>
      <c r="K228" s="109"/>
      <c r="L228" s="109"/>
      <c r="M228" s="107"/>
      <c r="N228" s="107"/>
      <c r="O228" s="107"/>
      <c r="P228" s="107"/>
      <c r="Q228" s="107"/>
      <c r="R228" s="107"/>
      <c r="S228" s="107"/>
      <c r="T228" s="107"/>
      <c r="U228" s="107"/>
      <c r="V228" s="107"/>
      <c r="W228" s="107"/>
      <c r="X228" s="107"/>
      <c r="Y228" s="107"/>
      <c r="Z228" s="107"/>
      <c r="AA228" s="107"/>
      <c r="AB228" s="107"/>
      <c r="AC228" s="107"/>
      <c r="AD228" s="107"/>
      <c r="AE228" s="107"/>
      <c r="AF228" s="107"/>
      <c r="AG228" s="107"/>
      <c r="AH228" s="107"/>
      <c r="AI228" s="107"/>
    </row>
    <row r="229" spans="1:35" ht="15.75" customHeight="1" x14ac:dyDescent="0.3">
      <c r="A229" s="107"/>
      <c r="B229" s="108"/>
      <c r="C229" s="108"/>
      <c r="D229" s="108"/>
      <c r="E229" s="109"/>
      <c r="F229" s="109"/>
      <c r="G229" s="109"/>
      <c r="H229" s="109"/>
      <c r="I229" s="109"/>
      <c r="J229" s="109"/>
      <c r="K229" s="109"/>
      <c r="L229" s="109"/>
      <c r="M229" s="107"/>
      <c r="N229" s="107"/>
      <c r="O229" s="107"/>
      <c r="P229" s="107"/>
      <c r="Q229" s="107"/>
      <c r="R229" s="107"/>
      <c r="S229" s="107"/>
      <c r="T229" s="107"/>
      <c r="U229" s="107"/>
      <c r="V229" s="107"/>
      <c r="W229" s="107"/>
      <c r="X229" s="107"/>
      <c r="Y229" s="107"/>
      <c r="Z229" s="107"/>
      <c r="AA229" s="107"/>
      <c r="AB229" s="107"/>
      <c r="AC229" s="107"/>
      <c r="AD229" s="107"/>
      <c r="AE229" s="107"/>
      <c r="AF229" s="107"/>
      <c r="AG229" s="107"/>
      <c r="AH229" s="107"/>
      <c r="AI229" s="107"/>
    </row>
    <row r="230" spans="1:35" ht="15.75" customHeight="1" x14ac:dyDescent="0.3">
      <c r="A230" s="107"/>
      <c r="B230" s="108"/>
      <c r="C230" s="108"/>
      <c r="D230" s="108"/>
      <c r="E230" s="109"/>
      <c r="F230" s="109"/>
      <c r="G230" s="109"/>
      <c r="H230" s="109"/>
      <c r="I230" s="109"/>
      <c r="J230" s="109"/>
      <c r="K230" s="109"/>
      <c r="L230" s="109"/>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row>
    <row r="231" spans="1:35" ht="15.75" customHeight="1" x14ac:dyDescent="0.3">
      <c r="A231" s="107"/>
      <c r="B231" s="108"/>
      <c r="C231" s="108"/>
      <c r="D231" s="108"/>
      <c r="E231" s="109"/>
      <c r="F231" s="109"/>
      <c r="G231" s="109"/>
      <c r="H231" s="109"/>
      <c r="I231" s="109"/>
      <c r="J231" s="109"/>
      <c r="K231" s="109"/>
      <c r="L231" s="109"/>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row>
    <row r="232" spans="1:35" ht="15.75" customHeight="1" x14ac:dyDescent="0.3">
      <c r="A232" s="107"/>
      <c r="B232" s="108"/>
      <c r="C232" s="108"/>
      <c r="D232" s="108"/>
      <c r="E232" s="109"/>
      <c r="F232" s="109"/>
      <c r="G232" s="109"/>
      <c r="H232" s="109"/>
      <c r="I232" s="109"/>
      <c r="J232" s="109"/>
      <c r="K232" s="109"/>
      <c r="L232" s="109"/>
      <c r="M232" s="107"/>
      <c r="N232" s="107"/>
      <c r="O232" s="107"/>
      <c r="P232" s="107"/>
      <c r="Q232" s="107"/>
      <c r="R232" s="107"/>
      <c r="S232" s="107"/>
      <c r="T232" s="107"/>
      <c r="U232" s="107"/>
      <c r="V232" s="107"/>
      <c r="W232" s="107"/>
      <c r="X232" s="107"/>
      <c r="Y232" s="107"/>
      <c r="Z232" s="107"/>
      <c r="AA232" s="107"/>
      <c r="AB232" s="107"/>
      <c r="AC232" s="107"/>
      <c r="AD232" s="107"/>
      <c r="AE232" s="107"/>
      <c r="AF232" s="107"/>
      <c r="AG232" s="107"/>
      <c r="AH232" s="107"/>
      <c r="AI232" s="107"/>
    </row>
    <row r="233" spans="1:35" ht="15.75" customHeight="1" x14ac:dyDescent="0.3">
      <c r="A233" s="107"/>
      <c r="B233" s="108"/>
      <c r="C233" s="108"/>
      <c r="D233" s="108"/>
      <c r="E233" s="109"/>
      <c r="F233" s="109"/>
      <c r="G233" s="109"/>
      <c r="H233" s="109"/>
      <c r="I233" s="109"/>
      <c r="J233" s="109"/>
      <c r="K233" s="109"/>
      <c r="L233" s="109"/>
      <c r="M233" s="107"/>
      <c r="N233" s="107"/>
      <c r="O233" s="107"/>
      <c r="P233" s="107"/>
      <c r="Q233" s="107"/>
      <c r="R233" s="107"/>
      <c r="S233" s="107"/>
      <c r="T233" s="107"/>
      <c r="U233" s="107"/>
      <c r="V233" s="107"/>
      <c r="W233" s="107"/>
      <c r="X233" s="107"/>
      <c r="Y233" s="107"/>
      <c r="Z233" s="107"/>
      <c r="AA233" s="107"/>
      <c r="AB233" s="107"/>
      <c r="AC233" s="107"/>
      <c r="AD233" s="107"/>
      <c r="AE233" s="107"/>
      <c r="AF233" s="107"/>
      <c r="AG233" s="107"/>
      <c r="AH233" s="107"/>
      <c r="AI233" s="107"/>
    </row>
    <row r="234" spans="1:35" ht="15.75" customHeight="1" x14ac:dyDescent="0.3">
      <c r="A234" s="107"/>
      <c r="B234" s="108"/>
      <c r="C234" s="108"/>
      <c r="D234" s="108"/>
      <c r="E234" s="109"/>
      <c r="F234" s="109"/>
      <c r="G234" s="109"/>
      <c r="H234" s="109"/>
      <c r="I234" s="109"/>
      <c r="J234" s="109"/>
      <c r="K234" s="109"/>
      <c r="L234" s="109"/>
      <c r="M234" s="107"/>
      <c r="N234" s="107"/>
      <c r="O234" s="107"/>
      <c r="P234" s="107"/>
      <c r="Q234" s="107"/>
      <c r="R234" s="107"/>
      <c r="S234" s="107"/>
      <c r="T234" s="107"/>
      <c r="U234" s="107"/>
      <c r="V234" s="107"/>
      <c r="W234" s="107"/>
      <c r="X234" s="107"/>
      <c r="Y234" s="107"/>
      <c r="Z234" s="107"/>
      <c r="AA234" s="107"/>
      <c r="AB234" s="107"/>
      <c r="AC234" s="107"/>
      <c r="AD234" s="107"/>
      <c r="AE234" s="107"/>
      <c r="AF234" s="107"/>
      <c r="AG234" s="107"/>
      <c r="AH234" s="107"/>
      <c r="AI234" s="107"/>
    </row>
    <row r="235" spans="1:35" ht="15.75" customHeight="1" x14ac:dyDescent="0.3">
      <c r="A235" s="107"/>
      <c r="B235" s="108"/>
      <c r="C235" s="108"/>
      <c r="D235" s="108"/>
      <c r="E235" s="109"/>
      <c r="F235" s="109"/>
      <c r="G235" s="109"/>
      <c r="H235" s="109"/>
      <c r="I235" s="109"/>
      <c r="J235" s="109"/>
      <c r="K235" s="109"/>
      <c r="L235" s="109"/>
      <c r="M235" s="107"/>
      <c r="N235" s="107"/>
      <c r="O235" s="107"/>
      <c r="P235" s="107"/>
      <c r="Q235" s="107"/>
      <c r="R235" s="107"/>
      <c r="S235" s="107"/>
      <c r="T235" s="107"/>
      <c r="U235" s="107"/>
      <c r="V235" s="107"/>
      <c r="W235" s="107"/>
      <c r="X235" s="107"/>
      <c r="Y235" s="107"/>
      <c r="Z235" s="107"/>
      <c r="AA235" s="107"/>
      <c r="AB235" s="107"/>
      <c r="AC235" s="107"/>
      <c r="AD235" s="107"/>
      <c r="AE235" s="107"/>
      <c r="AF235" s="107"/>
      <c r="AG235" s="107"/>
      <c r="AH235" s="107"/>
      <c r="AI235" s="107"/>
    </row>
    <row r="236" spans="1:35" ht="15.75" customHeight="1" x14ac:dyDescent="0.3">
      <c r="A236" s="107"/>
      <c r="B236" s="108"/>
      <c r="C236" s="108"/>
      <c r="D236" s="108"/>
      <c r="E236" s="109"/>
      <c r="F236" s="109"/>
      <c r="G236" s="109"/>
      <c r="H236" s="109"/>
      <c r="I236" s="109"/>
      <c r="J236" s="109"/>
      <c r="K236" s="109"/>
      <c r="L236" s="109"/>
      <c r="M236" s="107"/>
      <c r="N236" s="107"/>
      <c r="O236" s="107"/>
      <c r="P236" s="107"/>
      <c r="Q236" s="107"/>
      <c r="R236" s="107"/>
      <c r="S236" s="107"/>
      <c r="T236" s="107"/>
      <c r="U236" s="107"/>
      <c r="V236" s="107"/>
      <c r="W236" s="107"/>
      <c r="X236" s="107"/>
      <c r="Y236" s="107"/>
      <c r="Z236" s="107"/>
      <c r="AA236" s="107"/>
      <c r="AB236" s="107"/>
      <c r="AC236" s="107"/>
      <c r="AD236" s="107"/>
      <c r="AE236" s="107"/>
      <c r="AF236" s="107"/>
      <c r="AG236" s="107"/>
      <c r="AH236" s="107"/>
      <c r="AI236" s="107"/>
    </row>
    <row r="237" spans="1:35" ht="15.75" customHeight="1" x14ac:dyDescent="0.3">
      <c r="A237" s="107"/>
      <c r="B237" s="108"/>
      <c r="C237" s="108"/>
      <c r="D237" s="108"/>
      <c r="E237" s="109"/>
      <c r="F237" s="109"/>
      <c r="G237" s="109"/>
      <c r="H237" s="109"/>
      <c r="I237" s="109"/>
      <c r="J237" s="109"/>
      <c r="K237" s="109"/>
      <c r="L237" s="109"/>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c r="AI237" s="107"/>
    </row>
    <row r="238" spans="1:35" ht="15.75" customHeight="1" x14ac:dyDescent="0.3">
      <c r="A238" s="107"/>
      <c r="B238" s="108"/>
      <c r="C238" s="108"/>
      <c r="D238" s="108"/>
      <c r="E238" s="109"/>
      <c r="F238" s="109"/>
      <c r="G238" s="109"/>
      <c r="H238" s="109"/>
      <c r="I238" s="109"/>
      <c r="J238" s="109"/>
      <c r="K238" s="109"/>
      <c r="L238" s="109"/>
      <c r="M238" s="107"/>
      <c r="N238" s="107"/>
      <c r="O238" s="107"/>
      <c r="P238" s="107"/>
      <c r="Q238" s="107"/>
      <c r="R238" s="107"/>
      <c r="S238" s="107"/>
      <c r="T238" s="107"/>
      <c r="U238" s="107"/>
      <c r="V238" s="107"/>
      <c r="W238" s="107"/>
      <c r="X238" s="107"/>
      <c r="Y238" s="107"/>
      <c r="Z238" s="107"/>
      <c r="AA238" s="107"/>
      <c r="AB238" s="107"/>
      <c r="AC238" s="107"/>
      <c r="AD238" s="107"/>
      <c r="AE238" s="107"/>
      <c r="AF238" s="107"/>
      <c r="AG238" s="107"/>
      <c r="AH238" s="107"/>
      <c r="AI238" s="107"/>
    </row>
    <row r="239" spans="1:35" ht="15.75" customHeight="1" x14ac:dyDescent="0.3">
      <c r="A239" s="107"/>
      <c r="B239" s="108"/>
      <c r="C239" s="108"/>
      <c r="D239" s="108"/>
      <c r="E239" s="109"/>
      <c r="F239" s="109"/>
      <c r="G239" s="109"/>
      <c r="H239" s="109"/>
      <c r="I239" s="109"/>
      <c r="J239" s="109"/>
      <c r="K239" s="109"/>
      <c r="L239" s="109"/>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row>
    <row r="240" spans="1:35" ht="15.75" customHeight="1" x14ac:dyDescent="0.3">
      <c r="A240" s="107"/>
      <c r="B240" s="108"/>
      <c r="C240" s="108"/>
      <c r="D240" s="108"/>
      <c r="E240" s="109"/>
      <c r="F240" s="109"/>
      <c r="G240" s="109"/>
      <c r="H240" s="109"/>
      <c r="I240" s="109"/>
      <c r="J240" s="109"/>
      <c r="K240" s="109"/>
      <c r="L240" s="109"/>
      <c r="M240" s="107"/>
      <c r="N240" s="107"/>
      <c r="O240" s="107"/>
      <c r="P240" s="107"/>
      <c r="Q240" s="107"/>
      <c r="R240" s="107"/>
      <c r="S240" s="107"/>
      <c r="T240" s="107"/>
      <c r="U240" s="107"/>
      <c r="V240" s="107"/>
      <c r="W240" s="107"/>
      <c r="X240" s="107"/>
      <c r="Y240" s="107"/>
      <c r="Z240" s="107"/>
      <c r="AA240" s="107"/>
      <c r="AB240" s="107"/>
      <c r="AC240" s="107"/>
      <c r="AD240" s="107"/>
      <c r="AE240" s="107"/>
      <c r="AF240" s="107"/>
      <c r="AG240" s="107"/>
      <c r="AH240" s="107"/>
      <c r="AI240" s="107"/>
    </row>
    <row r="241" spans="1:35" ht="15.75" customHeight="1" x14ac:dyDescent="0.3">
      <c r="A241" s="107"/>
      <c r="B241" s="108"/>
      <c r="C241" s="108"/>
      <c r="D241" s="108"/>
      <c r="E241" s="109"/>
      <c r="F241" s="109"/>
      <c r="G241" s="109"/>
      <c r="H241" s="109"/>
      <c r="I241" s="109"/>
      <c r="J241" s="109"/>
      <c r="K241" s="109"/>
      <c r="L241" s="109"/>
      <c r="M241" s="107"/>
      <c r="N241" s="107"/>
      <c r="O241" s="107"/>
      <c r="P241" s="107"/>
      <c r="Q241" s="107"/>
      <c r="R241" s="107"/>
      <c r="S241" s="107"/>
      <c r="T241" s="107"/>
      <c r="U241" s="107"/>
      <c r="V241" s="107"/>
      <c r="W241" s="107"/>
      <c r="X241" s="107"/>
      <c r="Y241" s="107"/>
      <c r="Z241" s="107"/>
      <c r="AA241" s="107"/>
      <c r="AB241" s="107"/>
      <c r="AC241" s="107"/>
      <c r="AD241" s="107"/>
      <c r="AE241" s="107"/>
      <c r="AF241" s="107"/>
      <c r="AG241" s="107"/>
      <c r="AH241" s="107"/>
      <c r="AI241" s="107"/>
    </row>
    <row r="242" spans="1:35" ht="15.75" customHeight="1" x14ac:dyDescent="0.3">
      <c r="A242" s="107"/>
      <c r="B242" s="108"/>
      <c r="C242" s="108"/>
      <c r="D242" s="108"/>
      <c r="E242" s="109"/>
      <c r="F242" s="109"/>
      <c r="G242" s="109"/>
      <c r="H242" s="109"/>
      <c r="I242" s="109"/>
      <c r="J242" s="109"/>
      <c r="K242" s="109"/>
      <c r="L242" s="109"/>
      <c r="M242" s="107"/>
      <c r="N242" s="107"/>
      <c r="O242" s="107"/>
      <c r="P242" s="107"/>
      <c r="Q242" s="107"/>
      <c r="R242" s="107"/>
      <c r="S242" s="107"/>
      <c r="T242" s="107"/>
      <c r="U242" s="107"/>
      <c r="V242" s="107"/>
      <c r="W242" s="107"/>
      <c r="X242" s="107"/>
      <c r="Y242" s="107"/>
      <c r="Z242" s="107"/>
      <c r="AA242" s="107"/>
      <c r="AB242" s="107"/>
      <c r="AC242" s="107"/>
      <c r="AD242" s="107"/>
      <c r="AE242" s="107"/>
      <c r="AF242" s="107"/>
      <c r="AG242" s="107"/>
      <c r="AH242" s="107"/>
      <c r="AI242" s="107"/>
    </row>
    <row r="243" spans="1:35" ht="15.75" customHeight="1" x14ac:dyDescent="0.3">
      <c r="A243" s="107"/>
      <c r="B243" s="108"/>
      <c r="C243" s="108"/>
      <c r="D243" s="108"/>
      <c r="E243" s="109"/>
      <c r="F243" s="109"/>
      <c r="G243" s="109"/>
      <c r="H243" s="109"/>
      <c r="I243" s="109"/>
      <c r="J243" s="109"/>
      <c r="K243" s="109"/>
      <c r="L243" s="109"/>
      <c r="M243" s="107"/>
      <c r="N243" s="107"/>
      <c r="O243" s="107"/>
      <c r="P243" s="107"/>
      <c r="Q243" s="107"/>
      <c r="R243" s="107"/>
      <c r="S243" s="107"/>
      <c r="T243" s="107"/>
      <c r="U243" s="107"/>
      <c r="V243" s="107"/>
      <c r="W243" s="107"/>
      <c r="X243" s="107"/>
      <c r="Y243" s="107"/>
      <c r="Z243" s="107"/>
      <c r="AA243" s="107"/>
      <c r="AB243" s="107"/>
      <c r="AC243" s="107"/>
      <c r="AD243" s="107"/>
      <c r="AE243" s="107"/>
      <c r="AF243" s="107"/>
      <c r="AG243" s="107"/>
      <c r="AH243" s="107"/>
      <c r="AI243" s="107"/>
    </row>
    <row r="244" spans="1:35" ht="15.75" customHeight="1" x14ac:dyDescent="0.3">
      <c r="A244" s="107"/>
      <c r="B244" s="108"/>
      <c r="C244" s="108"/>
      <c r="D244" s="108"/>
      <c r="E244" s="109"/>
      <c r="F244" s="109"/>
      <c r="G244" s="109"/>
      <c r="H244" s="109"/>
      <c r="I244" s="109"/>
      <c r="J244" s="109"/>
      <c r="K244" s="109"/>
      <c r="L244" s="109"/>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row>
    <row r="245" spans="1:35" ht="15.75" customHeight="1" x14ac:dyDescent="0.3">
      <c r="A245" s="107"/>
      <c r="B245" s="108"/>
      <c r="C245" s="108"/>
      <c r="D245" s="108"/>
      <c r="E245" s="109"/>
      <c r="F245" s="109"/>
      <c r="G245" s="109"/>
      <c r="H245" s="109"/>
      <c r="I245" s="109"/>
      <c r="J245" s="109"/>
      <c r="K245" s="109"/>
      <c r="L245" s="109"/>
      <c r="M245" s="107"/>
      <c r="N245" s="107"/>
      <c r="O245" s="107"/>
      <c r="P245" s="107"/>
      <c r="Q245" s="107"/>
      <c r="R245" s="107"/>
      <c r="S245" s="107"/>
      <c r="T245" s="107"/>
      <c r="U245" s="107"/>
      <c r="V245" s="107"/>
      <c r="W245" s="107"/>
      <c r="X245" s="107"/>
      <c r="Y245" s="107"/>
      <c r="Z245" s="107"/>
      <c r="AA245" s="107"/>
      <c r="AB245" s="107"/>
      <c r="AC245" s="107"/>
      <c r="AD245" s="107"/>
      <c r="AE245" s="107"/>
      <c r="AF245" s="107"/>
      <c r="AG245" s="107"/>
      <c r="AH245" s="107"/>
      <c r="AI245" s="107"/>
    </row>
    <row r="246" spans="1:35" ht="15.75" customHeight="1" x14ac:dyDescent="0.3">
      <c r="A246" s="107"/>
      <c r="B246" s="108"/>
      <c r="C246" s="108"/>
      <c r="D246" s="108"/>
      <c r="E246" s="109"/>
      <c r="F246" s="109"/>
      <c r="G246" s="109"/>
      <c r="H246" s="109"/>
      <c r="I246" s="109"/>
      <c r="J246" s="109"/>
      <c r="K246" s="109"/>
      <c r="L246" s="109"/>
      <c r="M246" s="107"/>
      <c r="N246" s="107"/>
      <c r="O246" s="107"/>
      <c r="P246" s="107"/>
      <c r="Q246" s="107"/>
      <c r="R246" s="107"/>
      <c r="S246" s="107"/>
      <c r="T246" s="107"/>
      <c r="U246" s="107"/>
      <c r="V246" s="107"/>
      <c r="W246" s="107"/>
      <c r="X246" s="107"/>
      <c r="Y246" s="107"/>
      <c r="Z246" s="107"/>
      <c r="AA246" s="107"/>
      <c r="AB246" s="107"/>
      <c r="AC246" s="107"/>
      <c r="AD246" s="107"/>
      <c r="AE246" s="107"/>
      <c r="AF246" s="107"/>
      <c r="AG246" s="107"/>
      <c r="AH246" s="107"/>
      <c r="AI246" s="107"/>
    </row>
    <row r="247" spans="1:35" ht="15.75" customHeight="1" x14ac:dyDescent="0.3">
      <c r="A247" s="107"/>
      <c r="B247" s="108"/>
      <c r="C247" s="108"/>
      <c r="D247" s="108"/>
      <c r="E247" s="109"/>
      <c r="F247" s="109"/>
      <c r="G247" s="109"/>
      <c r="H247" s="109"/>
      <c r="I247" s="109"/>
      <c r="J247" s="109"/>
      <c r="K247" s="109"/>
      <c r="L247" s="109"/>
      <c r="M247" s="107"/>
      <c r="N247" s="107"/>
      <c r="O247" s="107"/>
      <c r="P247" s="107"/>
      <c r="Q247" s="107"/>
      <c r="R247" s="107"/>
      <c r="S247" s="107"/>
      <c r="T247" s="107"/>
      <c r="U247" s="107"/>
      <c r="V247" s="107"/>
      <c r="W247" s="107"/>
      <c r="X247" s="107"/>
      <c r="Y247" s="107"/>
      <c r="Z247" s="107"/>
      <c r="AA247" s="107"/>
      <c r="AB247" s="107"/>
      <c r="AC247" s="107"/>
      <c r="AD247" s="107"/>
      <c r="AE247" s="107"/>
      <c r="AF247" s="107"/>
      <c r="AG247" s="107"/>
      <c r="AH247" s="107"/>
      <c r="AI247" s="107"/>
    </row>
    <row r="248" spans="1:35" ht="15.75" customHeight="1" x14ac:dyDescent="0.3">
      <c r="A248" s="107"/>
      <c r="B248" s="108"/>
      <c r="C248" s="108"/>
      <c r="D248" s="108"/>
      <c r="E248" s="109"/>
      <c r="F248" s="109"/>
      <c r="G248" s="109"/>
      <c r="H248" s="109"/>
      <c r="I248" s="109"/>
      <c r="J248" s="109"/>
      <c r="K248" s="109"/>
      <c r="L248" s="109"/>
      <c r="M248" s="107"/>
      <c r="N248" s="107"/>
      <c r="O248" s="107"/>
      <c r="P248" s="107"/>
      <c r="Q248" s="107"/>
      <c r="R248" s="107"/>
      <c r="S248" s="107"/>
      <c r="T248" s="107"/>
      <c r="U248" s="107"/>
      <c r="V248" s="107"/>
      <c r="W248" s="107"/>
      <c r="X248" s="107"/>
      <c r="Y248" s="107"/>
      <c r="Z248" s="107"/>
      <c r="AA248" s="107"/>
      <c r="AB248" s="107"/>
      <c r="AC248" s="107"/>
      <c r="AD248" s="107"/>
      <c r="AE248" s="107"/>
      <c r="AF248" s="107"/>
      <c r="AG248" s="107"/>
      <c r="AH248" s="107"/>
      <c r="AI248" s="107"/>
    </row>
    <row r="249" spans="1:35" ht="15.75" customHeight="1" x14ac:dyDescent="0.3">
      <c r="A249" s="107"/>
      <c r="B249" s="108"/>
      <c r="C249" s="108"/>
      <c r="D249" s="108"/>
      <c r="E249" s="109"/>
      <c r="F249" s="109"/>
      <c r="G249" s="109"/>
      <c r="H249" s="109"/>
      <c r="I249" s="109"/>
      <c r="J249" s="109"/>
      <c r="K249" s="109"/>
      <c r="L249" s="109"/>
      <c r="M249" s="107"/>
      <c r="N249" s="107"/>
      <c r="O249" s="107"/>
      <c r="P249" s="107"/>
      <c r="Q249" s="107"/>
      <c r="R249" s="107"/>
      <c r="S249" s="107"/>
      <c r="T249" s="107"/>
      <c r="U249" s="107"/>
      <c r="V249" s="107"/>
      <c r="W249" s="107"/>
      <c r="X249" s="107"/>
      <c r="Y249" s="107"/>
      <c r="Z249" s="107"/>
      <c r="AA249" s="107"/>
      <c r="AB249" s="107"/>
      <c r="AC249" s="107"/>
      <c r="AD249" s="107"/>
      <c r="AE249" s="107"/>
      <c r="AF249" s="107"/>
      <c r="AG249" s="107"/>
      <c r="AH249" s="107"/>
      <c r="AI249" s="107"/>
    </row>
    <row r="250" spans="1:35" ht="15.75" customHeight="1" x14ac:dyDescent="0.3">
      <c r="A250" s="107"/>
      <c r="B250" s="108"/>
      <c r="C250" s="108"/>
      <c r="D250" s="108"/>
      <c r="E250" s="109"/>
      <c r="F250" s="109"/>
      <c r="G250" s="109"/>
      <c r="H250" s="109"/>
      <c r="I250" s="109"/>
      <c r="J250" s="109"/>
      <c r="K250" s="109"/>
      <c r="L250" s="109"/>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row>
    <row r="251" spans="1:35" ht="15.75" customHeight="1" x14ac:dyDescent="0.3">
      <c r="A251" s="107"/>
      <c r="B251" s="108"/>
      <c r="C251" s="108"/>
      <c r="D251" s="108"/>
      <c r="E251" s="109"/>
      <c r="F251" s="109"/>
      <c r="G251" s="109"/>
      <c r="H251" s="109"/>
      <c r="I251" s="109"/>
      <c r="J251" s="109"/>
      <c r="K251" s="109"/>
      <c r="L251" s="109"/>
      <c r="M251" s="107"/>
      <c r="N251" s="107"/>
      <c r="O251" s="107"/>
      <c r="P251" s="107"/>
      <c r="Q251" s="107"/>
      <c r="R251" s="107"/>
      <c r="S251" s="107"/>
      <c r="T251" s="107"/>
      <c r="U251" s="107"/>
      <c r="V251" s="107"/>
      <c r="W251" s="107"/>
      <c r="X251" s="107"/>
      <c r="Y251" s="107"/>
      <c r="Z251" s="107"/>
      <c r="AA251" s="107"/>
      <c r="AB251" s="107"/>
      <c r="AC251" s="107"/>
      <c r="AD251" s="107"/>
      <c r="AE251" s="107"/>
      <c r="AF251" s="107"/>
      <c r="AG251" s="107"/>
      <c r="AH251" s="107"/>
      <c r="AI251" s="107"/>
    </row>
    <row r="252" spans="1:35" ht="15.75" customHeight="1" x14ac:dyDescent="0.3">
      <c r="A252" s="107"/>
      <c r="B252" s="108"/>
      <c r="C252" s="108"/>
      <c r="D252" s="108"/>
      <c r="E252" s="109"/>
      <c r="F252" s="109"/>
      <c r="G252" s="109"/>
      <c r="H252" s="109"/>
      <c r="I252" s="109"/>
      <c r="J252" s="109"/>
      <c r="K252" s="109"/>
      <c r="L252" s="109"/>
      <c r="M252" s="107"/>
      <c r="N252" s="107"/>
      <c r="O252" s="107"/>
      <c r="P252" s="107"/>
      <c r="Q252" s="107"/>
      <c r="R252" s="107"/>
      <c r="S252" s="107"/>
      <c r="T252" s="107"/>
      <c r="U252" s="107"/>
      <c r="V252" s="107"/>
      <c r="W252" s="107"/>
      <c r="X252" s="107"/>
      <c r="Y252" s="107"/>
      <c r="Z252" s="107"/>
      <c r="AA252" s="107"/>
      <c r="AB252" s="107"/>
      <c r="AC252" s="107"/>
      <c r="AD252" s="107"/>
      <c r="AE252" s="107"/>
      <c r="AF252" s="107"/>
      <c r="AG252" s="107"/>
      <c r="AH252" s="107"/>
      <c r="AI252" s="107"/>
    </row>
    <row r="253" spans="1:35" ht="15.75" customHeight="1" x14ac:dyDescent="0.3">
      <c r="A253" s="107"/>
      <c r="B253" s="108"/>
      <c r="C253" s="108"/>
      <c r="D253" s="108"/>
      <c r="E253" s="109"/>
      <c r="F253" s="109"/>
      <c r="G253" s="109"/>
      <c r="H253" s="109"/>
      <c r="I253" s="109"/>
      <c r="J253" s="109"/>
      <c r="K253" s="109"/>
      <c r="L253" s="109"/>
      <c r="M253" s="107"/>
      <c r="N253" s="107"/>
      <c r="O253" s="107"/>
      <c r="P253" s="107"/>
      <c r="Q253" s="107"/>
      <c r="R253" s="107"/>
      <c r="S253" s="107"/>
      <c r="T253" s="107"/>
      <c r="U253" s="107"/>
      <c r="V253" s="107"/>
      <c r="W253" s="107"/>
      <c r="X253" s="107"/>
      <c r="Y253" s="107"/>
      <c r="Z253" s="107"/>
      <c r="AA253" s="107"/>
      <c r="AB253" s="107"/>
      <c r="AC253" s="107"/>
      <c r="AD253" s="107"/>
      <c r="AE253" s="107"/>
      <c r="AF253" s="107"/>
      <c r="AG253" s="107"/>
      <c r="AH253" s="107"/>
      <c r="AI253" s="107"/>
    </row>
    <row r="254" spans="1:35" ht="15.75" customHeight="1" x14ac:dyDescent="0.3">
      <c r="A254" s="107"/>
      <c r="B254" s="108"/>
      <c r="C254" s="108"/>
      <c r="D254" s="108"/>
      <c r="E254" s="109"/>
      <c r="F254" s="109"/>
      <c r="G254" s="109"/>
      <c r="H254" s="109"/>
      <c r="I254" s="109"/>
      <c r="J254" s="109"/>
      <c r="K254" s="109"/>
      <c r="L254" s="109"/>
      <c r="M254" s="107"/>
      <c r="N254" s="107"/>
      <c r="O254" s="107"/>
      <c r="P254" s="107"/>
      <c r="Q254" s="107"/>
      <c r="R254" s="107"/>
      <c r="S254" s="107"/>
      <c r="T254" s="107"/>
      <c r="U254" s="107"/>
      <c r="V254" s="107"/>
      <c r="W254" s="107"/>
      <c r="X254" s="107"/>
      <c r="Y254" s="107"/>
      <c r="Z254" s="107"/>
      <c r="AA254" s="107"/>
      <c r="AB254" s="107"/>
      <c r="AC254" s="107"/>
      <c r="AD254" s="107"/>
      <c r="AE254" s="107"/>
      <c r="AF254" s="107"/>
      <c r="AG254" s="107"/>
      <c r="AH254" s="107"/>
      <c r="AI254" s="107"/>
    </row>
    <row r="255" spans="1:35" ht="15.75" customHeight="1" x14ac:dyDescent="0.3">
      <c r="A255" s="107"/>
      <c r="B255" s="108"/>
      <c r="C255" s="108"/>
      <c r="D255" s="108"/>
      <c r="E255" s="109"/>
      <c r="F255" s="109"/>
      <c r="G255" s="109"/>
      <c r="H255" s="109"/>
      <c r="I255" s="109"/>
      <c r="J255" s="109"/>
      <c r="K255" s="109"/>
      <c r="L255" s="109"/>
      <c r="M255" s="107"/>
      <c r="N255" s="107"/>
      <c r="O255" s="107"/>
      <c r="P255" s="107"/>
      <c r="Q255" s="107"/>
      <c r="R255" s="107"/>
      <c r="S255" s="107"/>
      <c r="T255" s="107"/>
      <c r="U255" s="107"/>
      <c r="V255" s="107"/>
      <c r="W255" s="107"/>
      <c r="X255" s="107"/>
      <c r="Y255" s="107"/>
      <c r="Z255" s="107"/>
      <c r="AA255" s="107"/>
      <c r="AB255" s="107"/>
      <c r="AC255" s="107"/>
      <c r="AD255" s="107"/>
      <c r="AE255" s="107"/>
      <c r="AF255" s="107"/>
      <c r="AG255" s="107"/>
      <c r="AH255" s="107"/>
      <c r="AI255" s="107"/>
    </row>
    <row r="256" spans="1:35" ht="15.75" customHeight="1" x14ac:dyDescent="0.3">
      <c r="A256" s="107"/>
      <c r="B256" s="108"/>
      <c r="C256" s="108"/>
      <c r="D256" s="108"/>
      <c r="E256" s="109"/>
      <c r="F256" s="109"/>
      <c r="G256" s="109"/>
      <c r="H256" s="109"/>
      <c r="I256" s="109"/>
      <c r="J256" s="109"/>
      <c r="K256" s="109"/>
      <c r="L256" s="109"/>
      <c r="M256" s="107"/>
      <c r="N256" s="107"/>
      <c r="O256" s="107"/>
      <c r="P256" s="107"/>
      <c r="Q256" s="107"/>
      <c r="R256" s="107"/>
      <c r="S256" s="107"/>
      <c r="T256" s="107"/>
      <c r="U256" s="107"/>
      <c r="V256" s="107"/>
      <c r="W256" s="107"/>
      <c r="X256" s="107"/>
      <c r="Y256" s="107"/>
      <c r="Z256" s="107"/>
      <c r="AA256" s="107"/>
      <c r="AB256" s="107"/>
      <c r="AC256" s="107"/>
      <c r="AD256" s="107"/>
      <c r="AE256" s="107"/>
      <c r="AF256" s="107"/>
      <c r="AG256" s="107"/>
      <c r="AH256" s="107"/>
      <c r="AI256" s="107"/>
    </row>
    <row r="257" spans="1:35" ht="15.75" customHeight="1" x14ac:dyDescent="0.3">
      <c r="A257" s="107"/>
      <c r="B257" s="108"/>
      <c r="C257" s="108"/>
      <c r="D257" s="108"/>
      <c r="E257" s="109"/>
      <c r="F257" s="109"/>
      <c r="G257" s="109"/>
      <c r="H257" s="109"/>
      <c r="I257" s="109"/>
      <c r="J257" s="109"/>
      <c r="K257" s="109"/>
      <c r="L257" s="109"/>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row>
    <row r="258" spans="1:35" ht="15.75" customHeight="1" x14ac:dyDescent="0.3">
      <c r="A258" s="107"/>
      <c r="B258" s="108"/>
      <c r="C258" s="108"/>
      <c r="D258" s="108"/>
      <c r="E258" s="109"/>
      <c r="F258" s="109"/>
      <c r="G258" s="109"/>
      <c r="H258" s="109"/>
      <c r="I258" s="109"/>
      <c r="J258" s="109"/>
      <c r="K258" s="109"/>
      <c r="L258" s="109"/>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row>
    <row r="259" spans="1:35" ht="15.75" customHeight="1" x14ac:dyDescent="0.3">
      <c r="A259" s="107"/>
      <c r="B259" s="108"/>
      <c r="C259" s="108"/>
      <c r="D259" s="108"/>
      <c r="E259" s="109"/>
      <c r="F259" s="109"/>
      <c r="G259" s="109"/>
      <c r="H259" s="109"/>
      <c r="I259" s="109"/>
      <c r="J259" s="109"/>
      <c r="K259" s="109"/>
      <c r="L259" s="109"/>
      <c r="M259" s="107"/>
      <c r="N259" s="107"/>
      <c r="O259" s="107"/>
      <c r="P259" s="107"/>
      <c r="Q259" s="107"/>
      <c r="R259" s="107"/>
      <c r="S259" s="107"/>
      <c r="T259" s="107"/>
      <c r="U259" s="107"/>
      <c r="V259" s="107"/>
      <c r="W259" s="107"/>
      <c r="X259" s="107"/>
      <c r="Y259" s="107"/>
      <c r="Z259" s="107"/>
      <c r="AA259" s="107"/>
      <c r="AB259" s="107"/>
      <c r="AC259" s="107"/>
      <c r="AD259" s="107"/>
      <c r="AE259" s="107"/>
      <c r="AF259" s="107"/>
      <c r="AG259" s="107"/>
      <c r="AH259" s="107"/>
      <c r="AI259" s="107"/>
    </row>
    <row r="260" spans="1:35" ht="15.75" customHeight="1" x14ac:dyDescent="0.3">
      <c r="A260" s="107"/>
      <c r="B260" s="108"/>
      <c r="C260" s="108"/>
      <c r="D260" s="108"/>
      <c r="E260" s="109"/>
      <c r="F260" s="109"/>
      <c r="G260" s="109"/>
      <c r="H260" s="109"/>
      <c r="I260" s="109"/>
      <c r="J260" s="109"/>
      <c r="K260" s="109"/>
      <c r="L260" s="109"/>
      <c r="M260" s="107"/>
      <c r="N260" s="107"/>
      <c r="O260" s="107"/>
      <c r="P260" s="107"/>
      <c r="Q260" s="107"/>
      <c r="R260" s="107"/>
      <c r="S260" s="107"/>
      <c r="T260" s="107"/>
      <c r="U260" s="107"/>
      <c r="V260" s="107"/>
      <c r="W260" s="107"/>
      <c r="X260" s="107"/>
      <c r="Y260" s="107"/>
      <c r="Z260" s="107"/>
      <c r="AA260" s="107"/>
      <c r="AB260" s="107"/>
      <c r="AC260" s="107"/>
      <c r="AD260" s="107"/>
      <c r="AE260" s="107"/>
      <c r="AF260" s="107"/>
      <c r="AG260" s="107"/>
      <c r="AH260" s="107"/>
      <c r="AI260" s="107"/>
    </row>
    <row r="261" spans="1:35" ht="15.75" customHeight="1" x14ac:dyDescent="0.3">
      <c r="A261" s="107"/>
      <c r="B261" s="108"/>
      <c r="C261" s="108"/>
      <c r="D261" s="108"/>
      <c r="E261" s="109"/>
      <c r="F261" s="109"/>
      <c r="G261" s="109"/>
      <c r="H261" s="109"/>
      <c r="I261" s="109"/>
      <c r="J261" s="109"/>
      <c r="K261" s="109"/>
      <c r="L261" s="109"/>
      <c r="M261" s="107"/>
      <c r="N261" s="107"/>
      <c r="O261" s="107"/>
      <c r="P261" s="107"/>
      <c r="Q261" s="107"/>
      <c r="R261" s="107"/>
      <c r="S261" s="107"/>
      <c r="T261" s="107"/>
      <c r="U261" s="107"/>
      <c r="V261" s="107"/>
      <c r="W261" s="107"/>
      <c r="X261" s="107"/>
      <c r="Y261" s="107"/>
      <c r="Z261" s="107"/>
      <c r="AA261" s="107"/>
      <c r="AB261" s="107"/>
      <c r="AC261" s="107"/>
      <c r="AD261" s="107"/>
      <c r="AE261" s="107"/>
      <c r="AF261" s="107"/>
      <c r="AG261" s="107"/>
      <c r="AH261" s="107"/>
      <c r="AI261" s="107"/>
    </row>
    <row r="262" spans="1:35" ht="15.75" customHeight="1" x14ac:dyDescent="0.3">
      <c r="A262" s="107"/>
      <c r="B262" s="108"/>
      <c r="C262" s="108"/>
      <c r="D262" s="108"/>
      <c r="E262" s="109"/>
      <c r="F262" s="109"/>
      <c r="G262" s="109"/>
      <c r="H262" s="109"/>
      <c r="I262" s="109"/>
      <c r="J262" s="109"/>
      <c r="K262" s="109"/>
      <c r="L262" s="109"/>
      <c r="M262" s="107"/>
      <c r="N262" s="107"/>
      <c r="O262" s="107"/>
      <c r="P262" s="107"/>
      <c r="Q262" s="107"/>
      <c r="R262" s="107"/>
      <c r="S262" s="107"/>
      <c r="T262" s="107"/>
      <c r="U262" s="107"/>
      <c r="V262" s="107"/>
      <c r="W262" s="107"/>
      <c r="X262" s="107"/>
      <c r="Y262" s="107"/>
      <c r="Z262" s="107"/>
      <c r="AA262" s="107"/>
      <c r="AB262" s="107"/>
      <c r="AC262" s="107"/>
      <c r="AD262" s="107"/>
      <c r="AE262" s="107"/>
      <c r="AF262" s="107"/>
      <c r="AG262" s="107"/>
      <c r="AH262" s="107"/>
      <c r="AI262" s="107"/>
    </row>
    <row r="263" spans="1:35" ht="15.75" customHeight="1" x14ac:dyDescent="0.3">
      <c r="A263" s="107"/>
      <c r="B263" s="108"/>
      <c r="C263" s="108"/>
      <c r="D263" s="108"/>
      <c r="E263" s="109"/>
      <c r="F263" s="109"/>
      <c r="G263" s="109"/>
      <c r="H263" s="109"/>
      <c r="I263" s="109"/>
      <c r="J263" s="109"/>
      <c r="K263" s="109"/>
      <c r="L263" s="109"/>
      <c r="M263" s="107"/>
      <c r="N263" s="107"/>
      <c r="O263" s="107"/>
      <c r="P263" s="107"/>
      <c r="Q263" s="107"/>
      <c r="R263" s="107"/>
      <c r="S263" s="107"/>
      <c r="T263" s="107"/>
      <c r="U263" s="107"/>
      <c r="V263" s="107"/>
      <c r="W263" s="107"/>
      <c r="X263" s="107"/>
      <c r="Y263" s="107"/>
      <c r="Z263" s="107"/>
      <c r="AA263" s="107"/>
      <c r="AB263" s="107"/>
      <c r="AC263" s="107"/>
      <c r="AD263" s="107"/>
      <c r="AE263" s="107"/>
      <c r="AF263" s="107"/>
      <c r="AG263" s="107"/>
      <c r="AH263" s="107"/>
      <c r="AI263" s="107"/>
    </row>
    <row r="264" spans="1:35" ht="15.75" customHeight="1" x14ac:dyDescent="0.3">
      <c r="A264" s="107"/>
      <c r="B264" s="108"/>
      <c r="C264" s="108"/>
      <c r="D264" s="108"/>
      <c r="E264" s="109"/>
      <c r="F264" s="109"/>
      <c r="G264" s="109"/>
      <c r="H264" s="109"/>
      <c r="I264" s="109"/>
      <c r="J264" s="109"/>
      <c r="K264" s="109"/>
      <c r="L264" s="109"/>
      <c r="M264" s="107"/>
      <c r="N264" s="107"/>
      <c r="O264" s="107"/>
      <c r="P264" s="107"/>
      <c r="Q264" s="107"/>
      <c r="R264" s="107"/>
      <c r="S264" s="107"/>
      <c r="T264" s="107"/>
      <c r="U264" s="107"/>
      <c r="V264" s="107"/>
      <c r="W264" s="107"/>
      <c r="X264" s="107"/>
      <c r="Y264" s="107"/>
      <c r="Z264" s="107"/>
      <c r="AA264" s="107"/>
      <c r="AB264" s="107"/>
      <c r="AC264" s="107"/>
      <c r="AD264" s="107"/>
      <c r="AE264" s="107"/>
      <c r="AF264" s="107"/>
      <c r="AG264" s="107"/>
      <c r="AH264" s="107"/>
      <c r="AI264" s="107"/>
    </row>
    <row r="265" spans="1:35" ht="15.75" customHeight="1" x14ac:dyDescent="0.3">
      <c r="A265" s="107"/>
      <c r="B265" s="108"/>
      <c r="C265" s="108"/>
      <c r="D265" s="108"/>
      <c r="E265" s="109"/>
      <c r="F265" s="109"/>
      <c r="G265" s="109"/>
      <c r="H265" s="109"/>
      <c r="I265" s="109"/>
      <c r="J265" s="109"/>
      <c r="K265" s="109"/>
      <c r="L265" s="109"/>
      <c r="M265" s="107"/>
      <c r="N265" s="107"/>
      <c r="O265" s="107"/>
      <c r="P265" s="107"/>
      <c r="Q265" s="107"/>
      <c r="R265" s="107"/>
      <c r="S265" s="107"/>
      <c r="T265" s="107"/>
      <c r="U265" s="107"/>
      <c r="V265" s="107"/>
      <c r="W265" s="107"/>
      <c r="X265" s="107"/>
      <c r="Y265" s="107"/>
      <c r="Z265" s="107"/>
      <c r="AA265" s="107"/>
      <c r="AB265" s="107"/>
      <c r="AC265" s="107"/>
      <c r="AD265" s="107"/>
      <c r="AE265" s="107"/>
      <c r="AF265" s="107"/>
      <c r="AG265" s="107"/>
      <c r="AH265" s="107"/>
      <c r="AI265" s="107"/>
    </row>
    <row r="266" spans="1:35" ht="15.75" customHeight="1" x14ac:dyDescent="0.3">
      <c r="A266" s="107"/>
      <c r="B266" s="108"/>
      <c r="C266" s="108"/>
      <c r="D266" s="108"/>
      <c r="E266" s="109"/>
      <c r="F266" s="109"/>
      <c r="G266" s="109"/>
      <c r="H266" s="109"/>
      <c r="I266" s="109"/>
      <c r="J266" s="109"/>
      <c r="K266" s="109"/>
      <c r="L266" s="109"/>
      <c r="M266" s="107"/>
      <c r="N266" s="107"/>
      <c r="O266" s="107"/>
      <c r="P266" s="107"/>
      <c r="Q266" s="107"/>
      <c r="R266" s="107"/>
      <c r="S266" s="107"/>
      <c r="T266" s="107"/>
      <c r="U266" s="107"/>
      <c r="V266" s="107"/>
      <c r="W266" s="107"/>
      <c r="X266" s="107"/>
      <c r="Y266" s="107"/>
      <c r="Z266" s="107"/>
      <c r="AA266" s="107"/>
      <c r="AB266" s="107"/>
      <c r="AC266" s="107"/>
      <c r="AD266" s="107"/>
      <c r="AE266" s="107"/>
      <c r="AF266" s="107"/>
      <c r="AG266" s="107"/>
      <c r="AH266" s="107"/>
      <c r="AI266" s="107"/>
    </row>
    <row r="267" spans="1:35" ht="15.75" customHeight="1" x14ac:dyDescent="0.3">
      <c r="A267" s="107"/>
      <c r="B267" s="108"/>
      <c r="C267" s="108"/>
      <c r="D267" s="108"/>
      <c r="E267" s="109"/>
      <c r="F267" s="109"/>
      <c r="G267" s="109"/>
      <c r="H267" s="109"/>
      <c r="I267" s="109"/>
      <c r="J267" s="109"/>
      <c r="K267" s="109"/>
      <c r="L267" s="109"/>
      <c r="M267" s="107"/>
      <c r="N267" s="107"/>
      <c r="O267" s="107"/>
      <c r="P267" s="107"/>
      <c r="Q267" s="107"/>
      <c r="R267" s="107"/>
      <c r="S267" s="107"/>
      <c r="T267" s="107"/>
      <c r="U267" s="107"/>
      <c r="V267" s="107"/>
      <c r="W267" s="107"/>
      <c r="X267" s="107"/>
      <c r="Y267" s="107"/>
      <c r="Z267" s="107"/>
      <c r="AA267" s="107"/>
      <c r="AB267" s="107"/>
      <c r="AC267" s="107"/>
      <c r="AD267" s="107"/>
      <c r="AE267" s="107"/>
      <c r="AF267" s="107"/>
      <c r="AG267" s="107"/>
      <c r="AH267" s="107"/>
      <c r="AI267" s="107"/>
    </row>
    <row r="268" spans="1:35" ht="15.75" customHeight="1" x14ac:dyDescent="0.3">
      <c r="A268" s="107"/>
      <c r="B268" s="108"/>
      <c r="C268" s="108"/>
      <c r="D268" s="108"/>
      <c r="E268" s="109"/>
      <c r="F268" s="109"/>
      <c r="G268" s="109"/>
      <c r="H268" s="109"/>
      <c r="I268" s="109"/>
      <c r="J268" s="109"/>
      <c r="K268" s="109"/>
      <c r="L268" s="109"/>
      <c r="M268" s="107"/>
      <c r="N268" s="107"/>
      <c r="O268" s="107"/>
      <c r="P268" s="107"/>
      <c r="Q268" s="107"/>
      <c r="R268" s="107"/>
      <c r="S268" s="107"/>
      <c r="T268" s="107"/>
      <c r="U268" s="107"/>
      <c r="V268" s="107"/>
      <c r="W268" s="107"/>
      <c r="X268" s="107"/>
      <c r="Y268" s="107"/>
      <c r="Z268" s="107"/>
      <c r="AA268" s="107"/>
      <c r="AB268" s="107"/>
      <c r="AC268" s="107"/>
      <c r="AD268" s="107"/>
      <c r="AE268" s="107"/>
      <c r="AF268" s="107"/>
      <c r="AG268" s="107"/>
      <c r="AH268" s="107"/>
      <c r="AI268" s="107"/>
    </row>
    <row r="269" spans="1:35" ht="15.75" customHeight="1" x14ac:dyDescent="0.3">
      <c r="A269" s="107"/>
      <c r="B269" s="108"/>
      <c r="C269" s="108"/>
      <c r="D269" s="108"/>
      <c r="E269" s="109"/>
      <c r="F269" s="109"/>
      <c r="G269" s="109"/>
      <c r="H269" s="109"/>
      <c r="I269" s="109"/>
      <c r="J269" s="109"/>
      <c r="K269" s="109"/>
      <c r="L269" s="109"/>
      <c r="M269" s="107"/>
      <c r="N269" s="107"/>
      <c r="O269" s="107"/>
      <c r="P269" s="107"/>
      <c r="Q269" s="107"/>
      <c r="R269" s="107"/>
      <c r="S269" s="107"/>
      <c r="T269" s="107"/>
      <c r="U269" s="107"/>
      <c r="V269" s="107"/>
      <c r="W269" s="107"/>
      <c r="X269" s="107"/>
      <c r="Y269" s="107"/>
      <c r="Z269" s="107"/>
      <c r="AA269" s="107"/>
      <c r="AB269" s="107"/>
      <c r="AC269" s="107"/>
      <c r="AD269" s="107"/>
      <c r="AE269" s="107"/>
      <c r="AF269" s="107"/>
      <c r="AG269" s="107"/>
      <c r="AH269" s="107"/>
      <c r="AI269" s="107"/>
    </row>
    <row r="270" spans="1:35" ht="15.75" customHeight="1" x14ac:dyDescent="0.3">
      <c r="A270" s="107"/>
      <c r="B270" s="108"/>
      <c r="C270" s="108"/>
      <c r="D270" s="108"/>
      <c r="E270" s="109"/>
      <c r="F270" s="109"/>
      <c r="G270" s="109"/>
      <c r="H270" s="109"/>
      <c r="I270" s="109"/>
      <c r="J270" s="109"/>
      <c r="K270" s="109"/>
      <c r="L270" s="109"/>
      <c r="M270" s="107"/>
      <c r="N270" s="107"/>
      <c r="O270" s="107"/>
      <c r="P270" s="107"/>
      <c r="Q270" s="107"/>
      <c r="R270" s="107"/>
      <c r="S270" s="107"/>
      <c r="T270" s="107"/>
      <c r="U270" s="107"/>
      <c r="V270" s="107"/>
      <c r="W270" s="107"/>
      <c r="X270" s="107"/>
      <c r="Y270" s="107"/>
      <c r="Z270" s="107"/>
      <c r="AA270" s="107"/>
      <c r="AB270" s="107"/>
      <c r="AC270" s="107"/>
      <c r="AD270" s="107"/>
      <c r="AE270" s="107"/>
      <c r="AF270" s="107"/>
      <c r="AG270" s="107"/>
      <c r="AH270" s="107"/>
      <c r="AI270" s="107"/>
    </row>
    <row r="271" spans="1:35" ht="15.75" customHeight="1" x14ac:dyDescent="0.3">
      <c r="A271" s="107"/>
      <c r="B271" s="108"/>
      <c r="C271" s="108"/>
      <c r="D271" s="108"/>
      <c r="E271" s="109"/>
      <c r="F271" s="109"/>
      <c r="G271" s="109"/>
      <c r="H271" s="109"/>
      <c r="I271" s="109"/>
      <c r="J271" s="109"/>
      <c r="K271" s="109"/>
      <c r="L271" s="109"/>
      <c r="M271" s="107"/>
      <c r="N271" s="107"/>
      <c r="O271" s="107"/>
      <c r="P271" s="107"/>
      <c r="Q271" s="107"/>
      <c r="R271" s="107"/>
      <c r="S271" s="107"/>
      <c r="T271" s="107"/>
      <c r="U271" s="107"/>
      <c r="V271" s="107"/>
      <c r="W271" s="107"/>
      <c r="X271" s="107"/>
      <c r="Y271" s="107"/>
      <c r="Z271" s="107"/>
      <c r="AA271" s="107"/>
      <c r="AB271" s="107"/>
      <c r="AC271" s="107"/>
      <c r="AD271" s="107"/>
      <c r="AE271" s="107"/>
      <c r="AF271" s="107"/>
      <c r="AG271" s="107"/>
      <c r="AH271" s="107"/>
      <c r="AI271" s="107"/>
    </row>
    <row r="272" spans="1:35" ht="15.75" customHeight="1" x14ac:dyDescent="0.3">
      <c r="A272" s="107"/>
      <c r="B272" s="108"/>
      <c r="C272" s="108"/>
      <c r="D272" s="108"/>
      <c r="E272" s="109"/>
      <c r="F272" s="109"/>
      <c r="G272" s="109"/>
      <c r="H272" s="109"/>
      <c r="I272" s="109"/>
      <c r="J272" s="109"/>
      <c r="K272" s="109"/>
      <c r="L272" s="109"/>
      <c r="M272" s="107"/>
      <c r="N272" s="107"/>
      <c r="O272" s="107"/>
      <c r="P272" s="107"/>
      <c r="Q272" s="107"/>
      <c r="R272" s="107"/>
      <c r="S272" s="107"/>
      <c r="T272" s="107"/>
      <c r="U272" s="107"/>
      <c r="V272" s="107"/>
      <c r="W272" s="107"/>
      <c r="X272" s="107"/>
      <c r="Y272" s="107"/>
      <c r="Z272" s="107"/>
      <c r="AA272" s="107"/>
      <c r="AB272" s="107"/>
      <c r="AC272" s="107"/>
      <c r="AD272" s="107"/>
      <c r="AE272" s="107"/>
      <c r="AF272" s="107"/>
      <c r="AG272" s="107"/>
      <c r="AH272" s="107"/>
      <c r="AI272" s="107"/>
    </row>
    <row r="273" spans="1:35" ht="15.75" customHeight="1" x14ac:dyDescent="0.3">
      <c r="A273" s="107"/>
      <c r="B273" s="108"/>
      <c r="C273" s="108"/>
      <c r="D273" s="108"/>
      <c r="E273" s="109"/>
      <c r="F273" s="109"/>
      <c r="G273" s="109"/>
      <c r="H273" s="109"/>
      <c r="I273" s="109"/>
      <c r="J273" s="109"/>
      <c r="K273" s="109"/>
      <c r="L273" s="109"/>
      <c r="M273" s="107"/>
      <c r="N273" s="107"/>
      <c r="O273" s="107"/>
      <c r="P273" s="107"/>
      <c r="Q273" s="107"/>
      <c r="R273" s="107"/>
      <c r="S273" s="107"/>
      <c r="T273" s="107"/>
      <c r="U273" s="107"/>
      <c r="V273" s="107"/>
      <c r="W273" s="107"/>
      <c r="X273" s="107"/>
      <c r="Y273" s="107"/>
      <c r="Z273" s="107"/>
      <c r="AA273" s="107"/>
      <c r="AB273" s="107"/>
      <c r="AC273" s="107"/>
      <c r="AD273" s="107"/>
      <c r="AE273" s="107"/>
      <c r="AF273" s="107"/>
      <c r="AG273" s="107"/>
      <c r="AH273" s="107"/>
      <c r="AI273" s="107"/>
    </row>
    <row r="274" spans="1:35" ht="15.75" customHeight="1" x14ac:dyDescent="0.3">
      <c r="A274" s="107"/>
      <c r="B274" s="108"/>
      <c r="C274" s="108"/>
      <c r="D274" s="108"/>
      <c r="E274" s="109"/>
      <c r="F274" s="109"/>
      <c r="G274" s="109"/>
      <c r="H274" s="109"/>
      <c r="I274" s="109"/>
      <c r="J274" s="109"/>
      <c r="K274" s="109"/>
      <c r="L274" s="109"/>
      <c r="M274" s="107"/>
      <c r="N274" s="107"/>
      <c r="O274" s="107"/>
      <c r="P274" s="107"/>
      <c r="Q274" s="107"/>
      <c r="R274" s="107"/>
      <c r="S274" s="107"/>
      <c r="T274" s="107"/>
      <c r="U274" s="107"/>
      <c r="V274" s="107"/>
      <c r="W274" s="107"/>
      <c r="X274" s="107"/>
      <c r="Y274" s="107"/>
      <c r="Z274" s="107"/>
      <c r="AA274" s="107"/>
      <c r="AB274" s="107"/>
      <c r="AC274" s="107"/>
      <c r="AD274" s="107"/>
      <c r="AE274" s="107"/>
      <c r="AF274" s="107"/>
      <c r="AG274" s="107"/>
      <c r="AH274" s="107"/>
      <c r="AI274" s="107"/>
    </row>
    <row r="275" spans="1:35" ht="15.75" customHeight="1" x14ac:dyDescent="0.3">
      <c r="A275" s="107"/>
      <c r="B275" s="108"/>
      <c r="C275" s="108"/>
      <c r="D275" s="108"/>
      <c r="E275" s="109"/>
      <c r="F275" s="109"/>
      <c r="G275" s="109"/>
      <c r="H275" s="109"/>
      <c r="I275" s="109"/>
      <c r="J275" s="109"/>
      <c r="K275" s="109"/>
      <c r="L275" s="109"/>
      <c r="M275" s="107"/>
      <c r="N275" s="107"/>
      <c r="O275" s="107"/>
      <c r="P275" s="107"/>
      <c r="Q275" s="107"/>
      <c r="R275" s="107"/>
      <c r="S275" s="107"/>
      <c r="T275" s="107"/>
      <c r="U275" s="107"/>
      <c r="V275" s="107"/>
      <c r="W275" s="107"/>
      <c r="X275" s="107"/>
      <c r="Y275" s="107"/>
      <c r="Z275" s="107"/>
      <c r="AA275" s="107"/>
      <c r="AB275" s="107"/>
      <c r="AC275" s="107"/>
      <c r="AD275" s="107"/>
      <c r="AE275" s="107"/>
      <c r="AF275" s="107"/>
      <c r="AG275" s="107"/>
      <c r="AH275" s="107"/>
      <c r="AI275" s="107"/>
    </row>
    <row r="276" spans="1:35" ht="15.75" customHeight="1" x14ac:dyDescent="0.3">
      <c r="A276" s="107"/>
      <c r="B276" s="108"/>
      <c r="C276" s="108"/>
      <c r="D276" s="108"/>
      <c r="E276" s="109"/>
      <c r="F276" s="109"/>
      <c r="G276" s="109"/>
      <c r="H276" s="109"/>
      <c r="I276" s="109"/>
      <c r="J276" s="109"/>
      <c r="K276" s="109"/>
      <c r="L276" s="109"/>
      <c r="M276" s="107"/>
      <c r="N276" s="107"/>
      <c r="O276" s="107"/>
      <c r="P276" s="107"/>
      <c r="Q276" s="107"/>
      <c r="R276" s="107"/>
      <c r="S276" s="107"/>
      <c r="T276" s="107"/>
      <c r="U276" s="107"/>
      <c r="V276" s="107"/>
      <c r="W276" s="107"/>
      <c r="X276" s="107"/>
      <c r="Y276" s="107"/>
      <c r="Z276" s="107"/>
      <c r="AA276" s="107"/>
      <c r="AB276" s="107"/>
      <c r="AC276" s="107"/>
      <c r="AD276" s="107"/>
      <c r="AE276" s="107"/>
      <c r="AF276" s="107"/>
      <c r="AG276" s="107"/>
      <c r="AH276" s="107"/>
      <c r="AI276" s="107"/>
    </row>
    <row r="277" spans="1:35" ht="15.75" customHeight="1" x14ac:dyDescent="0.3">
      <c r="A277" s="107"/>
      <c r="B277" s="108"/>
      <c r="C277" s="108"/>
      <c r="D277" s="108"/>
      <c r="E277" s="109"/>
      <c r="F277" s="109"/>
      <c r="G277" s="109"/>
      <c r="H277" s="109"/>
      <c r="I277" s="109"/>
      <c r="J277" s="109"/>
      <c r="K277" s="109"/>
      <c r="L277" s="109"/>
      <c r="M277" s="107"/>
      <c r="N277" s="107"/>
      <c r="O277" s="107"/>
      <c r="P277" s="107"/>
      <c r="Q277" s="107"/>
      <c r="R277" s="107"/>
      <c r="S277" s="107"/>
      <c r="T277" s="107"/>
      <c r="U277" s="107"/>
      <c r="V277" s="107"/>
      <c r="W277" s="107"/>
      <c r="X277" s="107"/>
      <c r="Y277" s="107"/>
      <c r="Z277" s="107"/>
      <c r="AA277" s="107"/>
      <c r="AB277" s="107"/>
      <c r="AC277" s="107"/>
      <c r="AD277" s="107"/>
      <c r="AE277" s="107"/>
      <c r="AF277" s="107"/>
      <c r="AG277" s="107"/>
      <c r="AH277" s="107"/>
      <c r="AI277" s="107"/>
    </row>
    <row r="278" spans="1:35" ht="15.75" customHeight="1" x14ac:dyDescent="0.3">
      <c r="A278" s="107"/>
      <c r="B278" s="108"/>
      <c r="C278" s="108"/>
      <c r="D278" s="108"/>
      <c r="E278" s="109"/>
      <c r="F278" s="109"/>
      <c r="G278" s="109"/>
      <c r="H278" s="109"/>
      <c r="I278" s="109"/>
      <c r="J278" s="109"/>
      <c r="K278" s="109"/>
      <c r="L278" s="109"/>
      <c r="M278" s="107"/>
      <c r="N278" s="107"/>
      <c r="O278" s="107"/>
      <c r="P278" s="107"/>
      <c r="Q278" s="107"/>
      <c r="R278" s="107"/>
      <c r="S278" s="107"/>
      <c r="T278" s="107"/>
      <c r="U278" s="107"/>
      <c r="V278" s="107"/>
      <c r="W278" s="107"/>
      <c r="X278" s="107"/>
      <c r="Y278" s="107"/>
      <c r="Z278" s="107"/>
      <c r="AA278" s="107"/>
      <c r="AB278" s="107"/>
      <c r="AC278" s="107"/>
      <c r="AD278" s="107"/>
      <c r="AE278" s="107"/>
      <c r="AF278" s="107"/>
      <c r="AG278" s="107"/>
      <c r="AH278" s="107"/>
      <c r="AI278" s="107"/>
    </row>
    <row r="279" spans="1:35" ht="15.75" customHeight="1" x14ac:dyDescent="0.3">
      <c r="A279" s="107"/>
      <c r="B279" s="108"/>
      <c r="C279" s="108"/>
      <c r="D279" s="108"/>
      <c r="E279" s="109"/>
      <c r="F279" s="109"/>
      <c r="G279" s="109"/>
      <c r="H279" s="109"/>
      <c r="I279" s="109"/>
      <c r="J279" s="109"/>
      <c r="K279" s="109"/>
      <c r="L279" s="109"/>
      <c r="M279" s="107"/>
      <c r="N279" s="107"/>
      <c r="O279" s="107"/>
      <c r="P279" s="107"/>
      <c r="Q279" s="107"/>
      <c r="R279" s="107"/>
      <c r="S279" s="107"/>
      <c r="T279" s="107"/>
      <c r="U279" s="107"/>
      <c r="V279" s="107"/>
      <c r="W279" s="107"/>
      <c r="X279" s="107"/>
      <c r="Y279" s="107"/>
      <c r="Z279" s="107"/>
      <c r="AA279" s="107"/>
      <c r="AB279" s="107"/>
      <c r="AC279" s="107"/>
      <c r="AD279" s="107"/>
      <c r="AE279" s="107"/>
      <c r="AF279" s="107"/>
      <c r="AG279" s="107"/>
      <c r="AH279" s="107"/>
      <c r="AI279" s="107"/>
    </row>
    <row r="280" spans="1:35" ht="15.75" customHeight="1" x14ac:dyDescent="0.3">
      <c r="A280" s="107"/>
      <c r="B280" s="108"/>
      <c r="C280" s="108"/>
      <c r="D280" s="108"/>
      <c r="E280" s="109"/>
      <c r="F280" s="109"/>
      <c r="G280" s="109"/>
      <c r="H280" s="109"/>
      <c r="I280" s="109"/>
      <c r="J280" s="109"/>
      <c r="K280" s="109"/>
      <c r="L280" s="109"/>
      <c r="M280" s="107"/>
      <c r="N280" s="107"/>
      <c r="O280" s="107"/>
      <c r="P280" s="107"/>
      <c r="Q280" s="107"/>
      <c r="R280" s="107"/>
      <c r="S280" s="107"/>
      <c r="T280" s="107"/>
      <c r="U280" s="107"/>
      <c r="V280" s="107"/>
      <c r="W280" s="107"/>
      <c r="X280" s="107"/>
      <c r="Y280" s="107"/>
      <c r="Z280" s="107"/>
      <c r="AA280" s="107"/>
      <c r="AB280" s="107"/>
      <c r="AC280" s="107"/>
      <c r="AD280" s="107"/>
      <c r="AE280" s="107"/>
      <c r="AF280" s="107"/>
      <c r="AG280" s="107"/>
      <c r="AH280" s="107"/>
      <c r="AI280" s="107"/>
    </row>
    <row r="281" spans="1:35" ht="15.75" customHeight="1" x14ac:dyDescent="0.3">
      <c r="A281" s="107"/>
      <c r="B281" s="108"/>
      <c r="C281" s="108"/>
      <c r="D281" s="108"/>
      <c r="E281" s="109"/>
      <c r="F281" s="109"/>
      <c r="G281" s="109"/>
      <c r="H281" s="109"/>
      <c r="I281" s="109"/>
      <c r="J281" s="109"/>
      <c r="K281" s="109"/>
      <c r="L281" s="109"/>
      <c r="M281" s="107"/>
      <c r="N281" s="107"/>
      <c r="O281" s="107"/>
      <c r="P281" s="107"/>
      <c r="Q281" s="107"/>
      <c r="R281" s="107"/>
      <c r="S281" s="107"/>
      <c r="T281" s="107"/>
      <c r="U281" s="107"/>
      <c r="V281" s="107"/>
      <c r="W281" s="107"/>
      <c r="X281" s="107"/>
      <c r="Y281" s="107"/>
      <c r="Z281" s="107"/>
      <c r="AA281" s="107"/>
      <c r="AB281" s="107"/>
      <c r="AC281" s="107"/>
      <c r="AD281" s="107"/>
      <c r="AE281" s="107"/>
      <c r="AF281" s="107"/>
      <c r="AG281" s="107"/>
      <c r="AH281" s="107"/>
      <c r="AI281" s="107"/>
    </row>
    <row r="282" spans="1:35" ht="15.75" customHeight="1" x14ac:dyDescent="0.3">
      <c r="A282" s="107"/>
      <c r="B282" s="108"/>
      <c r="C282" s="108"/>
      <c r="D282" s="108"/>
      <c r="E282" s="109"/>
      <c r="F282" s="109"/>
      <c r="G282" s="109"/>
      <c r="H282" s="109"/>
      <c r="I282" s="109"/>
      <c r="J282" s="109"/>
      <c r="K282" s="109"/>
      <c r="L282" s="109"/>
      <c r="M282" s="107"/>
      <c r="N282" s="107"/>
      <c r="O282" s="107"/>
      <c r="P282" s="107"/>
      <c r="Q282" s="107"/>
      <c r="R282" s="107"/>
      <c r="S282" s="107"/>
      <c r="T282" s="107"/>
      <c r="U282" s="107"/>
      <c r="V282" s="107"/>
      <c r="W282" s="107"/>
      <c r="X282" s="107"/>
      <c r="Y282" s="107"/>
      <c r="Z282" s="107"/>
      <c r="AA282" s="107"/>
      <c r="AB282" s="107"/>
      <c r="AC282" s="107"/>
      <c r="AD282" s="107"/>
      <c r="AE282" s="107"/>
      <c r="AF282" s="107"/>
      <c r="AG282" s="107"/>
      <c r="AH282" s="107"/>
      <c r="AI282" s="107"/>
    </row>
    <row r="283" spans="1:35" ht="15.75" customHeight="1" x14ac:dyDescent="0.3">
      <c r="A283" s="107"/>
      <c r="B283" s="108"/>
      <c r="C283" s="108"/>
      <c r="D283" s="108"/>
      <c r="E283" s="109"/>
      <c r="F283" s="109"/>
      <c r="G283" s="109"/>
      <c r="H283" s="109"/>
      <c r="I283" s="109"/>
      <c r="J283" s="109"/>
      <c r="K283" s="109"/>
      <c r="L283" s="109"/>
      <c r="M283" s="107"/>
      <c r="N283" s="107"/>
      <c r="O283" s="107"/>
      <c r="P283" s="107"/>
      <c r="Q283" s="107"/>
      <c r="R283" s="107"/>
      <c r="S283" s="107"/>
      <c r="T283" s="107"/>
      <c r="U283" s="107"/>
      <c r="V283" s="107"/>
      <c r="W283" s="107"/>
      <c r="X283" s="107"/>
      <c r="Y283" s="107"/>
      <c r="Z283" s="107"/>
      <c r="AA283" s="107"/>
      <c r="AB283" s="107"/>
      <c r="AC283" s="107"/>
      <c r="AD283" s="107"/>
      <c r="AE283" s="107"/>
      <c r="AF283" s="107"/>
      <c r="AG283" s="107"/>
      <c r="AH283" s="107"/>
      <c r="AI283" s="107"/>
    </row>
    <row r="284" spans="1:35" ht="15.75" customHeight="1" x14ac:dyDescent="0.3">
      <c r="A284" s="107"/>
      <c r="B284" s="108"/>
      <c r="C284" s="108"/>
      <c r="D284" s="108"/>
      <c r="E284" s="109"/>
      <c r="F284" s="109"/>
      <c r="G284" s="109"/>
      <c r="H284" s="109"/>
      <c r="I284" s="109"/>
      <c r="J284" s="109"/>
      <c r="K284" s="109"/>
      <c r="L284" s="109"/>
      <c r="M284" s="107"/>
      <c r="N284" s="107"/>
      <c r="O284" s="107"/>
      <c r="P284" s="107"/>
      <c r="Q284" s="107"/>
      <c r="R284" s="107"/>
      <c r="S284" s="107"/>
      <c r="T284" s="107"/>
      <c r="U284" s="107"/>
      <c r="V284" s="107"/>
      <c r="W284" s="107"/>
      <c r="X284" s="107"/>
      <c r="Y284" s="107"/>
      <c r="Z284" s="107"/>
      <c r="AA284" s="107"/>
      <c r="AB284" s="107"/>
      <c r="AC284" s="107"/>
      <c r="AD284" s="107"/>
      <c r="AE284" s="107"/>
      <c r="AF284" s="107"/>
      <c r="AG284" s="107"/>
      <c r="AH284" s="107"/>
      <c r="AI284" s="107"/>
    </row>
    <row r="285" spans="1:35" ht="15.75" customHeight="1" x14ac:dyDescent="0.3">
      <c r="A285" s="107"/>
      <c r="B285" s="108"/>
      <c r="C285" s="108"/>
      <c r="D285" s="108"/>
      <c r="E285" s="109"/>
      <c r="F285" s="109"/>
      <c r="G285" s="109"/>
      <c r="H285" s="109"/>
      <c r="I285" s="109"/>
      <c r="J285" s="109"/>
      <c r="K285" s="109"/>
      <c r="L285" s="109"/>
      <c r="M285" s="107"/>
      <c r="N285" s="107"/>
      <c r="O285" s="107"/>
      <c r="P285" s="107"/>
      <c r="Q285" s="107"/>
      <c r="R285" s="107"/>
      <c r="S285" s="107"/>
      <c r="T285" s="107"/>
      <c r="U285" s="107"/>
      <c r="V285" s="107"/>
      <c r="W285" s="107"/>
      <c r="X285" s="107"/>
      <c r="Y285" s="107"/>
      <c r="Z285" s="107"/>
      <c r="AA285" s="107"/>
      <c r="AB285" s="107"/>
      <c r="AC285" s="107"/>
      <c r="AD285" s="107"/>
      <c r="AE285" s="107"/>
      <c r="AF285" s="107"/>
      <c r="AG285" s="107"/>
      <c r="AH285" s="107"/>
      <c r="AI285" s="107"/>
    </row>
    <row r="286" spans="1:35" ht="15.75" customHeight="1" x14ac:dyDescent="0.3">
      <c r="A286" s="107"/>
      <c r="B286" s="108"/>
      <c r="C286" s="108"/>
      <c r="D286" s="108"/>
      <c r="E286" s="109"/>
      <c r="F286" s="109"/>
      <c r="G286" s="109"/>
      <c r="H286" s="109"/>
      <c r="I286" s="109"/>
      <c r="J286" s="109"/>
      <c r="K286" s="109"/>
      <c r="L286" s="109"/>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row>
    <row r="287" spans="1:35" ht="15.75" customHeight="1" x14ac:dyDescent="0.3">
      <c r="A287" s="107"/>
      <c r="B287" s="108"/>
      <c r="C287" s="108"/>
      <c r="D287" s="108"/>
      <c r="E287" s="109"/>
      <c r="F287" s="109"/>
      <c r="G287" s="109"/>
      <c r="H287" s="109"/>
      <c r="I287" s="109"/>
      <c r="J287" s="109"/>
      <c r="K287" s="109"/>
      <c r="L287" s="109"/>
      <c r="M287" s="107"/>
      <c r="N287" s="107"/>
      <c r="O287" s="107"/>
      <c r="P287" s="107"/>
      <c r="Q287" s="107"/>
      <c r="R287" s="107"/>
      <c r="S287" s="107"/>
      <c r="T287" s="107"/>
      <c r="U287" s="107"/>
      <c r="V287" s="107"/>
      <c r="W287" s="107"/>
      <c r="X287" s="107"/>
      <c r="Y287" s="107"/>
      <c r="Z287" s="107"/>
      <c r="AA287" s="107"/>
      <c r="AB287" s="107"/>
      <c r="AC287" s="107"/>
      <c r="AD287" s="107"/>
      <c r="AE287" s="107"/>
      <c r="AF287" s="107"/>
      <c r="AG287" s="107"/>
      <c r="AH287" s="107"/>
      <c r="AI287" s="107"/>
    </row>
    <row r="288" spans="1:35" ht="15.75" customHeight="1" x14ac:dyDescent="0.3">
      <c r="A288" s="107"/>
      <c r="B288" s="108"/>
      <c r="C288" s="108"/>
      <c r="D288" s="108"/>
      <c r="E288" s="109"/>
      <c r="F288" s="109"/>
      <c r="G288" s="109"/>
      <c r="H288" s="109"/>
      <c r="I288" s="109"/>
      <c r="J288" s="109"/>
      <c r="K288" s="109"/>
      <c r="L288" s="109"/>
      <c r="M288" s="107"/>
      <c r="N288" s="107"/>
      <c r="O288" s="107"/>
      <c r="P288" s="107"/>
      <c r="Q288" s="107"/>
      <c r="R288" s="107"/>
      <c r="S288" s="107"/>
      <c r="T288" s="107"/>
      <c r="U288" s="107"/>
      <c r="V288" s="107"/>
      <c r="W288" s="107"/>
      <c r="X288" s="107"/>
      <c r="Y288" s="107"/>
      <c r="Z288" s="107"/>
      <c r="AA288" s="107"/>
      <c r="AB288" s="107"/>
      <c r="AC288" s="107"/>
      <c r="AD288" s="107"/>
      <c r="AE288" s="107"/>
      <c r="AF288" s="107"/>
      <c r="AG288" s="107"/>
      <c r="AH288" s="107"/>
      <c r="AI288" s="107"/>
    </row>
    <row r="289" spans="1:35" ht="15.75" customHeight="1" x14ac:dyDescent="0.3">
      <c r="A289" s="107"/>
      <c r="B289" s="108"/>
      <c r="C289" s="108"/>
      <c r="D289" s="108"/>
      <c r="E289" s="109"/>
      <c r="F289" s="109"/>
      <c r="G289" s="109"/>
      <c r="H289" s="109"/>
      <c r="I289" s="109"/>
      <c r="J289" s="109"/>
      <c r="K289" s="109"/>
      <c r="L289" s="109"/>
      <c r="M289" s="107"/>
      <c r="N289" s="107"/>
      <c r="O289" s="107"/>
      <c r="P289" s="107"/>
      <c r="Q289" s="107"/>
      <c r="R289" s="107"/>
      <c r="S289" s="107"/>
      <c r="T289" s="107"/>
      <c r="U289" s="107"/>
      <c r="V289" s="107"/>
      <c r="W289" s="107"/>
      <c r="X289" s="107"/>
      <c r="Y289" s="107"/>
      <c r="Z289" s="107"/>
      <c r="AA289" s="107"/>
      <c r="AB289" s="107"/>
      <c r="AC289" s="107"/>
      <c r="AD289" s="107"/>
      <c r="AE289" s="107"/>
      <c r="AF289" s="107"/>
      <c r="AG289" s="107"/>
      <c r="AH289" s="107"/>
      <c r="AI289" s="107"/>
    </row>
    <row r="290" spans="1:35" ht="15.75" customHeight="1" x14ac:dyDescent="0.3">
      <c r="A290" s="107"/>
      <c r="B290" s="108"/>
      <c r="C290" s="108"/>
      <c r="D290" s="108"/>
      <c r="E290" s="109"/>
      <c r="F290" s="109"/>
      <c r="G290" s="109"/>
      <c r="H290" s="109"/>
      <c r="I290" s="109"/>
      <c r="J290" s="109"/>
      <c r="K290" s="109"/>
      <c r="L290" s="109"/>
      <c r="M290" s="107"/>
      <c r="N290" s="107"/>
      <c r="O290" s="107"/>
      <c r="P290" s="107"/>
      <c r="Q290" s="107"/>
      <c r="R290" s="107"/>
      <c r="S290" s="107"/>
      <c r="T290" s="107"/>
      <c r="U290" s="107"/>
      <c r="V290" s="107"/>
      <c r="W290" s="107"/>
      <c r="X290" s="107"/>
      <c r="Y290" s="107"/>
      <c r="Z290" s="107"/>
      <c r="AA290" s="107"/>
      <c r="AB290" s="107"/>
      <c r="AC290" s="107"/>
      <c r="AD290" s="107"/>
      <c r="AE290" s="107"/>
      <c r="AF290" s="107"/>
      <c r="AG290" s="107"/>
      <c r="AH290" s="107"/>
      <c r="AI290" s="107"/>
    </row>
    <row r="291" spans="1:35" ht="15.75" customHeight="1" x14ac:dyDescent="0.3">
      <c r="A291" s="107"/>
      <c r="B291" s="108"/>
      <c r="C291" s="108"/>
      <c r="D291" s="108"/>
      <c r="E291" s="109"/>
      <c r="F291" s="109"/>
      <c r="G291" s="109"/>
      <c r="H291" s="109"/>
      <c r="I291" s="109"/>
      <c r="J291" s="109"/>
      <c r="K291" s="109"/>
      <c r="L291" s="109"/>
      <c r="M291" s="107"/>
      <c r="N291" s="107"/>
      <c r="O291" s="107"/>
      <c r="P291" s="107"/>
      <c r="Q291" s="107"/>
      <c r="R291" s="107"/>
      <c r="S291" s="107"/>
      <c r="T291" s="107"/>
      <c r="U291" s="107"/>
      <c r="V291" s="107"/>
      <c r="W291" s="107"/>
      <c r="X291" s="107"/>
      <c r="Y291" s="107"/>
      <c r="Z291" s="107"/>
      <c r="AA291" s="107"/>
      <c r="AB291" s="107"/>
      <c r="AC291" s="107"/>
      <c r="AD291" s="107"/>
      <c r="AE291" s="107"/>
      <c r="AF291" s="107"/>
      <c r="AG291" s="107"/>
      <c r="AH291" s="107"/>
      <c r="AI291" s="107"/>
    </row>
    <row r="292" spans="1:35" ht="15.75" customHeight="1" x14ac:dyDescent="0.3">
      <c r="A292" s="107"/>
      <c r="B292" s="108"/>
      <c r="C292" s="108"/>
      <c r="D292" s="108"/>
      <c r="E292" s="109"/>
      <c r="F292" s="109"/>
      <c r="G292" s="109"/>
      <c r="H292" s="109"/>
      <c r="I292" s="109"/>
      <c r="J292" s="109"/>
      <c r="K292" s="109"/>
      <c r="L292" s="109"/>
      <c r="M292" s="107"/>
      <c r="N292" s="107"/>
      <c r="O292" s="107"/>
      <c r="P292" s="107"/>
      <c r="Q292" s="107"/>
      <c r="R292" s="107"/>
      <c r="S292" s="107"/>
      <c r="T292" s="107"/>
      <c r="U292" s="107"/>
      <c r="V292" s="107"/>
      <c r="W292" s="107"/>
      <c r="X292" s="107"/>
      <c r="Y292" s="107"/>
      <c r="Z292" s="107"/>
      <c r="AA292" s="107"/>
      <c r="AB292" s="107"/>
      <c r="AC292" s="107"/>
      <c r="AD292" s="107"/>
      <c r="AE292" s="107"/>
      <c r="AF292" s="107"/>
      <c r="AG292" s="107"/>
      <c r="AH292" s="107"/>
      <c r="AI292" s="107"/>
    </row>
    <row r="293" spans="1:35" ht="15.75" customHeight="1" x14ac:dyDescent="0.3">
      <c r="A293" s="107"/>
      <c r="B293" s="108"/>
      <c r="C293" s="108"/>
      <c r="D293" s="108"/>
      <c r="E293" s="109"/>
      <c r="F293" s="109"/>
      <c r="G293" s="109"/>
      <c r="H293" s="109"/>
      <c r="I293" s="109"/>
      <c r="J293" s="109"/>
      <c r="K293" s="109"/>
      <c r="L293" s="109"/>
      <c r="M293" s="107"/>
      <c r="N293" s="107"/>
      <c r="O293" s="107"/>
      <c r="P293" s="107"/>
      <c r="Q293" s="107"/>
      <c r="R293" s="107"/>
      <c r="S293" s="107"/>
      <c r="T293" s="107"/>
      <c r="U293" s="107"/>
      <c r="V293" s="107"/>
      <c r="W293" s="107"/>
      <c r="X293" s="107"/>
      <c r="Y293" s="107"/>
      <c r="Z293" s="107"/>
      <c r="AA293" s="107"/>
      <c r="AB293" s="107"/>
      <c r="AC293" s="107"/>
      <c r="AD293" s="107"/>
      <c r="AE293" s="107"/>
      <c r="AF293" s="107"/>
      <c r="AG293" s="107"/>
      <c r="AH293" s="107"/>
      <c r="AI293" s="107"/>
    </row>
    <row r="294" spans="1:35" ht="15.75" customHeight="1" x14ac:dyDescent="0.3">
      <c r="A294" s="107"/>
      <c r="B294" s="108"/>
      <c r="C294" s="108"/>
      <c r="D294" s="108"/>
      <c r="E294" s="109"/>
      <c r="F294" s="109"/>
      <c r="G294" s="109"/>
      <c r="H294" s="109"/>
      <c r="I294" s="109"/>
      <c r="J294" s="109"/>
      <c r="K294" s="109"/>
      <c r="L294" s="109"/>
      <c r="M294" s="107"/>
      <c r="N294" s="107"/>
      <c r="O294" s="107"/>
      <c r="P294" s="107"/>
      <c r="Q294" s="107"/>
      <c r="R294" s="107"/>
      <c r="S294" s="107"/>
      <c r="T294" s="107"/>
      <c r="U294" s="107"/>
      <c r="V294" s="107"/>
      <c r="W294" s="107"/>
      <c r="X294" s="107"/>
      <c r="Y294" s="107"/>
      <c r="Z294" s="107"/>
      <c r="AA294" s="107"/>
      <c r="AB294" s="107"/>
      <c r="AC294" s="107"/>
      <c r="AD294" s="107"/>
      <c r="AE294" s="107"/>
      <c r="AF294" s="107"/>
      <c r="AG294" s="107"/>
      <c r="AH294" s="107"/>
      <c r="AI294" s="107"/>
    </row>
    <row r="295" spans="1:35" ht="15.75" customHeight="1" x14ac:dyDescent="0.3">
      <c r="A295" s="107"/>
      <c r="B295" s="108"/>
      <c r="C295" s="108"/>
      <c r="D295" s="108"/>
      <c r="E295" s="109"/>
      <c r="F295" s="109"/>
      <c r="G295" s="109"/>
      <c r="H295" s="109"/>
      <c r="I295" s="109"/>
      <c r="J295" s="109"/>
      <c r="K295" s="109"/>
      <c r="L295" s="109"/>
      <c r="M295" s="107"/>
      <c r="N295" s="107"/>
      <c r="O295" s="107"/>
      <c r="P295" s="107"/>
      <c r="Q295" s="107"/>
      <c r="R295" s="107"/>
      <c r="S295" s="107"/>
      <c r="T295" s="107"/>
      <c r="U295" s="107"/>
      <c r="V295" s="107"/>
      <c r="W295" s="107"/>
      <c r="X295" s="107"/>
      <c r="Y295" s="107"/>
      <c r="Z295" s="107"/>
      <c r="AA295" s="107"/>
      <c r="AB295" s="107"/>
      <c r="AC295" s="107"/>
      <c r="AD295" s="107"/>
      <c r="AE295" s="107"/>
      <c r="AF295" s="107"/>
      <c r="AG295" s="107"/>
      <c r="AH295" s="107"/>
      <c r="AI295" s="107"/>
    </row>
    <row r="296" spans="1:35" ht="15.75" customHeight="1" x14ac:dyDescent="0.3">
      <c r="A296" s="107"/>
      <c r="B296" s="108"/>
      <c r="C296" s="108"/>
      <c r="D296" s="108"/>
      <c r="E296" s="109"/>
      <c r="F296" s="109"/>
      <c r="G296" s="109"/>
      <c r="H296" s="109"/>
      <c r="I296" s="109"/>
      <c r="J296" s="109"/>
      <c r="K296" s="109"/>
      <c r="L296" s="109"/>
      <c r="M296" s="107"/>
      <c r="N296" s="107"/>
      <c r="O296" s="107"/>
      <c r="P296" s="107"/>
      <c r="Q296" s="107"/>
      <c r="R296" s="107"/>
      <c r="S296" s="107"/>
      <c r="T296" s="107"/>
      <c r="U296" s="107"/>
      <c r="V296" s="107"/>
      <c r="W296" s="107"/>
      <c r="X296" s="107"/>
      <c r="Y296" s="107"/>
      <c r="Z296" s="107"/>
      <c r="AA296" s="107"/>
      <c r="AB296" s="107"/>
      <c r="AC296" s="107"/>
      <c r="AD296" s="107"/>
      <c r="AE296" s="107"/>
      <c r="AF296" s="107"/>
      <c r="AG296" s="107"/>
      <c r="AH296" s="107"/>
      <c r="AI296" s="107"/>
    </row>
    <row r="297" spans="1:35" ht="15.75" customHeight="1" x14ac:dyDescent="0.3">
      <c r="A297" s="107"/>
      <c r="B297" s="108"/>
      <c r="C297" s="108"/>
      <c r="D297" s="108"/>
      <c r="E297" s="109"/>
      <c r="F297" s="109"/>
      <c r="G297" s="109"/>
      <c r="H297" s="109"/>
      <c r="I297" s="109"/>
      <c r="J297" s="109"/>
      <c r="K297" s="109"/>
      <c r="L297" s="109"/>
      <c r="M297" s="107"/>
      <c r="N297" s="107"/>
      <c r="O297" s="107"/>
      <c r="P297" s="107"/>
      <c r="Q297" s="107"/>
      <c r="R297" s="107"/>
      <c r="S297" s="107"/>
      <c r="T297" s="107"/>
      <c r="U297" s="107"/>
      <c r="V297" s="107"/>
      <c r="W297" s="107"/>
      <c r="X297" s="107"/>
      <c r="Y297" s="107"/>
      <c r="Z297" s="107"/>
      <c r="AA297" s="107"/>
      <c r="AB297" s="107"/>
      <c r="AC297" s="107"/>
      <c r="AD297" s="107"/>
      <c r="AE297" s="107"/>
      <c r="AF297" s="107"/>
      <c r="AG297" s="107"/>
      <c r="AH297" s="107"/>
      <c r="AI297" s="107"/>
    </row>
    <row r="298" spans="1:35" ht="15.75" customHeight="1" x14ac:dyDescent="0.3">
      <c r="A298" s="107"/>
      <c r="B298" s="108"/>
      <c r="C298" s="108"/>
      <c r="D298" s="108"/>
      <c r="E298" s="109"/>
      <c r="F298" s="109"/>
      <c r="G298" s="109"/>
      <c r="H298" s="109"/>
      <c r="I298" s="109"/>
      <c r="J298" s="109"/>
      <c r="K298" s="109"/>
      <c r="L298" s="109"/>
      <c r="M298" s="107"/>
      <c r="N298" s="107"/>
      <c r="O298" s="107"/>
      <c r="P298" s="107"/>
      <c r="Q298" s="107"/>
      <c r="R298" s="107"/>
      <c r="S298" s="107"/>
      <c r="T298" s="107"/>
      <c r="U298" s="107"/>
      <c r="V298" s="107"/>
      <c r="W298" s="107"/>
      <c r="X298" s="107"/>
      <c r="Y298" s="107"/>
      <c r="Z298" s="107"/>
      <c r="AA298" s="107"/>
      <c r="AB298" s="107"/>
      <c r="AC298" s="107"/>
      <c r="AD298" s="107"/>
      <c r="AE298" s="107"/>
      <c r="AF298" s="107"/>
      <c r="AG298" s="107"/>
      <c r="AH298" s="107"/>
      <c r="AI298" s="107"/>
    </row>
    <row r="299" spans="1:35" ht="15.75" customHeight="1" x14ac:dyDescent="0.3">
      <c r="A299" s="107"/>
      <c r="B299" s="108"/>
      <c r="C299" s="108"/>
      <c r="D299" s="108"/>
      <c r="E299" s="109"/>
      <c r="F299" s="109"/>
      <c r="G299" s="109"/>
      <c r="H299" s="109"/>
      <c r="I299" s="109"/>
      <c r="J299" s="109"/>
      <c r="K299" s="109"/>
      <c r="L299" s="109"/>
      <c r="M299" s="107"/>
      <c r="N299" s="107"/>
      <c r="O299" s="107"/>
      <c r="P299" s="107"/>
      <c r="Q299" s="107"/>
      <c r="R299" s="107"/>
      <c r="S299" s="107"/>
      <c r="T299" s="107"/>
      <c r="U299" s="107"/>
      <c r="V299" s="107"/>
      <c r="W299" s="107"/>
      <c r="X299" s="107"/>
      <c r="Y299" s="107"/>
      <c r="Z299" s="107"/>
      <c r="AA299" s="107"/>
      <c r="AB299" s="107"/>
      <c r="AC299" s="107"/>
      <c r="AD299" s="107"/>
      <c r="AE299" s="107"/>
      <c r="AF299" s="107"/>
      <c r="AG299" s="107"/>
      <c r="AH299" s="107"/>
      <c r="AI299" s="107"/>
    </row>
    <row r="300" spans="1:35" ht="15.75" customHeight="1" x14ac:dyDescent="0.3">
      <c r="A300" s="107"/>
      <c r="B300" s="108"/>
      <c r="C300" s="108"/>
      <c r="D300" s="108"/>
      <c r="E300" s="109"/>
      <c r="F300" s="109"/>
      <c r="G300" s="109"/>
      <c r="H300" s="109"/>
      <c r="I300" s="109"/>
      <c r="J300" s="109"/>
      <c r="K300" s="109"/>
      <c r="L300" s="109"/>
      <c r="M300" s="107"/>
      <c r="N300" s="107"/>
      <c r="O300" s="107"/>
      <c r="P300" s="107"/>
      <c r="Q300" s="107"/>
      <c r="R300" s="107"/>
      <c r="S300" s="107"/>
      <c r="T300" s="107"/>
      <c r="U300" s="107"/>
      <c r="V300" s="107"/>
      <c r="W300" s="107"/>
      <c r="X300" s="107"/>
      <c r="Y300" s="107"/>
      <c r="Z300" s="107"/>
      <c r="AA300" s="107"/>
      <c r="AB300" s="107"/>
      <c r="AC300" s="107"/>
      <c r="AD300" s="107"/>
      <c r="AE300" s="107"/>
      <c r="AF300" s="107"/>
      <c r="AG300" s="107"/>
      <c r="AH300" s="107"/>
      <c r="AI300" s="107"/>
    </row>
    <row r="301" spans="1:35" ht="15.75" customHeight="1" x14ac:dyDescent="0.3">
      <c r="A301" s="107"/>
      <c r="B301" s="108"/>
      <c r="C301" s="108"/>
      <c r="D301" s="108"/>
      <c r="E301" s="109"/>
      <c r="F301" s="109"/>
      <c r="G301" s="109"/>
      <c r="H301" s="109"/>
      <c r="I301" s="109"/>
      <c r="J301" s="109"/>
      <c r="K301" s="109"/>
      <c r="L301" s="109"/>
      <c r="M301" s="107"/>
      <c r="N301" s="107"/>
      <c r="O301" s="107"/>
      <c r="P301" s="107"/>
      <c r="Q301" s="107"/>
      <c r="R301" s="107"/>
      <c r="S301" s="107"/>
      <c r="T301" s="107"/>
      <c r="U301" s="107"/>
      <c r="V301" s="107"/>
      <c r="W301" s="107"/>
      <c r="X301" s="107"/>
      <c r="Y301" s="107"/>
      <c r="Z301" s="107"/>
      <c r="AA301" s="107"/>
      <c r="AB301" s="107"/>
      <c r="AC301" s="107"/>
      <c r="AD301" s="107"/>
      <c r="AE301" s="107"/>
      <c r="AF301" s="107"/>
      <c r="AG301" s="107"/>
      <c r="AH301" s="107"/>
      <c r="AI301" s="107"/>
    </row>
    <row r="302" spans="1:35" ht="15.75" customHeight="1" x14ac:dyDescent="0.3">
      <c r="A302" s="107"/>
      <c r="B302" s="108"/>
      <c r="C302" s="108"/>
      <c r="D302" s="108"/>
      <c r="E302" s="109"/>
      <c r="F302" s="109"/>
      <c r="G302" s="109"/>
      <c r="H302" s="109"/>
      <c r="I302" s="109"/>
      <c r="J302" s="109"/>
      <c r="K302" s="109"/>
      <c r="L302" s="109"/>
      <c r="M302" s="107"/>
      <c r="N302" s="107"/>
      <c r="O302" s="107"/>
      <c r="P302" s="107"/>
      <c r="Q302" s="107"/>
      <c r="R302" s="107"/>
      <c r="S302" s="107"/>
      <c r="T302" s="107"/>
      <c r="U302" s="107"/>
      <c r="V302" s="107"/>
      <c r="W302" s="107"/>
      <c r="X302" s="107"/>
      <c r="Y302" s="107"/>
      <c r="Z302" s="107"/>
      <c r="AA302" s="107"/>
      <c r="AB302" s="107"/>
      <c r="AC302" s="107"/>
      <c r="AD302" s="107"/>
      <c r="AE302" s="107"/>
      <c r="AF302" s="107"/>
      <c r="AG302" s="107"/>
      <c r="AH302" s="107"/>
      <c r="AI302" s="107"/>
    </row>
    <row r="303" spans="1:35" ht="15.75" customHeight="1" x14ac:dyDescent="0.3">
      <c r="A303" s="107"/>
      <c r="B303" s="108"/>
      <c r="C303" s="108"/>
      <c r="D303" s="108"/>
      <c r="E303" s="109"/>
      <c r="F303" s="109"/>
      <c r="G303" s="109"/>
      <c r="H303" s="109"/>
      <c r="I303" s="109"/>
      <c r="J303" s="109"/>
      <c r="K303" s="109"/>
      <c r="L303" s="109"/>
      <c r="M303" s="107"/>
      <c r="N303" s="107"/>
      <c r="O303" s="107"/>
      <c r="P303" s="107"/>
      <c r="Q303" s="107"/>
      <c r="R303" s="107"/>
      <c r="S303" s="107"/>
      <c r="T303" s="107"/>
      <c r="U303" s="107"/>
      <c r="V303" s="107"/>
      <c r="W303" s="107"/>
      <c r="X303" s="107"/>
      <c r="Y303" s="107"/>
      <c r="Z303" s="107"/>
      <c r="AA303" s="107"/>
      <c r="AB303" s="107"/>
      <c r="AC303" s="107"/>
      <c r="AD303" s="107"/>
      <c r="AE303" s="107"/>
      <c r="AF303" s="107"/>
      <c r="AG303" s="107"/>
      <c r="AH303" s="107"/>
      <c r="AI303" s="107"/>
    </row>
    <row r="304" spans="1:35" ht="15.75" customHeight="1" x14ac:dyDescent="0.3">
      <c r="A304" s="107"/>
      <c r="B304" s="108"/>
      <c r="C304" s="108"/>
      <c r="D304" s="108"/>
      <c r="E304" s="109"/>
      <c r="F304" s="109"/>
      <c r="G304" s="109"/>
      <c r="H304" s="109"/>
      <c r="I304" s="109"/>
      <c r="J304" s="109"/>
      <c r="K304" s="109"/>
      <c r="L304" s="109"/>
      <c r="M304" s="107"/>
      <c r="N304" s="107"/>
      <c r="O304" s="107"/>
      <c r="P304" s="107"/>
      <c r="Q304" s="107"/>
      <c r="R304" s="107"/>
      <c r="S304" s="107"/>
      <c r="T304" s="107"/>
      <c r="U304" s="107"/>
      <c r="V304" s="107"/>
      <c r="W304" s="107"/>
      <c r="X304" s="107"/>
      <c r="Y304" s="107"/>
      <c r="Z304" s="107"/>
      <c r="AA304" s="107"/>
      <c r="AB304" s="107"/>
      <c r="AC304" s="107"/>
      <c r="AD304" s="107"/>
      <c r="AE304" s="107"/>
      <c r="AF304" s="107"/>
      <c r="AG304" s="107"/>
      <c r="AH304" s="107"/>
      <c r="AI304" s="107"/>
    </row>
    <row r="305" spans="1:35" ht="15.75" customHeight="1" x14ac:dyDescent="0.3">
      <c r="A305" s="107"/>
      <c r="B305" s="108"/>
      <c r="C305" s="108"/>
      <c r="D305" s="108"/>
      <c r="E305" s="109"/>
      <c r="F305" s="109"/>
      <c r="G305" s="109"/>
      <c r="H305" s="109"/>
      <c r="I305" s="109"/>
      <c r="J305" s="109"/>
      <c r="K305" s="109"/>
      <c r="L305" s="109"/>
      <c r="M305" s="107"/>
      <c r="N305" s="107"/>
      <c r="O305" s="107"/>
      <c r="P305" s="107"/>
      <c r="Q305" s="107"/>
      <c r="R305" s="107"/>
      <c r="S305" s="107"/>
      <c r="T305" s="107"/>
      <c r="U305" s="107"/>
      <c r="V305" s="107"/>
      <c r="W305" s="107"/>
      <c r="X305" s="107"/>
      <c r="Y305" s="107"/>
      <c r="Z305" s="107"/>
      <c r="AA305" s="107"/>
      <c r="AB305" s="107"/>
      <c r="AC305" s="107"/>
      <c r="AD305" s="107"/>
      <c r="AE305" s="107"/>
      <c r="AF305" s="107"/>
      <c r="AG305" s="107"/>
      <c r="AH305" s="107"/>
      <c r="AI305" s="107"/>
    </row>
    <row r="306" spans="1:35" ht="15.75" customHeight="1" x14ac:dyDescent="0.3">
      <c r="A306" s="107"/>
      <c r="B306" s="108"/>
      <c r="C306" s="108"/>
      <c r="D306" s="108"/>
      <c r="E306" s="109"/>
      <c r="F306" s="109"/>
      <c r="G306" s="109"/>
      <c r="H306" s="109"/>
      <c r="I306" s="109"/>
      <c r="J306" s="109"/>
      <c r="K306" s="109"/>
      <c r="L306" s="109"/>
      <c r="M306" s="107"/>
      <c r="N306" s="107"/>
      <c r="O306" s="107"/>
      <c r="P306" s="107"/>
      <c r="Q306" s="107"/>
      <c r="R306" s="107"/>
      <c r="S306" s="107"/>
      <c r="T306" s="107"/>
      <c r="U306" s="107"/>
      <c r="V306" s="107"/>
      <c r="W306" s="107"/>
      <c r="X306" s="107"/>
      <c r="Y306" s="107"/>
      <c r="Z306" s="107"/>
      <c r="AA306" s="107"/>
      <c r="AB306" s="107"/>
      <c r="AC306" s="107"/>
      <c r="AD306" s="107"/>
      <c r="AE306" s="107"/>
      <c r="AF306" s="107"/>
      <c r="AG306" s="107"/>
      <c r="AH306" s="107"/>
      <c r="AI306" s="107"/>
    </row>
    <row r="307" spans="1:35" ht="15.75" customHeight="1" x14ac:dyDescent="0.3">
      <c r="A307" s="107"/>
      <c r="B307" s="108"/>
      <c r="C307" s="108"/>
      <c r="D307" s="108"/>
      <c r="E307" s="109"/>
      <c r="F307" s="109"/>
      <c r="G307" s="109"/>
      <c r="H307" s="109"/>
      <c r="I307" s="109"/>
      <c r="J307" s="109"/>
      <c r="K307" s="109"/>
      <c r="L307" s="109"/>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row>
    <row r="308" spans="1:35" ht="15.75" customHeight="1" x14ac:dyDescent="0.3">
      <c r="A308" s="107"/>
      <c r="B308" s="108"/>
      <c r="C308" s="108"/>
      <c r="D308" s="108"/>
      <c r="E308" s="109"/>
      <c r="F308" s="109"/>
      <c r="G308" s="109"/>
      <c r="H308" s="109"/>
      <c r="I308" s="109"/>
      <c r="J308" s="109"/>
      <c r="K308" s="109"/>
      <c r="L308" s="109"/>
      <c r="M308" s="107"/>
      <c r="N308" s="107"/>
      <c r="O308" s="107"/>
      <c r="P308" s="107"/>
      <c r="Q308" s="107"/>
      <c r="R308" s="107"/>
      <c r="S308" s="107"/>
      <c r="T308" s="107"/>
      <c r="U308" s="107"/>
      <c r="V308" s="107"/>
      <c r="W308" s="107"/>
      <c r="X308" s="107"/>
      <c r="Y308" s="107"/>
      <c r="Z308" s="107"/>
      <c r="AA308" s="107"/>
      <c r="AB308" s="107"/>
      <c r="AC308" s="107"/>
      <c r="AD308" s="107"/>
      <c r="AE308" s="107"/>
      <c r="AF308" s="107"/>
      <c r="AG308" s="107"/>
      <c r="AH308" s="107"/>
      <c r="AI308" s="107"/>
    </row>
    <row r="309" spans="1:35" ht="15.75" customHeight="1" x14ac:dyDescent="0.3">
      <c r="A309" s="107"/>
      <c r="B309" s="108"/>
      <c r="C309" s="108"/>
      <c r="D309" s="108"/>
      <c r="E309" s="109"/>
      <c r="F309" s="109"/>
      <c r="G309" s="109"/>
      <c r="H309" s="109"/>
      <c r="I309" s="109"/>
      <c r="J309" s="109"/>
      <c r="K309" s="109"/>
      <c r="L309" s="109"/>
      <c r="M309" s="107"/>
      <c r="N309" s="107"/>
      <c r="O309" s="107"/>
      <c r="P309" s="107"/>
      <c r="Q309" s="107"/>
      <c r="R309" s="107"/>
      <c r="S309" s="107"/>
      <c r="T309" s="107"/>
      <c r="U309" s="107"/>
      <c r="V309" s="107"/>
      <c r="W309" s="107"/>
      <c r="X309" s="107"/>
      <c r="Y309" s="107"/>
      <c r="Z309" s="107"/>
      <c r="AA309" s="107"/>
      <c r="AB309" s="107"/>
      <c r="AC309" s="107"/>
      <c r="AD309" s="107"/>
      <c r="AE309" s="107"/>
      <c r="AF309" s="107"/>
      <c r="AG309" s="107"/>
      <c r="AH309" s="107"/>
      <c r="AI309" s="107"/>
    </row>
    <row r="310" spans="1:35" ht="15.75" customHeight="1" x14ac:dyDescent="0.3">
      <c r="A310" s="107"/>
      <c r="B310" s="108"/>
      <c r="C310" s="108"/>
      <c r="D310" s="108"/>
      <c r="E310" s="109"/>
      <c r="F310" s="109"/>
      <c r="G310" s="109"/>
      <c r="H310" s="109"/>
      <c r="I310" s="109"/>
      <c r="J310" s="109"/>
      <c r="K310" s="109"/>
      <c r="L310" s="109"/>
      <c r="M310" s="107"/>
      <c r="N310" s="107"/>
      <c r="O310" s="107"/>
      <c r="P310" s="107"/>
      <c r="Q310" s="107"/>
      <c r="R310" s="107"/>
      <c r="S310" s="107"/>
      <c r="T310" s="107"/>
      <c r="U310" s="107"/>
      <c r="V310" s="107"/>
      <c r="W310" s="107"/>
      <c r="X310" s="107"/>
      <c r="Y310" s="107"/>
      <c r="Z310" s="107"/>
      <c r="AA310" s="107"/>
      <c r="AB310" s="107"/>
      <c r="AC310" s="107"/>
      <c r="AD310" s="107"/>
      <c r="AE310" s="107"/>
      <c r="AF310" s="107"/>
      <c r="AG310" s="107"/>
      <c r="AH310" s="107"/>
      <c r="AI310" s="107"/>
    </row>
    <row r="311" spans="1:35" ht="15.75" customHeight="1" x14ac:dyDescent="0.3">
      <c r="A311" s="107"/>
      <c r="B311" s="108"/>
      <c r="C311" s="108"/>
      <c r="D311" s="108"/>
      <c r="E311" s="109"/>
      <c r="F311" s="109"/>
      <c r="G311" s="109"/>
      <c r="H311" s="109"/>
      <c r="I311" s="109"/>
      <c r="J311" s="109"/>
      <c r="K311" s="109"/>
      <c r="L311" s="109"/>
      <c r="M311" s="107"/>
      <c r="N311" s="107"/>
      <c r="O311" s="107"/>
      <c r="P311" s="107"/>
      <c r="Q311" s="107"/>
      <c r="R311" s="107"/>
      <c r="S311" s="107"/>
      <c r="T311" s="107"/>
      <c r="U311" s="107"/>
      <c r="V311" s="107"/>
      <c r="W311" s="107"/>
      <c r="X311" s="107"/>
      <c r="Y311" s="107"/>
      <c r="Z311" s="107"/>
      <c r="AA311" s="107"/>
      <c r="AB311" s="107"/>
      <c r="AC311" s="107"/>
      <c r="AD311" s="107"/>
      <c r="AE311" s="107"/>
      <c r="AF311" s="107"/>
      <c r="AG311" s="107"/>
      <c r="AH311" s="107"/>
      <c r="AI311" s="107"/>
    </row>
    <row r="312" spans="1:35" ht="15.75" customHeight="1" x14ac:dyDescent="0.3">
      <c r="A312" s="107"/>
      <c r="B312" s="108"/>
      <c r="C312" s="108"/>
      <c r="D312" s="108"/>
      <c r="E312" s="109"/>
      <c r="F312" s="109"/>
      <c r="G312" s="109"/>
      <c r="H312" s="109"/>
      <c r="I312" s="109"/>
      <c r="J312" s="109"/>
      <c r="K312" s="109"/>
      <c r="L312" s="109"/>
      <c r="M312" s="107"/>
      <c r="N312" s="107"/>
      <c r="O312" s="107"/>
      <c r="P312" s="107"/>
      <c r="Q312" s="107"/>
      <c r="R312" s="107"/>
      <c r="S312" s="107"/>
      <c r="T312" s="107"/>
      <c r="U312" s="107"/>
      <c r="V312" s="107"/>
      <c r="W312" s="107"/>
      <c r="X312" s="107"/>
      <c r="Y312" s="107"/>
      <c r="Z312" s="107"/>
      <c r="AA312" s="107"/>
      <c r="AB312" s="107"/>
      <c r="AC312" s="107"/>
      <c r="AD312" s="107"/>
      <c r="AE312" s="107"/>
      <c r="AF312" s="107"/>
      <c r="AG312" s="107"/>
      <c r="AH312" s="107"/>
      <c r="AI312" s="107"/>
    </row>
    <row r="313" spans="1:35" ht="15.75" customHeight="1" x14ac:dyDescent="0.3">
      <c r="A313" s="107"/>
      <c r="B313" s="108"/>
      <c r="C313" s="108"/>
      <c r="D313" s="108"/>
      <c r="E313" s="109"/>
      <c r="F313" s="109"/>
      <c r="G313" s="109"/>
      <c r="H313" s="109"/>
      <c r="I313" s="109"/>
      <c r="J313" s="109"/>
      <c r="K313" s="109"/>
      <c r="L313" s="109"/>
      <c r="M313" s="107"/>
      <c r="N313" s="107"/>
      <c r="O313" s="107"/>
      <c r="P313" s="107"/>
      <c r="Q313" s="107"/>
      <c r="R313" s="107"/>
      <c r="S313" s="107"/>
      <c r="T313" s="107"/>
      <c r="U313" s="107"/>
      <c r="V313" s="107"/>
      <c r="W313" s="107"/>
      <c r="X313" s="107"/>
      <c r="Y313" s="107"/>
      <c r="Z313" s="107"/>
      <c r="AA313" s="107"/>
      <c r="AB313" s="107"/>
      <c r="AC313" s="107"/>
      <c r="AD313" s="107"/>
      <c r="AE313" s="107"/>
      <c r="AF313" s="107"/>
      <c r="AG313" s="107"/>
      <c r="AH313" s="107"/>
      <c r="AI313" s="107"/>
    </row>
    <row r="314" spans="1:35" ht="15.75" customHeight="1" x14ac:dyDescent="0.3">
      <c r="A314" s="107"/>
      <c r="B314" s="108"/>
      <c r="C314" s="108"/>
      <c r="D314" s="108"/>
      <c r="E314" s="109"/>
      <c r="F314" s="109"/>
      <c r="G314" s="109"/>
      <c r="H314" s="109"/>
      <c r="I314" s="109"/>
      <c r="J314" s="109"/>
      <c r="K314" s="109"/>
      <c r="L314" s="109"/>
      <c r="M314" s="107"/>
      <c r="N314" s="107"/>
      <c r="O314" s="107"/>
      <c r="P314" s="107"/>
      <c r="Q314" s="107"/>
      <c r="R314" s="107"/>
      <c r="S314" s="107"/>
      <c r="T314" s="107"/>
      <c r="U314" s="107"/>
      <c r="V314" s="107"/>
      <c r="W314" s="107"/>
      <c r="X314" s="107"/>
      <c r="Y314" s="107"/>
      <c r="Z314" s="107"/>
      <c r="AA314" s="107"/>
      <c r="AB314" s="107"/>
      <c r="AC314" s="107"/>
      <c r="AD314" s="107"/>
      <c r="AE314" s="107"/>
      <c r="AF314" s="107"/>
      <c r="AG314" s="107"/>
      <c r="AH314" s="107"/>
      <c r="AI314" s="107"/>
    </row>
    <row r="315" spans="1:35" ht="15.75" customHeight="1" x14ac:dyDescent="0.3">
      <c r="A315" s="107"/>
      <c r="B315" s="108"/>
      <c r="C315" s="108"/>
      <c r="D315" s="108"/>
      <c r="E315" s="109"/>
      <c r="F315" s="109"/>
      <c r="G315" s="109"/>
      <c r="H315" s="109"/>
      <c r="I315" s="109"/>
      <c r="J315" s="109"/>
      <c r="K315" s="109"/>
      <c r="L315" s="109"/>
      <c r="M315" s="107"/>
      <c r="N315" s="107"/>
      <c r="O315" s="107"/>
      <c r="P315" s="107"/>
      <c r="Q315" s="107"/>
      <c r="R315" s="107"/>
      <c r="S315" s="107"/>
      <c r="T315" s="107"/>
      <c r="U315" s="107"/>
      <c r="V315" s="107"/>
      <c r="W315" s="107"/>
      <c r="X315" s="107"/>
      <c r="Y315" s="107"/>
      <c r="Z315" s="107"/>
      <c r="AA315" s="107"/>
      <c r="AB315" s="107"/>
      <c r="AC315" s="107"/>
      <c r="AD315" s="107"/>
      <c r="AE315" s="107"/>
      <c r="AF315" s="107"/>
      <c r="AG315" s="107"/>
      <c r="AH315" s="107"/>
      <c r="AI315" s="107"/>
    </row>
    <row r="316" spans="1:35" ht="15.75" customHeight="1" x14ac:dyDescent="0.3">
      <c r="A316" s="107"/>
      <c r="B316" s="108"/>
      <c r="C316" s="108"/>
      <c r="D316" s="108"/>
      <c r="E316" s="109"/>
      <c r="F316" s="109"/>
      <c r="G316" s="109"/>
      <c r="H316" s="109"/>
      <c r="I316" s="109"/>
      <c r="J316" s="109"/>
      <c r="K316" s="109"/>
      <c r="L316" s="109"/>
      <c r="M316" s="107"/>
      <c r="N316" s="107"/>
      <c r="O316" s="107"/>
      <c r="P316" s="107"/>
      <c r="Q316" s="107"/>
      <c r="R316" s="107"/>
      <c r="S316" s="107"/>
      <c r="T316" s="107"/>
      <c r="U316" s="107"/>
      <c r="V316" s="107"/>
      <c r="W316" s="107"/>
      <c r="X316" s="107"/>
      <c r="Y316" s="107"/>
      <c r="Z316" s="107"/>
      <c r="AA316" s="107"/>
      <c r="AB316" s="107"/>
      <c r="AC316" s="107"/>
      <c r="AD316" s="107"/>
      <c r="AE316" s="107"/>
      <c r="AF316" s="107"/>
      <c r="AG316" s="107"/>
      <c r="AH316" s="107"/>
      <c r="AI316" s="107"/>
    </row>
    <row r="317" spans="1:35" ht="15.75" customHeight="1" x14ac:dyDescent="0.3">
      <c r="A317" s="107"/>
      <c r="B317" s="108"/>
      <c r="C317" s="108"/>
      <c r="D317" s="108"/>
      <c r="E317" s="109"/>
      <c r="F317" s="109"/>
      <c r="G317" s="109"/>
      <c r="H317" s="109"/>
      <c r="I317" s="109"/>
      <c r="J317" s="109"/>
      <c r="K317" s="109"/>
      <c r="L317" s="109"/>
      <c r="M317" s="107"/>
      <c r="N317" s="107"/>
      <c r="O317" s="107"/>
      <c r="P317" s="107"/>
      <c r="Q317" s="107"/>
      <c r="R317" s="107"/>
      <c r="S317" s="107"/>
      <c r="T317" s="107"/>
      <c r="U317" s="107"/>
      <c r="V317" s="107"/>
      <c r="W317" s="107"/>
      <c r="X317" s="107"/>
      <c r="Y317" s="107"/>
      <c r="Z317" s="107"/>
      <c r="AA317" s="107"/>
      <c r="AB317" s="107"/>
      <c r="AC317" s="107"/>
      <c r="AD317" s="107"/>
      <c r="AE317" s="107"/>
      <c r="AF317" s="107"/>
      <c r="AG317" s="107"/>
      <c r="AH317" s="107"/>
      <c r="AI317" s="107"/>
    </row>
    <row r="318" spans="1:35" ht="15.75" customHeight="1" x14ac:dyDescent="0.3">
      <c r="A318" s="107"/>
      <c r="B318" s="108"/>
      <c r="C318" s="108"/>
      <c r="D318" s="108"/>
      <c r="E318" s="109"/>
      <c r="F318" s="109"/>
      <c r="G318" s="109"/>
      <c r="H318" s="109"/>
      <c r="I318" s="109"/>
      <c r="J318" s="109"/>
      <c r="K318" s="109"/>
      <c r="L318" s="109"/>
      <c r="M318" s="107"/>
      <c r="N318" s="107"/>
      <c r="O318" s="107"/>
      <c r="P318" s="107"/>
      <c r="Q318" s="107"/>
      <c r="R318" s="107"/>
      <c r="S318" s="107"/>
      <c r="T318" s="107"/>
      <c r="U318" s="107"/>
      <c r="V318" s="107"/>
      <c r="W318" s="107"/>
      <c r="X318" s="107"/>
      <c r="Y318" s="107"/>
      <c r="Z318" s="107"/>
      <c r="AA318" s="107"/>
      <c r="AB318" s="107"/>
      <c r="AC318" s="107"/>
      <c r="AD318" s="107"/>
      <c r="AE318" s="107"/>
      <c r="AF318" s="107"/>
      <c r="AG318" s="107"/>
      <c r="AH318" s="107"/>
      <c r="AI318" s="107"/>
    </row>
    <row r="319" spans="1:35" ht="15.75" customHeight="1" x14ac:dyDescent="0.3">
      <c r="A319" s="107"/>
      <c r="B319" s="108"/>
      <c r="C319" s="108"/>
      <c r="D319" s="108"/>
      <c r="E319" s="109"/>
      <c r="F319" s="109"/>
      <c r="G319" s="109"/>
      <c r="H319" s="109"/>
      <c r="I319" s="109"/>
      <c r="J319" s="109"/>
      <c r="K319" s="109"/>
      <c r="L319" s="109"/>
      <c r="M319" s="107"/>
      <c r="N319" s="107"/>
      <c r="O319" s="107"/>
      <c r="P319" s="107"/>
      <c r="Q319" s="107"/>
      <c r="R319" s="107"/>
      <c r="S319" s="107"/>
      <c r="T319" s="107"/>
      <c r="U319" s="107"/>
      <c r="V319" s="107"/>
      <c r="W319" s="107"/>
      <c r="X319" s="107"/>
      <c r="Y319" s="107"/>
      <c r="Z319" s="107"/>
      <c r="AA319" s="107"/>
      <c r="AB319" s="107"/>
      <c r="AC319" s="107"/>
      <c r="AD319" s="107"/>
      <c r="AE319" s="107"/>
      <c r="AF319" s="107"/>
      <c r="AG319" s="107"/>
      <c r="AH319" s="107"/>
      <c r="AI319" s="107"/>
    </row>
    <row r="320" spans="1:35" ht="15.75" customHeight="1" x14ac:dyDescent="0.3">
      <c r="A320" s="107"/>
      <c r="B320" s="108"/>
      <c r="C320" s="108"/>
      <c r="D320" s="108"/>
      <c r="E320" s="109"/>
      <c r="F320" s="109"/>
      <c r="G320" s="109"/>
      <c r="H320" s="109"/>
      <c r="I320" s="109"/>
      <c r="J320" s="109"/>
      <c r="K320" s="109"/>
      <c r="L320" s="109"/>
      <c r="M320" s="107"/>
      <c r="N320" s="107"/>
      <c r="O320" s="107"/>
      <c r="P320" s="107"/>
      <c r="Q320" s="107"/>
      <c r="R320" s="107"/>
      <c r="S320" s="107"/>
      <c r="T320" s="107"/>
      <c r="U320" s="107"/>
      <c r="V320" s="107"/>
      <c r="W320" s="107"/>
      <c r="X320" s="107"/>
      <c r="Y320" s="107"/>
      <c r="Z320" s="107"/>
      <c r="AA320" s="107"/>
      <c r="AB320" s="107"/>
      <c r="AC320" s="107"/>
      <c r="AD320" s="107"/>
      <c r="AE320" s="107"/>
      <c r="AF320" s="107"/>
      <c r="AG320" s="107"/>
      <c r="AH320" s="107"/>
      <c r="AI320" s="107"/>
    </row>
    <row r="321" spans="1:35" ht="15.75" customHeight="1" x14ac:dyDescent="0.3">
      <c r="A321" s="107"/>
      <c r="B321" s="108"/>
      <c r="C321" s="108"/>
      <c r="D321" s="108"/>
      <c r="E321" s="109"/>
      <c r="F321" s="109"/>
      <c r="G321" s="109"/>
      <c r="H321" s="109"/>
      <c r="I321" s="109"/>
      <c r="J321" s="109"/>
      <c r="K321" s="109"/>
      <c r="L321" s="109"/>
      <c r="M321" s="107"/>
      <c r="N321" s="107"/>
      <c r="O321" s="107"/>
      <c r="P321" s="107"/>
      <c r="Q321" s="107"/>
      <c r="R321" s="107"/>
      <c r="S321" s="107"/>
      <c r="T321" s="107"/>
      <c r="U321" s="107"/>
      <c r="V321" s="107"/>
      <c r="W321" s="107"/>
      <c r="X321" s="107"/>
      <c r="Y321" s="107"/>
      <c r="Z321" s="107"/>
      <c r="AA321" s="107"/>
      <c r="AB321" s="107"/>
      <c r="AC321" s="107"/>
      <c r="AD321" s="107"/>
      <c r="AE321" s="107"/>
      <c r="AF321" s="107"/>
      <c r="AG321" s="107"/>
      <c r="AH321" s="107"/>
      <c r="AI321" s="107"/>
    </row>
    <row r="322" spans="1:35" ht="15.75" customHeight="1" x14ac:dyDescent="0.3">
      <c r="A322" s="107"/>
      <c r="B322" s="108"/>
      <c r="C322" s="108"/>
      <c r="D322" s="108"/>
      <c r="E322" s="109"/>
      <c r="F322" s="109"/>
      <c r="G322" s="109"/>
      <c r="H322" s="109"/>
      <c r="I322" s="109"/>
      <c r="J322" s="109"/>
      <c r="K322" s="109"/>
      <c r="L322" s="109"/>
      <c r="M322" s="107"/>
      <c r="N322" s="107"/>
      <c r="O322" s="107"/>
      <c r="P322" s="107"/>
      <c r="Q322" s="107"/>
      <c r="R322" s="107"/>
      <c r="S322" s="107"/>
      <c r="T322" s="107"/>
      <c r="U322" s="107"/>
      <c r="V322" s="107"/>
      <c r="W322" s="107"/>
      <c r="X322" s="107"/>
      <c r="Y322" s="107"/>
      <c r="Z322" s="107"/>
      <c r="AA322" s="107"/>
      <c r="AB322" s="107"/>
      <c r="AC322" s="107"/>
      <c r="AD322" s="107"/>
      <c r="AE322" s="107"/>
      <c r="AF322" s="107"/>
      <c r="AG322" s="107"/>
      <c r="AH322" s="107"/>
      <c r="AI322" s="107"/>
    </row>
    <row r="323" spans="1:35" ht="15.75" customHeight="1" x14ac:dyDescent="0.3">
      <c r="A323" s="107"/>
      <c r="B323" s="108"/>
      <c r="C323" s="108"/>
      <c r="D323" s="108"/>
      <c r="E323" s="109"/>
      <c r="F323" s="109"/>
      <c r="G323" s="109"/>
      <c r="H323" s="109"/>
      <c r="I323" s="109"/>
      <c r="J323" s="109"/>
      <c r="K323" s="109"/>
      <c r="L323" s="109"/>
      <c r="M323" s="107"/>
      <c r="N323" s="107"/>
      <c r="O323" s="107"/>
      <c r="P323" s="107"/>
      <c r="Q323" s="107"/>
      <c r="R323" s="107"/>
      <c r="S323" s="107"/>
      <c r="T323" s="107"/>
      <c r="U323" s="107"/>
      <c r="V323" s="107"/>
      <c r="W323" s="107"/>
      <c r="X323" s="107"/>
      <c r="Y323" s="107"/>
      <c r="Z323" s="107"/>
      <c r="AA323" s="107"/>
      <c r="AB323" s="107"/>
      <c r="AC323" s="107"/>
      <c r="AD323" s="107"/>
      <c r="AE323" s="107"/>
      <c r="AF323" s="107"/>
      <c r="AG323" s="107"/>
      <c r="AH323" s="107"/>
      <c r="AI323" s="107"/>
    </row>
    <row r="324" spans="1:35" ht="15.75" customHeight="1" x14ac:dyDescent="0.3">
      <c r="A324" s="107"/>
      <c r="B324" s="108"/>
      <c r="C324" s="108"/>
      <c r="D324" s="108"/>
      <c r="E324" s="109"/>
      <c r="F324" s="109"/>
      <c r="G324" s="109"/>
      <c r="H324" s="109"/>
      <c r="I324" s="109"/>
      <c r="J324" s="109"/>
      <c r="K324" s="109"/>
      <c r="L324" s="109"/>
      <c r="M324" s="107"/>
      <c r="N324" s="107"/>
      <c r="O324" s="107"/>
      <c r="P324" s="107"/>
      <c r="Q324" s="107"/>
      <c r="R324" s="107"/>
      <c r="S324" s="107"/>
      <c r="T324" s="107"/>
      <c r="U324" s="107"/>
      <c r="V324" s="107"/>
      <c r="W324" s="107"/>
      <c r="X324" s="107"/>
      <c r="Y324" s="107"/>
      <c r="Z324" s="107"/>
      <c r="AA324" s="107"/>
      <c r="AB324" s="107"/>
      <c r="AC324" s="107"/>
      <c r="AD324" s="107"/>
      <c r="AE324" s="107"/>
      <c r="AF324" s="107"/>
      <c r="AG324" s="107"/>
      <c r="AH324" s="107"/>
      <c r="AI324" s="107"/>
    </row>
    <row r="325" spans="1:35" ht="15.75" customHeight="1" x14ac:dyDescent="0.3">
      <c r="A325" s="107"/>
      <c r="B325" s="108"/>
      <c r="C325" s="108"/>
      <c r="D325" s="108"/>
      <c r="E325" s="109"/>
      <c r="F325" s="109"/>
      <c r="G325" s="109"/>
      <c r="H325" s="109"/>
      <c r="I325" s="109"/>
      <c r="J325" s="109"/>
      <c r="K325" s="109"/>
      <c r="L325" s="109"/>
      <c r="M325" s="107"/>
      <c r="N325" s="107"/>
      <c r="O325" s="107"/>
      <c r="P325" s="107"/>
      <c r="Q325" s="107"/>
      <c r="R325" s="107"/>
      <c r="S325" s="107"/>
      <c r="T325" s="107"/>
      <c r="U325" s="107"/>
      <c r="V325" s="107"/>
      <c r="W325" s="107"/>
      <c r="X325" s="107"/>
      <c r="Y325" s="107"/>
      <c r="Z325" s="107"/>
      <c r="AA325" s="107"/>
      <c r="AB325" s="107"/>
      <c r="AC325" s="107"/>
      <c r="AD325" s="107"/>
      <c r="AE325" s="107"/>
      <c r="AF325" s="107"/>
      <c r="AG325" s="107"/>
      <c r="AH325" s="107"/>
      <c r="AI325" s="107"/>
    </row>
    <row r="326" spans="1:35" ht="15.75" customHeight="1" x14ac:dyDescent="0.3">
      <c r="A326" s="107"/>
      <c r="B326" s="108"/>
      <c r="C326" s="108"/>
      <c r="D326" s="108"/>
      <c r="E326" s="109"/>
      <c r="F326" s="109"/>
      <c r="G326" s="109"/>
      <c r="H326" s="109"/>
      <c r="I326" s="109"/>
      <c r="J326" s="109"/>
      <c r="K326" s="109"/>
      <c r="L326" s="109"/>
      <c r="M326" s="107"/>
      <c r="N326" s="107"/>
      <c r="O326" s="107"/>
      <c r="P326" s="107"/>
      <c r="Q326" s="107"/>
      <c r="R326" s="107"/>
      <c r="S326" s="107"/>
      <c r="T326" s="107"/>
      <c r="U326" s="107"/>
      <c r="V326" s="107"/>
      <c r="W326" s="107"/>
      <c r="X326" s="107"/>
      <c r="Y326" s="107"/>
      <c r="Z326" s="107"/>
      <c r="AA326" s="107"/>
      <c r="AB326" s="107"/>
      <c r="AC326" s="107"/>
      <c r="AD326" s="107"/>
      <c r="AE326" s="107"/>
      <c r="AF326" s="107"/>
      <c r="AG326" s="107"/>
      <c r="AH326" s="107"/>
      <c r="AI326" s="107"/>
    </row>
    <row r="327" spans="1:35" ht="15.75" customHeight="1" x14ac:dyDescent="0.3">
      <c r="A327" s="107"/>
      <c r="B327" s="108"/>
      <c r="C327" s="108"/>
      <c r="D327" s="108"/>
      <c r="E327" s="109"/>
      <c r="F327" s="109"/>
      <c r="G327" s="109"/>
      <c r="H327" s="109"/>
      <c r="I327" s="109"/>
      <c r="J327" s="109"/>
      <c r="K327" s="109"/>
      <c r="L327" s="109"/>
      <c r="M327" s="107"/>
      <c r="N327" s="107"/>
      <c r="O327" s="107"/>
      <c r="P327" s="107"/>
      <c r="Q327" s="107"/>
      <c r="R327" s="107"/>
      <c r="S327" s="107"/>
      <c r="T327" s="107"/>
      <c r="U327" s="107"/>
      <c r="V327" s="107"/>
      <c r="W327" s="107"/>
      <c r="X327" s="107"/>
      <c r="Y327" s="107"/>
      <c r="Z327" s="107"/>
      <c r="AA327" s="107"/>
      <c r="AB327" s="107"/>
      <c r="AC327" s="107"/>
      <c r="AD327" s="107"/>
      <c r="AE327" s="107"/>
      <c r="AF327" s="107"/>
      <c r="AG327" s="107"/>
      <c r="AH327" s="107"/>
      <c r="AI327" s="107"/>
    </row>
    <row r="328" spans="1:35" ht="15.75" customHeight="1" x14ac:dyDescent="0.3">
      <c r="A328" s="107"/>
      <c r="B328" s="108"/>
      <c r="C328" s="108"/>
      <c r="D328" s="108"/>
      <c r="E328" s="109"/>
      <c r="F328" s="109"/>
      <c r="G328" s="109"/>
      <c r="H328" s="109"/>
      <c r="I328" s="109"/>
      <c r="J328" s="109"/>
      <c r="K328" s="109"/>
      <c r="L328" s="109"/>
      <c r="M328" s="107"/>
      <c r="N328" s="107"/>
      <c r="O328" s="107"/>
      <c r="P328" s="107"/>
      <c r="Q328" s="107"/>
      <c r="R328" s="107"/>
      <c r="S328" s="107"/>
      <c r="T328" s="107"/>
      <c r="U328" s="107"/>
      <c r="V328" s="107"/>
      <c r="W328" s="107"/>
      <c r="X328" s="107"/>
      <c r="Y328" s="107"/>
      <c r="Z328" s="107"/>
      <c r="AA328" s="107"/>
      <c r="AB328" s="107"/>
      <c r="AC328" s="107"/>
      <c r="AD328" s="107"/>
      <c r="AE328" s="107"/>
      <c r="AF328" s="107"/>
      <c r="AG328" s="107"/>
      <c r="AH328" s="107"/>
      <c r="AI328" s="107"/>
    </row>
    <row r="329" spans="1:35" ht="15.75" customHeight="1" x14ac:dyDescent="0.3">
      <c r="A329" s="107"/>
      <c r="B329" s="108"/>
      <c r="C329" s="108"/>
      <c r="D329" s="108"/>
      <c r="E329" s="109"/>
      <c r="F329" s="109"/>
      <c r="G329" s="109"/>
      <c r="H329" s="109"/>
      <c r="I329" s="109"/>
      <c r="J329" s="109"/>
      <c r="K329" s="109"/>
      <c r="L329" s="109"/>
      <c r="M329" s="107"/>
      <c r="N329" s="107"/>
      <c r="O329" s="107"/>
      <c r="P329" s="107"/>
      <c r="Q329" s="107"/>
      <c r="R329" s="107"/>
      <c r="S329" s="107"/>
      <c r="T329" s="107"/>
      <c r="U329" s="107"/>
      <c r="V329" s="107"/>
      <c r="W329" s="107"/>
      <c r="X329" s="107"/>
      <c r="Y329" s="107"/>
      <c r="Z329" s="107"/>
      <c r="AA329" s="107"/>
      <c r="AB329" s="107"/>
      <c r="AC329" s="107"/>
      <c r="AD329" s="107"/>
      <c r="AE329" s="107"/>
      <c r="AF329" s="107"/>
      <c r="AG329" s="107"/>
      <c r="AH329" s="107"/>
      <c r="AI329" s="107"/>
    </row>
    <row r="330" spans="1:35" ht="15.75" customHeight="1" x14ac:dyDescent="0.3">
      <c r="A330" s="107"/>
      <c r="B330" s="108"/>
      <c r="C330" s="108"/>
      <c r="D330" s="108"/>
      <c r="E330" s="109"/>
      <c r="F330" s="109"/>
      <c r="G330" s="109"/>
      <c r="H330" s="109"/>
      <c r="I330" s="109"/>
      <c r="J330" s="109"/>
      <c r="K330" s="109"/>
      <c r="L330" s="109"/>
      <c r="M330" s="107"/>
      <c r="N330" s="107"/>
      <c r="O330" s="107"/>
      <c r="P330" s="107"/>
      <c r="Q330" s="107"/>
      <c r="R330" s="107"/>
      <c r="S330" s="107"/>
      <c r="T330" s="107"/>
      <c r="U330" s="107"/>
      <c r="V330" s="107"/>
      <c r="W330" s="107"/>
      <c r="X330" s="107"/>
      <c r="Y330" s="107"/>
      <c r="Z330" s="107"/>
      <c r="AA330" s="107"/>
      <c r="AB330" s="107"/>
      <c r="AC330" s="107"/>
      <c r="AD330" s="107"/>
      <c r="AE330" s="107"/>
      <c r="AF330" s="107"/>
      <c r="AG330" s="107"/>
      <c r="AH330" s="107"/>
      <c r="AI330" s="107"/>
    </row>
    <row r="331" spans="1:35" ht="15.75" customHeight="1" x14ac:dyDescent="0.3">
      <c r="A331" s="107"/>
      <c r="B331" s="108"/>
      <c r="C331" s="108"/>
      <c r="D331" s="108"/>
      <c r="E331" s="109"/>
      <c r="F331" s="109"/>
      <c r="G331" s="109"/>
      <c r="H331" s="109"/>
      <c r="I331" s="109"/>
      <c r="J331" s="109"/>
      <c r="K331" s="109"/>
      <c r="L331" s="109"/>
      <c r="M331" s="107"/>
      <c r="N331" s="107"/>
      <c r="O331" s="107"/>
      <c r="P331" s="107"/>
      <c r="Q331" s="107"/>
      <c r="R331" s="107"/>
      <c r="S331" s="107"/>
      <c r="T331" s="107"/>
      <c r="U331" s="107"/>
      <c r="V331" s="107"/>
      <c r="W331" s="107"/>
      <c r="X331" s="107"/>
      <c r="Y331" s="107"/>
      <c r="Z331" s="107"/>
      <c r="AA331" s="107"/>
      <c r="AB331" s="107"/>
      <c r="AC331" s="107"/>
      <c r="AD331" s="107"/>
      <c r="AE331" s="107"/>
      <c r="AF331" s="107"/>
      <c r="AG331" s="107"/>
      <c r="AH331" s="107"/>
      <c r="AI331" s="107"/>
    </row>
    <row r="332" spans="1:35" ht="15.75" customHeight="1" x14ac:dyDescent="0.3">
      <c r="A332" s="107"/>
      <c r="B332" s="108"/>
      <c r="C332" s="108"/>
      <c r="D332" s="108"/>
      <c r="E332" s="109"/>
      <c r="F332" s="109"/>
      <c r="G332" s="109"/>
      <c r="H332" s="109"/>
      <c r="I332" s="109"/>
      <c r="J332" s="109"/>
      <c r="K332" s="109"/>
      <c r="L332" s="109"/>
      <c r="M332" s="107"/>
      <c r="N332" s="107"/>
      <c r="O332" s="107"/>
      <c r="P332" s="107"/>
      <c r="Q332" s="107"/>
      <c r="R332" s="107"/>
      <c r="S332" s="107"/>
      <c r="T332" s="107"/>
      <c r="U332" s="107"/>
      <c r="V332" s="107"/>
      <c r="W332" s="107"/>
      <c r="X332" s="107"/>
      <c r="Y332" s="107"/>
      <c r="Z332" s="107"/>
      <c r="AA332" s="107"/>
      <c r="AB332" s="107"/>
      <c r="AC332" s="107"/>
      <c r="AD332" s="107"/>
      <c r="AE332" s="107"/>
      <c r="AF332" s="107"/>
      <c r="AG332" s="107"/>
      <c r="AH332" s="107"/>
      <c r="AI332" s="107"/>
    </row>
    <row r="333" spans="1:35" ht="15.75" customHeight="1" x14ac:dyDescent="0.3">
      <c r="A333" s="107"/>
      <c r="B333" s="108"/>
      <c r="C333" s="108"/>
      <c r="D333" s="108"/>
      <c r="E333" s="109"/>
      <c r="F333" s="109"/>
      <c r="G333" s="109"/>
      <c r="H333" s="109"/>
      <c r="I333" s="109"/>
      <c r="J333" s="109"/>
      <c r="K333" s="109"/>
      <c r="L333" s="109"/>
      <c r="M333" s="107"/>
      <c r="N333" s="107"/>
      <c r="O333" s="107"/>
      <c r="P333" s="107"/>
      <c r="Q333" s="107"/>
      <c r="R333" s="107"/>
      <c r="S333" s="107"/>
      <c r="T333" s="107"/>
      <c r="U333" s="107"/>
      <c r="V333" s="107"/>
      <c r="W333" s="107"/>
      <c r="X333" s="107"/>
      <c r="Y333" s="107"/>
      <c r="Z333" s="107"/>
      <c r="AA333" s="107"/>
      <c r="AB333" s="107"/>
      <c r="AC333" s="107"/>
      <c r="AD333" s="107"/>
      <c r="AE333" s="107"/>
      <c r="AF333" s="107"/>
      <c r="AG333" s="107"/>
      <c r="AH333" s="107"/>
      <c r="AI333" s="107"/>
    </row>
    <row r="334" spans="1:35" ht="15.75" customHeight="1" x14ac:dyDescent="0.3">
      <c r="A334" s="107"/>
      <c r="B334" s="108"/>
      <c r="C334" s="108"/>
      <c r="D334" s="108"/>
      <c r="E334" s="109"/>
      <c r="F334" s="109"/>
      <c r="G334" s="109"/>
      <c r="H334" s="109"/>
      <c r="I334" s="109"/>
      <c r="J334" s="109"/>
      <c r="K334" s="109"/>
      <c r="L334" s="109"/>
      <c r="M334" s="107"/>
      <c r="N334" s="107"/>
      <c r="O334" s="107"/>
      <c r="P334" s="107"/>
      <c r="Q334" s="107"/>
      <c r="R334" s="107"/>
      <c r="S334" s="107"/>
      <c r="T334" s="107"/>
      <c r="U334" s="107"/>
      <c r="V334" s="107"/>
      <c r="W334" s="107"/>
      <c r="X334" s="107"/>
      <c r="Y334" s="107"/>
      <c r="Z334" s="107"/>
      <c r="AA334" s="107"/>
      <c r="AB334" s="107"/>
      <c r="AC334" s="107"/>
      <c r="AD334" s="107"/>
      <c r="AE334" s="107"/>
      <c r="AF334" s="107"/>
      <c r="AG334" s="107"/>
      <c r="AH334" s="107"/>
      <c r="AI334" s="107"/>
    </row>
    <row r="335" spans="1:35" ht="15.75" customHeight="1" x14ac:dyDescent="0.3">
      <c r="A335" s="107"/>
      <c r="B335" s="108"/>
      <c r="C335" s="108"/>
      <c r="D335" s="108"/>
      <c r="E335" s="109"/>
      <c r="F335" s="109"/>
      <c r="G335" s="109"/>
      <c r="H335" s="109"/>
      <c r="I335" s="109"/>
      <c r="J335" s="109"/>
      <c r="K335" s="109"/>
      <c r="L335" s="109"/>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c r="AI335" s="107"/>
    </row>
    <row r="336" spans="1:35" ht="15.75" customHeight="1" x14ac:dyDescent="0.3">
      <c r="A336" s="107"/>
      <c r="B336" s="108"/>
      <c r="C336" s="108"/>
      <c r="D336" s="108"/>
      <c r="E336" s="109"/>
      <c r="F336" s="109"/>
      <c r="G336" s="109"/>
      <c r="H336" s="109"/>
      <c r="I336" s="109"/>
      <c r="J336" s="109"/>
      <c r="K336" s="109"/>
      <c r="L336" s="109"/>
      <c r="M336" s="107"/>
      <c r="N336" s="107"/>
      <c r="O336" s="107"/>
      <c r="P336" s="107"/>
      <c r="Q336" s="107"/>
      <c r="R336" s="107"/>
      <c r="S336" s="107"/>
      <c r="T336" s="107"/>
      <c r="U336" s="107"/>
      <c r="V336" s="107"/>
      <c r="W336" s="107"/>
      <c r="X336" s="107"/>
      <c r="Y336" s="107"/>
      <c r="Z336" s="107"/>
      <c r="AA336" s="107"/>
      <c r="AB336" s="107"/>
      <c r="AC336" s="107"/>
      <c r="AD336" s="107"/>
      <c r="AE336" s="107"/>
      <c r="AF336" s="107"/>
      <c r="AG336" s="107"/>
      <c r="AH336" s="107"/>
      <c r="AI336" s="107"/>
    </row>
    <row r="337" spans="1:35" ht="15.75" customHeight="1" x14ac:dyDescent="0.3">
      <c r="A337" s="107"/>
      <c r="B337" s="108"/>
      <c r="C337" s="108"/>
      <c r="D337" s="108"/>
      <c r="E337" s="109"/>
      <c r="F337" s="109"/>
      <c r="G337" s="109"/>
      <c r="H337" s="109"/>
      <c r="I337" s="109"/>
      <c r="J337" s="109"/>
      <c r="K337" s="109"/>
      <c r="L337" s="109"/>
      <c r="M337" s="107"/>
      <c r="N337" s="107"/>
      <c r="O337" s="107"/>
      <c r="P337" s="107"/>
      <c r="Q337" s="107"/>
      <c r="R337" s="107"/>
      <c r="S337" s="107"/>
      <c r="T337" s="107"/>
      <c r="U337" s="107"/>
      <c r="V337" s="107"/>
      <c r="W337" s="107"/>
      <c r="X337" s="107"/>
      <c r="Y337" s="107"/>
      <c r="Z337" s="107"/>
      <c r="AA337" s="107"/>
      <c r="AB337" s="107"/>
      <c r="AC337" s="107"/>
      <c r="AD337" s="107"/>
      <c r="AE337" s="107"/>
      <c r="AF337" s="107"/>
      <c r="AG337" s="107"/>
      <c r="AH337" s="107"/>
      <c r="AI337" s="107"/>
    </row>
    <row r="338" spans="1:35" ht="15.75" customHeight="1" x14ac:dyDescent="0.3">
      <c r="A338" s="107"/>
      <c r="B338" s="108"/>
      <c r="C338" s="108"/>
      <c r="D338" s="108"/>
      <c r="E338" s="109"/>
      <c r="F338" s="109"/>
      <c r="G338" s="109"/>
      <c r="H338" s="109"/>
      <c r="I338" s="109"/>
      <c r="J338" s="109"/>
      <c r="K338" s="109"/>
      <c r="L338" s="109"/>
      <c r="M338" s="107"/>
      <c r="N338" s="107"/>
      <c r="O338" s="107"/>
      <c r="P338" s="107"/>
      <c r="Q338" s="107"/>
      <c r="R338" s="107"/>
      <c r="S338" s="107"/>
      <c r="T338" s="107"/>
      <c r="U338" s="107"/>
      <c r="V338" s="107"/>
      <c r="W338" s="107"/>
      <c r="X338" s="107"/>
      <c r="Y338" s="107"/>
      <c r="Z338" s="107"/>
      <c r="AA338" s="107"/>
      <c r="AB338" s="107"/>
      <c r="AC338" s="107"/>
      <c r="AD338" s="107"/>
      <c r="AE338" s="107"/>
      <c r="AF338" s="107"/>
      <c r="AG338" s="107"/>
      <c r="AH338" s="107"/>
      <c r="AI338" s="107"/>
    </row>
    <row r="339" spans="1:35" ht="15.75" customHeight="1" x14ac:dyDescent="0.3">
      <c r="A339" s="107"/>
      <c r="B339" s="108"/>
      <c r="C339" s="108"/>
      <c r="D339" s="108"/>
      <c r="E339" s="109"/>
      <c r="F339" s="109"/>
      <c r="G339" s="109"/>
      <c r="H339" s="109"/>
      <c r="I339" s="109"/>
      <c r="J339" s="109"/>
      <c r="K339" s="109"/>
      <c r="L339" s="109"/>
      <c r="M339" s="107"/>
      <c r="N339" s="107"/>
      <c r="O339" s="107"/>
      <c r="P339" s="107"/>
      <c r="Q339" s="107"/>
      <c r="R339" s="107"/>
      <c r="S339" s="107"/>
      <c r="T339" s="107"/>
      <c r="U339" s="107"/>
      <c r="V339" s="107"/>
      <c r="W339" s="107"/>
      <c r="X339" s="107"/>
      <c r="Y339" s="107"/>
      <c r="Z339" s="107"/>
      <c r="AA339" s="107"/>
      <c r="AB339" s="107"/>
      <c r="AC339" s="107"/>
      <c r="AD339" s="107"/>
      <c r="AE339" s="107"/>
      <c r="AF339" s="107"/>
      <c r="AG339" s="107"/>
      <c r="AH339" s="107"/>
      <c r="AI339" s="107"/>
    </row>
    <row r="340" spans="1:35" ht="15.75" customHeight="1" x14ac:dyDescent="0.3">
      <c r="A340" s="107"/>
      <c r="B340" s="108"/>
      <c r="C340" s="108"/>
      <c r="D340" s="108"/>
      <c r="E340" s="109"/>
      <c r="F340" s="109"/>
      <c r="G340" s="109"/>
      <c r="H340" s="109"/>
      <c r="I340" s="109"/>
      <c r="J340" s="109"/>
      <c r="K340" s="109"/>
      <c r="L340" s="109"/>
      <c r="M340" s="107"/>
      <c r="N340" s="107"/>
      <c r="O340" s="107"/>
      <c r="P340" s="107"/>
      <c r="Q340" s="107"/>
      <c r="R340" s="107"/>
      <c r="S340" s="107"/>
      <c r="T340" s="107"/>
      <c r="U340" s="107"/>
      <c r="V340" s="107"/>
      <c r="W340" s="107"/>
      <c r="X340" s="107"/>
      <c r="Y340" s="107"/>
      <c r="Z340" s="107"/>
      <c r="AA340" s="107"/>
      <c r="AB340" s="107"/>
      <c r="AC340" s="107"/>
      <c r="AD340" s="107"/>
      <c r="AE340" s="107"/>
      <c r="AF340" s="107"/>
      <c r="AG340" s="107"/>
      <c r="AH340" s="107"/>
      <c r="AI340" s="107"/>
    </row>
    <row r="341" spans="1:35" ht="15.75" customHeight="1" x14ac:dyDescent="0.3">
      <c r="A341" s="107"/>
      <c r="B341" s="108"/>
      <c r="C341" s="108"/>
      <c r="D341" s="108"/>
      <c r="E341" s="109"/>
      <c r="F341" s="109"/>
      <c r="G341" s="109"/>
      <c r="H341" s="109"/>
      <c r="I341" s="109"/>
      <c r="J341" s="109"/>
      <c r="K341" s="109"/>
      <c r="L341" s="109"/>
      <c r="M341" s="107"/>
      <c r="N341" s="107"/>
      <c r="O341" s="107"/>
      <c r="P341" s="107"/>
      <c r="Q341" s="107"/>
      <c r="R341" s="107"/>
      <c r="S341" s="107"/>
      <c r="T341" s="107"/>
      <c r="U341" s="107"/>
      <c r="V341" s="107"/>
      <c r="W341" s="107"/>
      <c r="X341" s="107"/>
      <c r="Y341" s="107"/>
      <c r="Z341" s="107"/>
      <c r="AA341" s="107"/>
      <c r="AB341" s="107"/>
      <c r="AC341" s="107"/>
      <c r="AD341" s="107"/>
      <c r="AE341" s="107"/>
      <c r="AF341" s="107"/>
      <c r="AG341" s="107"/>
      <c r="AH341" s="107"/>
      <c r="AI341" s="107"/>
    </row>
    <row r="342" spans="1:35" ht="15.75" customHeight="1" x14ac:dyDescent="0.3">
      <c r="A342" s="107"/>
      <c r="B342" s="108"/>
      <c r="C342" s="108"/>
      <c r="D342" s="108"/>
      <c r="E342" s="109"/>
      <c r="F342" s="109"/>
      <c r="G342" s="109"/>
      <c r="H342" s="109"/>
      <c r="I342" s="109"/>
      <c r="J342" s="109"/>
      <c r="K342" s="109"/>
      <c r="L342" s="109"/>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row>
    <row r="343" spans="1:35" ht="15.75" customHeight="1" x14ac:dyDescent="0.3">
      <c r="A343" s="107"/>
      <c r="B343" s="108"/>
      <c r="C343" s="108"/>
      <c r="D343" s="108"/>
      <c r="E343" s="109"/>
      <c r="F343" s="109"/>
      <c r="G343" s="109"/>
      <c r="H343" s="109"/>
      <c r="I343" s="109"/>
      <c r="J343" s="109"/>
      <c r="K343" s="109"/>
      <c r="L343" s="109"/>
      <c r="M343" s="107"/>
      <c r="N343" s="107"/>
      <c r="O343" s="107"/>
      <c r="P343" s="107"/>
      <c r="Q343" s="107"/>
      <c r="R343" s="107"/>
      <c r="S343" s="107"/>
      <c r="T343" s="107"/>
      <c r="U343" s="107"/>
      <c r="V343" s="107"/>
      <c r="W343" s="107"/>
      <c r="X343" s="107"/>
      <c r="Y343" s="107"/>
      <c r="Z343" s="107"/>
      <c r="AA343" s="107"/>
      <c r="AB343" s="107"/>
      <c r="AC343" s="107"/>
      <c r="AD343" s="107"/>
      <c r="AE343" s="107"/>
      <c r="AF343" s="107"/>
      <c r="AG343" s="107"/>
      <c r="AH343" s="107"/>
      <c r="AI343" s="107"/>
    </row>
    <row r="344" spans="1:35" ht="15.75" customHeight="1" x14ac:dyDescent="0.3">
      <c r="A344" s="107"/>
      <c r="B344" s="108"/>
      <c r="C344" s="108"/>
      <c r="D344" s="108"/>
      <c r="E344" s="109"/>
      <c r="F344" s="109"/>
      <c r="G344" s="109"/>
      <c r="H344" s="109"/>
      <c r="I344" s="109"/>
      <c r="J344" s="109"/>
      <c r="K344" s="109"/>
      <c r="L344" s="109"/>
      <c r="M344" s="107"/>
      <c r="N344" s="107"/>
      <c r="O344" s="107"/>
      <c r="P344" s="107"/>
      <c r="Q344" s="107"/>
      <c r="R344" s="107"/>
      <c r="S344" s="107"/>
      <c r="T344" s="107"/>
      <c r="U344" s="107"/>
      <c r="V344" s="107"/>
      <c r="W344" s="107"/>
      <c r="X344" s="107"/>
      <c r="Y344" s="107"/>
      <c r="Z344" s="107"/>
      <c r="AA344" s="107"/>
      <c r="AB344" s="107"/>
      <c r="AC344" s="107"/>
      <c r="AD344" s="107"/>
      <c r="AE344" s="107"/>
      <c r="AF344" s="107"/>
      <c r="AG344" s="107"/>
      <c r="AH344" s="107"/>
      <c r="AI344" s="107"/>
    </row>
    <row r="345" spans="1:35" ht="15.75" customHeight="1" x14ac:dyDescent="0.3">
      <c r="A345" s="107"/>
      <c r="B345" s="108"/>
      <c r="C345" s="108"/>
      <c r="D345" s="108"/>
      <c r="E345" s="109"/>
      <c r="F345" s="109"/>
      <c r="G345" s="109"/>
      <c r="H345" s="109"/>
      <c r="I345" s="109"/>
      <c r="J345" s="109"/>
      <c r="K345" s="109"/>
      <c r="L345" s="109"/>
      <c r="M345" s="107"/>
      <c r="N345" s="107"/>
      <c r="O345" s="107"/>
      <c r="P345" s="107"/>
      <c r="Q345" s="107"/>
      <c r="R345" s="107"/>
      <c r="S345" s="107"/>
      <c r="T345" s="107"/>
      <c r="U345" s="107"/>
      <c r="V345" s="107"/>
      <c r="W345" s="107"/>
      <c r="X345" s="107"/>
      <c r="Y345" s="107"/>
      <c r="Z345" s="107"/>
      <c r="AA345" s="107"/>
      <c r="AB345" s="107"/>
      <c r="AC345" s="107"/>
      <c r="AD345" s="107"/>
      <c r="AE345" s="107"/>
      <c r="AF345" s="107"/>
      <c r="AG345" s="107"/>
      <c r="AH345" s="107"/>
      <c r="AI345" s="107"/>
    </row>
    <row r="346" spans="1:35" ht="15.75" customHeight="1" x14ac:dyDescent="0.3">
      <c r="A346" s="107"/>
      <c r="B346" s="108"/>
      <c r="C346" s="108"/>
      <c r="D346" s="108"/>
      <c r="E346" s="109"/>
      <c r="F346" s="109"/>
      <c r="G346" s="109"/>
      <c r="H346" s="109"/>
      <c r="I346" s="109"/>
      <c r="J346" s="109"/>
      <c r="K346" s="109"/>
      <c r="L346" s="109"/>
      <c r="M346" s="107"/>
      <c r="N346" s="107"/>
      <c r="O346" s="107"/>
      <c r="P346" s="107"/>
      <c r="Q346" s="107"/>
      <c r="R346" s="107"/>
      <c r="S346" s="107"/>
      <c r="T346" s="107"/>
      <c r="U346" s="107"/>
      <c r="V346" s="107"/>
      <c r="W346" s="107"/>
      <c r="X346" s="107"/>
      <c r="Y346" s="107"/>
      <c r="Z346" s="107"/>
      <c r="AA346" s="107"/>
      <c r="AB346" s="107"/>
      <c r="AC346" s="107"/>
      <c r="AD346" s="107"/>
      <c r="AE346" s="107"/>
      <c r="AF346" s="107"/>
      <c r="AG346" s="107"/>
      <c r="AH346" s="107"/>
      <c r="AI346" s="107"/>
    </row>
    <row r="347" spans="1:35" ht="15.75" customHeight="1" x14ac:dyDescent="0.3">
      <c r="A347" s="107"/>
      <c r="B347" s="108"/>
      <c r="C347" s="108"/>
      <c r="D347" s="108"/>
      <c r="E347" s="109"/>
      <c r="F347" s="109"/>
      <c r="G347" s="109"/>
      <c r="H347" s="109"/>
      <c r="I347" s="109"/>
      <c r="J347" s="109"/>
      <c r="K347" s="109"/>
      <c r="L347" s="109"/>
      <c r="M347" s="107"/>
      <c r="N347" s="107"/>
      <c r="O347" s="107"/>
      <c r="P347" s="107"/>
      <c r="Q347" s="107"/>
      <c r="R347" s="107"/>
      <c r="S347" s="107"/>
      <c r="T347" s="107"/>
      <c r="U347" s="107"/>
      <c r="V347" s="107"/>
      <c r="W347" s="107"/>
      <c r="X347" s="107"/>
      <c r="Y347" s="107"/>
      <c r="Z347" s="107"/>
      <c r="AA347" s="107"/>
      <c r="AB347" s="107"/>
      <c r="AC347" s="107"/>
      <c r="AD347" s="107"/>
      <c r="AE347" s="107"/>
      <c r="AF347" s="107"/>
      <c r="AG347" s="107"/>
      <c r="AH347" s="107"/>
      <c r="AI347" s="107"/>
    </row>
    <row r="348" spans="1:35" ht="15.75" customHeight="1" x14ac:dyDescent="0.3">
      <c r="A348" s="107"/>
      <c r="B348" s="108"/>
      <c r="C348" s="108"/>
      <c r="D348" s="108"/>
      <c r="E348" s="109"/>
      <c r="F348" s="109"/>
      <c r="G348" s="109"/>
      <c r="H348" s="109"/>
      <c r="I348" s="109"/>
      <c r="J348" s="109"/>
      <c r="K348" s="109"/>
      <c r="L348" s="109"/>
      <c r="M348" s="107"/>
      <c r="N348" s="107"/>
      <c r="O348" s="107"/>
      <c r="P348" s="107"/>
      <c r="Q348" s="107"/>
      <c r="R348" s="107"/>
      <c r="S348" s="107"/>
      <c r="T348" s="107"/>
      <c r="U348" s="107"/>
      <c r="V348" s="107"/>
      <c r="W348" s="107"/>
      <c r="X348" s="107"/>
      <c r="Y348" s="107"/>
      <c r="Z348" s="107"/>
      <c r="AA348" s="107"/>
      <c r="AB348" s="107"/>
      <c r="AC348" s="107"/>
      <c r="AD348" s="107"/>
      <c r="AE348" s="107"/>
      <c r="AF348" s="107"/>
      <c r="AG348" s="107"/>
      <c r="AH348" s="107"/>
      <c r="AI348" s="107"/>
    </row>
    <row r="349" spans="1:35" ht="15.75" customHeight="1" x14ac:dyDescent="0.3">
      <c r="A349" s="107"/>
      <c r="B349" s="108"/>
      <c r="C349" s="108"/>
      <c r="D349" s="108"/>
      <c r="E349" s="109"/>
      <c r="F349" s="109"/>
      <c r="G349" s="109"/>
      <c r="H349" s="109"/>
      <c r="I349" s="109"/>
      <c r="J349" s="109"/>
      <c r="K349" s="109"/>
      <c r="L349" s="109"/>
      <c r="M349" s="107"/>
      <c r="N349" s="107"/>
      <c r="O349" s="107"/>
      <c r="P349" s="107"/>
      <c r="Q349" s="107"/>
      <c r="R349" s="107"/>
      <c r="S349" s="107"/>
      <c r="T349" s="107"/>
      <c r="U349" s="107"/>
      <c r="V349" s="107"/>
      <c r="W349" s="107"/>
      <c r="X349" s="107"/>
      <c r="Y349" s="107"/>
      <c r="Z349" s="107"/>
      <c r="AA349" s="107"/>
      <c r="AB349" s="107"/>
      <c r="AC349" s="107"/>
      <c r="AD349" s="107"/>
      <c r="AE349" s="107"/>
      <c r="AF349" s="107"/>
      <c r="AG349" s="107"/>
      <c r="AH349" s="107"/>
      <c r="AI349" s="107"/>
    </row>
    <row r="350" spans="1:35" ht="15.75" customHeight="1" x14ac:dyDescent="0.3">
      <c r="A350" s="107"/>
      <c r="B350" s="108"/>
      <c r="C350" s="108"/>
      <c r="D350" s="108"/>
      <c r="E350" s="109"/>
      <c r="F350" s="109"/>
      <c r="G350" s="109"/>
      <c r="H350" s="109"/>
      <c r="I350" s="109"/>
      <c r="J350" s="109"/>
      <c r="K350" s="109"/>
      <c r="L350" s="109"/>
      <c r="M350" s="107"/>
      <c r="N350" s="107"/>
      <c r="O350" s="107"/>
      <c r="P350" s="107"/>
      <c r="Q350" s="107"/>
      <c r="R350" s="107"/>
      <c r="S350" s="107"/>
      <c r="T350" s="107"/>
      <c r="U350" s="107"/>
      <c r="V350" s="107"/>
      <c r="W350" s="107"/>
      <c r="X350" s="107"/>
      <c r="Y350" s="107"/>
      <c r="Z350" s="107"/>
      <c r="AA350" s="107"/>
      <c r="AB350" s="107"/>
      <c r="AC350" s="107"/>
      <c r="AD350" s="107"/>
      <c r="AE350" s="107"/>
      <c r="AF350" s="107"/>
      <c r="AG350" s="107"/>
      <c r="AH350" s="107"/>
      <c r="AI350" s="107"/>
    </row>
    <row r="351" spans="1:35" ht="15.75" customHeight="1" x14ac:dyDescent="0.3">
      <c r="A351" s="107"/>
      <c r="B351" s="108"/>
      <c r="C351" s="108"/>
      <c r="D351" s="108"/>
      <c r="E351" s="109"/>
      <c r="F351" s="109"/>
      <c r="G351" s="109"/>
      <c r="H351" s="109"/>
      <c r="I351" s="109"/>
      <c r="J351" s="109"/>
      <c r="K351" s="109"/>
      <c r="L351" s="109"/>
      <c r="M351" s="107"/>
      <c r="N351" s="107"/>
      <c r="O351" s="107"/>
      <c r="P351" s="107"/>
      <c r="Q351" s="107"/>
      <c r="R351" s="107"/>
      <c r="S351" s="107"/>
      <c r="T351" s="107"/>
      <c r="U351" s="107"/>
      <c r="V351" s="107"/>
      <c r="W351" s="107"/>
      <c r="X351" s="107"/>
      <c r="Y351" s="107"/>
      <c r="Z351" s="107"/>
      <c r="AA351" s="107"/>
      <c r="AB351" s="107"/>
      <c r="AC351" s="107"/>
      <c r="AD351" s="107"/>
      <c r="AE351" s="107"/>
      <c r="AF351" s="107"/>
      <c r="AG351" s="107"/>
      <c r="AH351" s="107"/>
      <c r="AI351" s="107"/>
    </row>
    <row r="352" spans="1:35" ht="15.75" customHeight="1" x14ac:dyDescent="0.3">
      <c r="A352" s="107"/>
      <c r="B352" s="108"/>
      <c r="C352" s="108"/>
      <c r="D352" s="108"/>
      <c r="E352" s="109"/>
      <c r="F352" s="109"/>
      <c r="G352" s="109"/>
      <c r="H352" s="109"/>
      <c r="I352" s="109"/>
      <c r="J352" s="109"/>
      <c r="K352" s="109"/>
      <c r="L352" s="109"/>
      <c r="M352" s="107"/>
      <c r="N352" s="107"/>
      <c r="O352" s="107"/>
      <c r="P352" s="107"/>
      <c r="Q352" s="107"/>
      <c r="R352" s="107"/>
      <c r="S352" s="107"/>
      <c r="T352" s="107"/>
      <c r="U352" s="107"/>
      <c r="V352" s="107"/>
      <c r="W352" s="107"/>
      <c r="X352" s="107"/>
      <c r="Y352" s="107"/>
      <c r="Z352" s="107"/>
      <c r="AA352" s="107"/>
      <c r="AB352" s="107"/>
      <c r="AC352" s="107"/>
      <c r="AD352" s="107"/>
      <c r="AE352" s="107"/>
      <c r="AF352" s="107"/>
      <c r="AG352" s="107"/>
      <c r="AH352" s="107"/>
      <c r="AI352" s="107"/>
    </row>
    <row r="353" spans="1:35" ht="15.75" customHeight="1" x14ac:dyDescent="0.3">
      <c r="A353" s="107"/>
      <c r="B353" s="108"/>
      <c r="C353" s="108"/>
      <c r="D353" s="108"/>
      <c r="E353" s="109"/>
      <c r="F353" s="109"/>
      <c r="G353" s="109"/>
      <c r="H353" s="109"/>
      <c r="I353" s="109"/>
      <c r="J353" s="109"/>
      <c r="K353" s="109"/>
      <c r="L353" s="109"/>
      <c r="M353" s="107"/>
      <c r="N353" s="107"/>
      <c r="O353" s="107"/>
      <c r="P353" s="107"/>
      <c r="Q353" s="107"/>
      <c r="R353" s="107"/>
      <c r="S353" s="107"/>
      <c r="T353" s="107"/>
      <c r="U353" s="107"/>
      <c r="V353" s="107"/>
      <c r="W353" s="107"/>
      <c r="X353" s="107"/>
      <c r="Y353" s="107"/>
      <c r="Z353" s="107"/>
      <c r="AA353" s="107"/>
      <c r="AB353" s="107"/>
      <c r="AC353" s="107"/>
      <c r="AD353" s="107"/>
      <c r="AE353" s="107"/>
      <c r="AF353" s="107"/>
      <c r="AG353" s="107"/>
      <c r="AH353" s="107"/>
      <c r="AI353" s="107"/>
    </row>
    <row r="354" spans="1:35" ht="15.75" customHeight="1" x14ac:dyDescent="0.3">
      <c r="A354" s="107"/>
      <c r="B354" s="108"/>
      <c r="C354" s="108"/>
      <c r="D354" s="108"/>
      <c r="E354" s="109"/>
      <c r="F354" s="109"/>
      <c r="G354" s="109"/>
      <c r="H354" s="109"/>
      <c r="I354" s="109"/>
      <c r="J354" s="109"/>
      <c r="K354" s="109"/>
      <c r="L354" s="109"/>
      <c r="M354" s="107"/>
      <c r="N354" s="107"/>
      <c r="O354" s="107"/>
      <c r="P354" s="107"/>
      <c r="Q354" s="107"/>
      <c r="R354" s="107"/>
      <c r="S354" s="107"/>
      <c r="T354" s="107"/>
      <c r="U354" s="107"/>
      <c r="V354" s="107"/>
      <c r="W354" s="107"/>
      <c r="X354" s="107"/>
      <c r="Y354" s="107"/>
      <c r="Z354" s="107"/>
      <c r="AA354" s="107"/>
      <c r="AB354" s="107"/>
      <c r="AC354" s="107"/>
      <c r="AD354" s="107"/>
      <c r="AE354" s="107"/>
      <c r="AF354" s="107"/>
      <c r="AG354" s="107"/>
      <c r="AH354" s="107"/>
      <c r="AI354" s="107"/>
    </row>
    <row r="355" spans="1:35" ht="15.75" customHeight="1" x14ac:dyDescent="0.3">
      <c r="A355" s="107"/>
      <c r="B355" s="108"/>
      <c r="C355" s="108"/>
      <c r="D355" s="108"/>
      <c r="E355" s="109"/>
      <c r="F355" s="109"/>
      <c r="G355" s="109"/>
      <c r="H355" s="109"/>
      <c r="I355" s="109"/>
      <c r="J355" s="109"/>
      <c r="K355" s="109"/>
      <c r="L355" s="109"/>
      <c r="M355" s="107"/>
      <c r="N355" s="107"/>
      <c r="O355" s="107"/>
      <c r="P355" s="107"/>
      <c r="Q355" s="107"/>
      <c r="R355" s="107"/>
      <c r="S355" s="107"/>
      <c r="T355" s="107"/>
      <c r="U355" s="107"/>
      <c r="V355" s="107"/>
      <c r="W355" s="107"/>
      <c r="X355" s="107"/>
      <c r="Y355" s="107"/>
      <c r="Z355" s="107"/>
      <c r="AA355" s="107"/>
      <c r="AB355" s="107"/>
      <c r="AC355" s="107"/>
      <c r="AD355" s="107"/>
      <c r="AE355" s="107"/>
      <c r="AF355" s="107"/>
      <c r="AG355" s="107"/>
      <c r="AH355" s="107"/>
      <c r="AI355" s="107"/>
    </row>
    <row r="356" spans="1:35" ht="15.75" customHeight="1" x14ac:dyDescent="0.3">
      <c r="A356" s="107"/>
      <c r="B356" s="108"/>
      <c r="C356" s="108"/>
      <c r="D356" s="108"/>
      <c r="E356" s="109"/>
      <c r="F356" s="109"/>
      <c r="G356" s="109"/>
      <c r="H356" s="109"/>
      <c r="I356" s="109"/>
      <c r="J356" s="109"/>
      <c r="K356" s="109"/>
      <c r="L356" s="109"/>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row>
    <row r="357" spans="1:35" ht="15.75" customHeight="1" x14ac:dyDescent="0.3">
      <c r="A357" s="107"/>
      <c r="B357" s="108"/>
      <c r="C357" s="108"/>
      <c r="D357" s="108"/>
      <c r="E357" s="109"/>
      <c r="F357" s="109"/>
      <c r="G357" s="109"/>
      <c r="H357" s="109"/>
      <c r="I357" s="109"/>
      <c r="J357" s="109"/>
      <c r="K357" s="109"/>
      <c r="L357" s="109"/>
      <c r="M357" s="107"/>
      <c r="N357" s="107"/>
      <c r="O357" s="107"/>
      <c r="P357" s="107"/>
      <c r="Q357" s="107"/>
      <c r="R357" s="107"/>
      <c r="S357" s="107"/>
      <c r="T357" s="107"/>
      <c r="U357" s="107"/>
      <c r="V357" s="107"/>
      <c r="W357" s="107"/>
      <c r="X357" s="107"/>
      <c r="Y357" s="107"/>
      <c r="Z357" s="107"/>
      <c r="AA357" s="107"/>
      <c r="AB357" s="107"/>
      <c r="AC357" s="107"/>
      <c r="AD357" s="107"/>
      <c r="AE357" s="107"/>
      <c r="AF357" s="107"/>
      <c r="AG357" s="107"/>
      <c r="AH357" s="107"/>
      <c r="AI357" s="107"/>
    </row>
    <row r="358" spans="1:35" ht="15.75" customHeight="1" x14ac:dyDescent="0.3">
      <c r="A358" s="107"/>
      <c r="B358" s="108"/>
      <c r="C358" s="108"/>
      <c r="D358" s="108"/>
      <c r="E358" s="109"/>
      <c r="F358" s="109"/>
      <c r="G358" s="109"/>
      <c r="H358" s="109"/>
      <c r="I358" s="109"/>
      <c r="J358" s="109"/>
      <c r="K358" s="109"/>
      <c r="L358" s="109"/>
      <c r="M358" s="107"/>
      <c r="N358" s="107"/>
      <c r="O358" s="107"/>
      <c r="P358" s="107"/>
      <c r="Q358" s="107"/>
      <c r="R358" s="107"/>
      <c r="S358" s="107"/>
      <c r="T358" s="107"/>
      <c r="U358" s="107"/>
      <c r="V358" s="107"/>
      <c r="W358" s="107"/>
      <c r="X358" s="107"/>
      <c r="Y358" s="107"/>
      <c r="Z358" s="107"/>
      <c r="AA358" s="107"/>
      <c r="AB358" s="107"/>
      <c r="AC358" s="107"/>
      <c r="AD358" s="107"/>
      <c r="AE358" s="107"/>
      <c r="AF358" s="107"/>
      <c r="AG358" s="107"/>
      <c r="AH358" s="107"/>
      <c r="AI358" s="107"/>
    </row>
    <row r="359" spans="1:35" ht="15.75" customHeight="1" x14ac:dyDescent="0.3">
      <c r="A359" s="107"/>
      <c r="B359" s="108"/>
      <c r="C359" s="108"/>
      <c r="D359" s="108"/>
      <c r="E359" s="109"/>
      <c r="F359" s="109"/>
      <c r="G359" s="109"/>
      <c r="H359" s="109"/>
      <c r="I359" s="109"/>
      <c r="J359" s="109"/>
      <c r="K359" s="109"/>
      <c r="L359" s="109"/>
      <c r="M359" s="107"/>
      <c r="N359" s="107"/>
      <c r="O359" s="107"/>
      <c r="P359" s="107"/>
      <c r="Q359" s="107"/>
      <c r="R359" s="107"/>
      <c r="S359" s="107"/>
      <c r="T359" s="107"/>
      <c r="U359" s="107"/>
      <c r="V359" s="107"/>
      <c r="W359" s="107"/>
      <c r="X359" s="107"/>
      <c r="Y359" s="107"/>
      <c r="Z359" s="107"/>
      <c r="AA359" s="107"/>
      <c r="AB359" s="107"/>
      <c r="AC359" s="107"/>
      <c r="AD359" s="107"/>
      <c r="AE359" s="107"/>
      <c r="AF359" s="107"/>
      <c r="AG359" s="107"/>
      <c r="AH359" s="107"/>
      <c r="AI359" s="107"/>
    </row>
    <row r="360" spans="1:35" ht="15.75" customHeight="1" x14ac:dyDescent="0.3">
      <c r="A360" s="107"/>
      <c r="B360" s="108"/>
      <c r="C360" s="108"/>
      <c r="D360" s="108"/>
      <c r="E360" s="109"/>
      <c r="F360" s="109"/>
      <c r="G360" s="109"/>
      <c r="H360" s="109"/>
      <c r="I360" s="109"/>
      <c r="J360" s="109"/>
      <c r="K360" s="109"/>
      <c r="L360" s="109"/>
      <c r="M360" s="107"/>
      <c r="N360" s="107"/>
      <c r="O360" s="107"/>
      <c r="P360" s="107"/>
      <c r="Q360" s="107"/>
      <c r="R360" s="107"/>
      <c r="S360" s="107"/>
      <c r="T360" s="107"/>
      <c r="U360" s="107"/>
      <c r="V360" s="107"/>
      <c r="W360" s="107"/>
      <c r="X360" s="107"/>
      <c r="Y360" s="107"/>
      <c r="Z360" s="107"/>
      <c r="AA360" s="107"/>
      <c r="AB360" s="107"/>
      <c r="AC360" s="107"/>
      <c r="AD360" s="107"/>
      <c r="AE360" s="107"/>
      <c r="AF360" s="107"/>
      <c r="AG360" s="107"/>
      <c r="AH360" s="107"/>
      <c r="AI360" s="107"/>
    </row>
    <row r="361" spans="1:35" ht="15.75" customHeight="1" x14ac:dyDescent="0.3">
      <c r="A361" s="107"/>
      <c r="B361" s="108"/>
      <c r="C361" s="108"/>
      <c r="D361" s="108"/>
      <c r="E361" s="109"/>
      <c r="F361" s="109"/>
      <c r="G361" s="109"/>
      <c r="H361" s="109"/>
      <c r="I361" s="109"/>
      <c r="J361" s="109"/>
      <c r="K361" s="109"/>
      <c r="L361" s="109"/>
      <c r="M361" s="107"/>
      <c r="N361" s="107"/>
      <c r="O361" s="107"/>
      <c r="P361" s="107"/>
      <c r="Q361" s="107"/>
      <c r="R361" s="107"/>
      <c r="S361" s="107"/>
      <c r="T361" s="107"/>
      <c r="U361" s="107"/>
      <c r="V361" s="107"/>
      <c r="W361" s="107"/>
      <c r="X361" s="107"/>
      <c r="Y361" s="107"/>
      <c r="Z361" s="107"/>
      <c r="AA361" s="107"/>
      <c r="AB361" s="107"/>
      <c r="AC361" s="107"/>
      <c r="AD361" s="107"/>
      <c r="AE361" s="107"/>
      <c r="AF361" s="107"/>
      <c r="AG361" s="107"/>
      <c r="AH361" s="107"/>
      <c r="AI361" s="107"/>
    </row>
    <row r="362" spans="1:35" ht="15.75" customHeight="1" x14ac:dyDescent="0.3">
      <c r="A362" s="107"/>
      <c r="B362" s="108"/>
      <c r="C362" s="108"/>
      <c r="D362" s="108"/>
      <c r="E362" s="109"/>
      <c r="F362" s="109"/>
      <c r="G362" s="109"/>
      <c r="H362" s="109"/>
      <c r="I362" s="109"/>
      <c r="J362" s="109"/>
      <c r="K362" s="109"/>
      <c r="L362" s="109"/>
      <c r="M362" s="107"/>
      <c r="N362" s="107"/>
      <c r="O362" s="107"/>
      <c r="P362" s="107"/>
      <c r="Q362" s="107"/>
      <c r="R362" s="107"/>
      <c r="S362" s="107"/>
      <c r="T362" s="107"/>
      <c r="U362" s="107"/>
      <c r="V362" s="107"/>
      <c r="W362" s="107"/>
      <c r="X362" s="107"/>
      <c r="Y362" s="107"/>
      <c r="Z362" s="107"/>
      <c r="AA362" s="107"/>
      <c r="AB362" s="107"/>
      <c r="AC362" s="107"/>
      <c r="AD362" s="107"/>
      <c r="AE362" s="107"/>
      <c r="AF362" s="107"/>
      <c r="AG362" s="107"/>
      <c r="AH362" s="107"/>
      <c r="AI362" s="107"/>
    </row>
    <row r="363" spans="1:35" ht="15.75" customHeight="1" x14ac:dyDescent="0.3">
      <c r="A363" s="107"/>
      <c r="B363" s="108"/>
      <c r="C363" s="108"/>
      <c r="D363" s="108"/>
      <c r="E363" s="109"/>
      <c r="F363" s="109"/>
      <c r="G363" s="109"/>
      <c r="H363" s="109"/>
      <c r="I363" s="109"/>
      <c r="J363" s="109"/>
      <c r="K363" s="109"/>
      <c r="L363" s="109"/>
      <c r="M363" s="107"/>
      <c r="N363" s="107"/>
      <c r="O363" s="107"/>
      <c r="P363" s="107"/>
      <c r="Q363" s="107"/>
      <c r="R363" s="107"/>
      <c r="S363" s="107"/>
      <c r="T363" s="107"/>
      <c r="U363" s="107"/>
      <c r="V363" s="107"/>
      <c r="W363" s="107"/>
      <c r="X363" s="107"/>
      <c r="Y363" s="107"/>
      <c r="Z363" s="107"/>
      <c r="AA363" s="107"/>
      <c r="AB363" s="107"/>
      <c r="AC363" s="107"/>
      <c r="AD363" s="107"/>
      <c r="AE363" s="107"/>
      <c r="AF363" s="107"/>
      <c r="AG363" s="107"/>
      <c r="AH363" s="107"/>
      <c r="AI363" s="107"/>
    </row>
    <row r="364" spans="1:35" ht="15.75" customHeight="1" x14ac:dyDescent="0.3">
      <c r="A364" s="107"/>
      <c r="B364" s="108"/>
      <c r="C364" s="108"/>
      <c r="D364" s="108"/>
      <c r="E364" s="109"/>
      <c r="F364" s="109"/>
      <c r="G364" s="109"/>
      <c r="H364" s="109"/>
      <c r="I364" s="109"/>
      <c r="J364" s="109"/>
      <c r="K364" s="109"/>
      <c r="L364" s="109"/>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row>
    <row r="365" spans="1:35" ht="15.75" customHeight="1" x14ac:dyDescent="0.3">
      <c r="A365" s="107"/>
      <c r="B365" s="108"/>
      <c r="C365" s="108"/>
      <c r="D365" s="108"/>
      <c r="E365" s="109"/>
      <c r="F365" s="109"/>
      <c r="G365" s="109"/>
      <c r="H365" s="109"/>
      <c r="I365" s="109"/>
      <c r="J365" s="109"/>
      <c r="K365" s="109"/>
      <c r="L365" s="109"/>
      <c r="M365" s="107"/>
      <c r="N365" s="107"/>
      <c r="O365" s="107"/>
      <c r="P365" s="107"/>
      <c r="Q365" s="107"/>
      <c r="R365" s="107"/>
      <c r="S365" s="107"/>
      <c r="T365" s="107"/>
      <c r="U365" s="107"/>
      <c r="V365" s="107"/>
      <c r="W365" s="107"/>
      <c r="X365" s="107"/>
      <c r="Y365" s="107"/>
      <c r="Z365" s="107"/>
      <c r="AA365" s="107"/>
      <c r="AB365" s="107"/>
      <c r="AC365" s="107"/>
      <c r="AD365" s="107"/>
      <c r="AE365" s="107"/>
      <c r="AF365" s="107"/>
      <c r="AG365" s="107"/>
      <c r="AH365" s="107"/>
      <c r="AI365" s="107"/>
    </row>
    <row r="366" spans="1:35" ht="15.75" customHeight="1" x14ac:dyDescent="0.3">
      <c r="A366" s="107"/>
      <c r="B366" s="108"/>
      <c r="C366" s="108"/>
      <c r="D366" s="108"/>
      <c r="E366" s="109"/>
      <c r="F366" s="109"/>
      <c r="G366" s="109"/>
      <c r="H366" s="109"/>
      <c r="I366" s="109"/>
      <c r="J366" s="109"/>
      <c r="K366" s="109"/>
      <c r="L366" s="109"/>
      <c r="M366" s="107"/>
      <c r="N366" s="107"/>
      <c r="O366" s="107"/>
      <c r="P366" s="107"/>
      <c r="Q366" s="107"/>
      <c r="R366" s="107"/>
      <c r="S366" s="107"/>
      <c r="T366" s="107"/>
      <c r="U366" s="107"/>
      <c r="V366" s="107"/>
      <c r="W366" s="107"/>
      <c r="X366" s="107"/>
      <c r="Y366" s="107"/>
      <c r="Z366" s="107"/>
      <c r="AA366" s="107"/>
      <c r="AB366" s="107"/>
      <c r="AC366" s="107"/>
      <c r="AD366" s="107"/>
      <c r="AE366" s="107"/>
      <c r="AF366" s="107"/>
      <c r="AG366" s="107"/>
      <c r="AH366" s="107"/>
      <c r="AI366" s="107"/>
    </row>
    <row r="367" spans="1:35" ht="15.75" customHeight="1" x14ac:dyDescent="0.3">
      <c r="A367" s="107"/>
      <c r="B367" s="108"/>
      <c r="C367" s="108"/>
      <c r="D367" s="108"/>
      <c r="E367" s="109"/>
      <c r="F367" s="109"/>
      <c r="G367" s="109"/>
      <c r="H367" s="109"/>
      <c r="I367" s="109"/>
      <c r="J367" s="109"/>
      <c r="K367" s="109"/>
      <c r="L367" s="109"/>
      <c r="M367" s="107"/>
      <c r="N367" s="107"/>
      <c r="O367" s="107"/>
      <c r="P367" s="107"/>
      <c r="Q367" s="107"/>
      <c r="R367" s="107"/>
      <c r="S367" s="107"/>
      <c r="T367" s="107"/>
      <c r="U367" s="107"/>
      <c r="V367" s="107"/>
      <c r="W367" s="107"/>
      <c r="X367" s="107"/>
      <c r="Y367" s="107"/>
      <c r="Z367" s="107"/>
      <c r="AA367" s="107"/>
      <c r="AB367" s="107"/>
      <c r="AC367" s="107"/>
      <c r="AD367" s="107"/>
      <c r="AE367" s="107"/>
      <c r="AF367" s="107"/>
      <c r="AG367" s="107"/>
      <c r="AH367" s="107"/>
      <c r="AI367" s="107"/>
    </row>
    <row r="368" spans="1:35" ht="15.75" customHeight="1" x14ac:dyDescent="0.3">
      <c r="A368" s="107"/>
      <c r="B368" s="108"/>
      <c r="C368" s="108"/>
      <c r="D368" s="108"/>
      <c r="E368" s="109"/>
      <c r="F368" s="109"/>
      <c r="G368" s="109"/>
      <c r="H368" s="109"/>
      <c r="I368" s="109"/>
      <c r="J368" s="109"/>
      <c r="K368" s="109"/>
      <c r="L368" s="109"/>
      <c r="M368" s="107"/>
      <c r="N368" s="107"/>
      <c r="O368" s="107"/>
      <c r="P368" s="107"/>
      <c r="Q368" s="107"/>
      <c r="R368" s="107"/>
      <c r="S368" s="107"/>
      <c r="T368" s="107"/>
      <c r="U368" s="107"/>
      <c r="V368" s="107"/>
      <c r="W368" s="107"/>
      <c r="X368" s="107"/>
      <c r="Y368" s="107"/>
      <c r="Z368" s="107"/>
      <c r="AA368" s="107"/>
      <c r="AB368" s="107"/>
      <c r="AC368" s="107"/>
      <c r="AD368" s="107"/>
      <c r="AE368" s="107"/>
      <c r="AF368" s="107"/>
      <c r="AG368" s="107"/>
      <c r="AH368" s="107"/>
      <c r="AI368" s="107"/>
    </row>
    <row r="369" spans="1:35" ht="15.75" customHeight="1" x14ac:dyDescent="0.3">
      <c r="A369" s="107"/>
      <c r="B369" s="108"/>
      <c r="C369" s="108"/>
      <c r="D369" s="108"/>
      <c r="E369" s="109"/>
      <c r="F369" s="109"/>
      <c r="G369" s="109"/>
      <c r="H369" s="109"/>
      <c r="I369" s="109"/>
      <c r="J369" s="109"/>
      <c r="K369" s="109"/>
      <c r="L369" s="109"/>
      <c r="M369" s="107"/>
      <c r="N369" s="107"/>
      <c r="O369" s="107"/>
      <c r="P369" s="107"/>
      <c r="Q369" s="107"/>
      <c r="R369" s="107"/>
      <c r="S369" s="107"/>
      <c r="T369" s="107"/>
      <c r="U369" s="107"/>
      <c r="V369" s="107"/>
      <c r="W369" s="107"/>
      <c r="X369" s="107"/>
      <c r="Y369" s="107"/>
      <c r="Z369" s="107"/>
      <c r="AA369" s="107"/>
      <c r="AB369" s="107"/>
      <c r="AC369" s="107"/>
      <c r="AD369" s="107"/>
      <c r="AE369" s="107"/>
      <c r="AF369" s="107"/>
      <c r="AG369" s="107"/>
      <c r="AH369" s="107"/>
      <c r="AI369" s="107"/>
    </row>
    <row r="370" spans="1:35" ht="15.75" customHeight="1" x14ac:dyDescent="0.3">
      <c r="A370" s="107"/>
      <c r="B370" s="108"/>
      <c r="C370" s="108"/>
      <c r="D370" s="108"/>
      <c r="E370" s="109"/>
      <c r="F370" s="109"/>
      <c r="G370" s="109"/>
      <c r="H370" s="109"/>
      <c r="I370" s="109"/>
      <c r="J370" s="109"/>
      <c r="K370" s="109"/>
      <c r="L370" s="109"/>
      <c r="M370" s="107"/>
      <c r="N370" s="107"/>
      <c r="O370" s="107"/>
      <c r="P370" s="107"/>
      <c r="Q370" s="107"/>
      <c r="R370" s="107"/>
      <c r="S370" s="107"/>
      <c r="T370" s="107"/>
      <c r="U370" s="107"/>
      <c r="V370" s="107"/>
      <c r="W370" s="107"/>
      <c r="X370" s="107"/>
      <c r="Y370" s="107"/>
      <c r="Z370" s="107"/>
      <c r="AA370" s="107"/>
      <c r="AB370" s="107"/>
      <c r="AC370" s="107"/>
      <c r="AD370" s="107"/>
      <c r="AE370" s="107"/>
      <c r="AF370" s="107"/>
      <c r="AG370" s="107"/>
      <c r="AH370" s="107"/>
      <c r="AI370" s="107"/>
    </row>
    <row r="371" spans="1:35" ht="15.75" customHeight="1" x14ac:dyDescent="0.3">
      <c r="A371" s="107"/>
      <c r="B371" s="108"/>
      <c r="C371" s="108"/>
      <c r="D371" s="108"/>
      <c r="E371" s="109"/>
      <c r="F371" s="109"/>
      <c r="G371" s="109"/>
      <c r="H371" s="109"/>
      <c r="I371" s="109"/>
      <c r="J371" s="109"/>
      <c r="K371" s="109"/>
      <c r="L371" s="109"/>
      <c r="M371" s="107"/>
      <c r="N371" s="107"/>
      <c r="O371" s="107"/>
      <c r="P371" s="107"/>
      <c r="Q371" s="107"/>
      <c r="R371" s="107"/>
      <c r="S371" s="107"/>
      <c r="T371" s="107"/>
      <c r="U371" s="107"/>
      <c r="V371" s="107"/>
      <c r="W371" s="107"/>
      <c r="X371" s="107"/>
      <c r="Y371" s="107"/>
      <c r="Z371" s="107"/>
      <c r="AA371" s="107"/>
      <c r="AB371" s="107"/>
      <c r="AC371" s="107"/>
      <c r="AD371" s="107"/>
      <c r="AE371" s="107"/>
      <c r="AF371" s="107"/>
      <c r="AG371" s="107"/>
      <c r="AH371" s="107"/>
      <c r="AI371" s="107"/>
    </row>
    <row r="372" spans="1:35" ht="15.75" customHeight="1" x14ac:dyDescent="0.3">
      <c r="A372" s="107"/>
      <c r="B372" s="108"/>
      <c r="C372" s="108"/>
      <c r="D372" s="108"/>
      <c r="E372" s="109"/>
      <c r="F372" s="109"/>
      <c r="G372" s="109"/>
      <c r="H372" s="109"/>
      <c r="I372" s="109"/>
      <c r="J372" s="109"/>
      <c r="K372" s="109"/>
      <c r="L372" s="109"/>
      <c r="M372" s="107"/>
      <c r="N372" s="107"/>
      <c r="O372" s="107"/>
      <c r="P372" s="107"/>
      <c r="Q372" s="107"/>
      <c r="R372" s="107"/>
      <c r="S372" s="107"/>
      <c r="T372" s="107"/>
      <c r="U372" s="107"/>
      <c r="V372" s="107"/>
      <c r="W372" s="107"/>
      <c r="X372" s="107"/>
      <c r="Y372" s="107"/>
      <c r="Z372" s="107"/>
      <c r="AA372" s="107"/>
      <c r="AB372" s="107"/>
      <c r="AC372" s="107"/>
      <c r="AD372" s="107"/>
      <c r="AE372" s="107"/>
      <c r="AF372" s="107"/>
      <c r="AG372" s="107"/>
      <c r="AH372" s="107"/>
      <c r="AI372" s="107"/>
    </row>
    <row r="373" spans="1:35" ht="15.75" customHeight="1" x14ac:dyDescent="0.3">
      <c r="A373" s="107"/>
      <c r="B373" s="108"/>
      <c r="C373" s="108"/>
      <c r="D373" s="108"/>
      <c r="E373" s="109"/>
      <c r="F373" s="109"/>
      <c r="G373" s="109"/>
      <c r="H373" s="109"/>
      <c r="I373" s="109"/>
      <c r="J373" s="109"/>
      <c r="K373" s="109"/>
      <c r="L373" s="109"/>
      <c r="M373" s="107"/>
      <c r="N373" s="107"/>
      <c r="O373" s="107"/>
      <c r="P373" s="107"/>
      <c r="Q373" s="107"/>
      <c r="R373" s="107"/>
      <c r="S373" s="107"/>
      <c r="T373" s="107"/>
      <c r="U373" s="107"/>
      <c r="V373" s="107"/>
      <c r="W373" s="107"/>
      <c r="X373" s="107"/>
      <c r="Y373" s="107"/>
      <c r="Z373" s="107"/>
      <c r="AA373" s="107"/>
      <c r="AB373" s="107"/>
      <c r="AC373" s="107"/>
      <c r="AD373" s="107"/>
      <c r="AE373" s="107"/>
      <c r="AF373" s="107"/>
      <c r="AG373" s="107"/>
      <c r="AH373" s="107"/>
      <c r="AI373" s="107"/>
    </row>
    <row r="374" spans="1:35" ht="15.75" customHeight="1" x14ac:dyDescent="0.3">
      <c r="A374" s="107"/>
      <c r="B374" s="108"/>
      <c r="C374" s="108"/>
      <c r="D374" s="108"/>
      <c r="E374" s="109"/>
      <c r="F374" s="109"/>
      <c r="G374" s="109"/>
      <c r="H374" s="109"/>
      <c r="I374" s="109"/>
      <c r="J374" s="109"/>
      <c r="K374" s="109"/>
      <c r="L374" s="109"/>
      <c r="M374" s="107"/>
      <c r="N374" s="107"/>
      <c r="O374" s="107"/>
      <c r="P374" s="107"/>
      <c r="Q374" s="107"/>
      <c r="R374" s="107"/>
      <c r="S374" s="107"/>
      <c r="T374" s="107"/>
      <c r="U374" s="107"/>
      <c r="V374" s="107"/>
      <c r="W374" s="107"/>
      <c r="X374" s="107"/>
      <c r="Y374" s="107"/>
      <c r="Z374" s="107"/>
      <c r="AA374" s="107"/>
      <c r="AB374" s="107"/>
      <c r="AC374" s="107"/>
      <c r="AD374" s="107"/>
      <c r="AE374" s="107"/>
      <c r="AF374" s="107"/>
      <c r="AG374" s="107"/>
      <c r="AH374" s="107"/>
      <c r="AI374" s="107"/>
    </row>
    <row r="375" spans="1:35" ht="15.75" customHeight="1" x14ac:dyDescent="0.3">
      <c r="A375" s="107"/>
      <c r="B375" s="108"/>
      <c r="C375" s="108"/>
      <c r="D375" s="108"/>
      <c r="E375" s="109"/>
      <c r="F375" s="109"/>
      <c r="G375" s="109"/>
      <c r="H375" s="109"/>
      <c r="I375" s="109"/>
      <c r="J375" s="109"/>
      <c r="K375" s="109"/>
      <c r="L375" s="109"/>
      <c r="M375" s="107"/>
      <c r="N375" s="107"/>
      <c r="O375" s="107"/>
      <c r="P375" s="107"/>
      <c r="Q375" s="107"/>
      <c r="R375" s="107"/>
      <c r="S375" s="107"/>
      <c r="T375" s="107"/>
      <c r="U375" s="107"/>
      <c r="V375" s="107"/>
      <c r="W375" s="107"/>
      <c r="X375" s="107"/>
      <c r="Y375" s="107"/>
      <c r="Z375" s="107"/>
      <c r="AA375" s="107"/>
      <c r="AB375" s="107"/>
      <c r="AC375" s="107"/>
      <c r="AD375" s="107"/>
      <c r="AE375" s="107"/>
      <c r="AF375" s="107"/>
      <c r="AG375" s="107"/>
      <c r="AH375" s="107"/>
      <c r="AI375" s="107"/>
    </row>
    <row r="376" spans="1:35" ht="15.75" customHeight="1" x14ac:dyDescent="0.3">
      <c r="A376" s="107"/>
      <c r="B376" s="108"/>
      <c r="C376" s="108"/>
      <c r="D376" s="108"/>
      <c r="E376" s="109"/>
      <c r="F376" s="109"/>
      <c r="G376" s="109"/>
      <c r="H376" s="109"/>
      <c r="I376" s="109"/>
      <c r="J376" s="109"/>
      <c r="K376" s="109"/>
      <c r="L376" s="109"/>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row>
    <row r="377" spans="1:35" ht="15.75" customHeight="1" x14ac:dyDescent="0.3">
      <c r="A377" s="107"/>
      <c r="B377" s="108"/>
      <c r="C377" s="108"/>
      <c r="D377" s="108"/>
      <c r="E377" s="109"/>
      <c r="F377" s="109"/>
      <c r="G377" s="109"/>
      <c r="H377" s="109"/>
      <c r="I377" s="109"/>
      <c r="J377" s="109"/>
      <c r="K377" s="109"/>
      <c r="L377" s="109"/>
      <c r="M377" s="107"/>
      <c r="N377" s="107"/>
      <c r="O377" s="107"/>
      <c r="P377" s="107"/>
      <c r="Q377" s="107"/>
      <c r="R377" s="107"/>
      <c r="S377" s="107"/>
      <c r="T377" s="107"/>
      <c r="U377" s="107"/>
      <c r="V377" s="107"/>
      <c r="W377" s="107"/>
      <c r="X377" s="107"/>
      <c r="Y377" s="107"/>
      <c r="Z377" s="107"/>
      <c r="AA377" s="107"/>
      <c r="AB377" s="107"/>
      <c r="AC377" s="107"/>
      <c r="AD377" s="107"/>
      <c r="AE377" s="107"/>
      <c r="AF377" s="107"/>
      <c r="AG377" s="107"/>
      <c r="AH377" s="107"/>
      <c r="AI377" s="107"/>
    </row>
    <row r="378" spans="1:35" ht="15.75" customHeight="1" x14ac:dyDescent="0.3">
      <c r="A378" s="107"/>
      <c r="B378" s="108"/>
      <c r="C378" s="108"/>
      <c r="D378" s="108"/>
      <c r="E378" s="109"/>
      <c r="F378" s="109"/>
      <c r="G378" s="109"/>
      <c r="H378" s="109"/>
      <c r="I378" s="109"/>
      <c r="J378" s="109"/>
      <c r="K378" s="109"/>
      <c r="L378" s="109"/>
      <c r="M378" s="107"/>
      <c r="N378" s="107"/>
      <c r="O378" s="107"/>
      <c r="P378" s="107"/>
      <c r="Q378" s="107"/>
      <c r="R378" s="107"/>
      <c r="S378" s="107"/>
      <c r="T378" s="107"/>
      <c r="U378" s="107"/>
      <c r="V378" s="107"/>
      <c r="W378" s="107"/>
      <c r="X378" s="107"/>
      <c r="Y378" s="107"/>
      <c r="Z378" s="107"/>
      <c r="AA378" s="107"/>
      <c r="AB378" s="107"/>
      <c r="AC378" s="107"/>
      <c r="AD378" s="107"/>
      <c r="AE378" s="107"/>
      <c r="AF378" s="107"/>
      <c r="AG378" s="107"/>
      <c r="AH378" s="107"/>
      <c r="AI378" s="107"/>
    </row>
    <row r="379" spans="1:35" ht="15.75" customHeight="1" x14ac:dyDescent="0.3">
      <c r="A379" s="107"/>
      <c r="B379" s="108"/>
      <c r="C379" s="108"/>
      <c r="D379" s="108"/>
      <c r="E379" s="109"/>
      <c r="F379" s="109"/>
      <c r="G379" s="109"/>
      <c r="H379" s="109"/>
      <c r="I379" s="109"/>
      <c r="J379" s="109"/>
      <c r="K379" s="109"/>
      <c r="L379" s="109"/>
      <c r="M379" s="107"/>
      <c r="N379" s="107"/>
      <c r="O379" s="107"/>
      <c r="P379" s="107"/>
      <c r="Q379" s="107"/>
      <c r="R379" s="107"/>
      <c r="S379" s="107"/>
      <c r="T379" s="107"/>
      <c r="U379" s="107"/>
      <c r="V379" s="107"/>
      <c r="W379" s="107"/>
      <c r="X379" s="107"/>
      <c r="Y379" s="107"/>
      <c r="Z379" s="107"/>
      <c r="AA379" s="107"/>
      <c r="AB379" s="107"/>
      <c r="AC379" s="107"/>
      <c r="AD379" s="107"/>
      <c r="AE379" s="107"/>
      <c r="AF379" s="107"/>
      <c r="AG379" s="107"/>
      <c r="AH379" s="107"/>
      <c r="AI379" s="107"/>
    </row>
    <row r="380" spans="1:35" ht="15.75" customHeight="1" x14ac:dyDescent="0.3">
      <c r="A380" s="107"/>
      <c r="B380" s="108"/>
      <c r="C380" s="108"/>
      <c r="D380" s="108"/>
      <c r="E380" s="109"/>
      <c r="F380" s="109"/>
      <c r="G380" s="109"/>
      <c r="H380" s="109"/>
      <c r="I380" s="109"/>
      <c r="J380" s="109"/>
      <c r="K380" s="109"/>
      <c r="L380" s="109"/>
      <c r="M380" s="107"/>
      <c r="N380" s="107"/>
      <c r="O380" s="107"/>
      <c r="P380" s="107"/>
      <c r="Q380" s="107"/>
      <c r="R380" s="107"/>
      <c r="S380" s="107"/>
      <c r="T380" s="107"/>
      <c r="U380" s="107"/>
      <c r="V380" s="107"/>
      <c r="W380" s="107"/>
      <c r="X380" s="107"/>
      <c r="Y380" s="107"/>
      <c r="Z380" s="107"/>
      <c r="AA380" s="107"/>
      <c r="AB380" s="107"/>
      <c r="AC380" s="107"/>
      <c r="AD380" s="107"/>
      <c r="AE380" s="107"/>
      <c r="AF380" s="107"/>
      <c r="AG380" s="107"/>
      <c r="AH380" s="107"/>
      <c r="AI380" s="107"/>
    </row>
    <row r="381" spans="1:35" ht="15.75" customHeight="1" x14ac:dyDescent="0.3">
      <c r="A381" s="107"/>
      <c r="B381" s="108"/>
      <c r="C381" s="108"/>
      <c r="D381" s="108"/>
      <c r="E381" s="109"/>
      <c r="F381" s="109"/>
      <c r="G381" s="109"/>
      <c r="H381" s="109"/>
      <c r="I381" s="109"/>
      <c r="J381" s="109"/>
      <c r="K381" s="109"/>
      <c r="L381" s="109"/>
      <c r="M381" s="107"/>
      <c r="N381" s="107"/>
      <c r="O381" s="107"/>
      <c r="P381" s="107"/>
      <c r="Q381" s="107"/>
      <c r="R381" s="107"/>
      <c r="S381" s="107"/>
      <c r="T381" s="107"/>
      <c r="U381" s="107"/>
      <c r="V381" s="107"/>
      <c r="W381" s="107"/>
      <c r="X381" s="107"/>
      <c r="Y381" s="107"/>
      <c r="Z381" s="107"/>
      <c r="AA381" s="107"/>
      <c r="AB381" s="107"/>
      <c r="AC381" s="107"/>
      <c r="AD381" s="107"/>
      <c r="AE381" s="107"/>
      <c r="AF381" s="107"/>
      <c r="AG381" s="107"/>
      <c r="AH381" s="107"/>
      <c r="AI381" s="107"/>
    </row>
    <row r="382" spans="1:35" ht="15.75" customHeight="1" x14ac:dyDescent="0.3">
      <c r="A382" s="107"/>
      <c r="B382" s="108"/>
      <c r="C382" s="108"/>
      <c r="D382" s="108"/>
      <c r="E382" s="109"/>
      <c r="F382" s="109"/>
      <c r="G382" s="109"/>
      <c r="H382" s="109"/>
      <c r="I382" s="109"/>
      <c r="J382" s="109"/>
      <c r="K382" s="109"/>
      <c r="L382" s="109"/>
      <c r="M382" s="107"/>
      <c r="N382" s="107"/>
      <c r="O382" s="107"/>
      <c r="P382" s="107"/>
      <c r="Q382" s="107"/>
      <c r="R382" s="107"/>
      <c r="S382" s="107"/>
      <c r="T382" s="107"/>
      <c r="U382" s="107"/>
      <c r="V382" s="107"/>
      <c r="W382" s="107"/>
      <c r="X382" s="107"/>
      <c r="Y382" s="107"/>
      <c r="Z382" s="107"/>
      <c r="AA382" s="107"/>
      <c r="AB382" s="107"/>
      <c r="AC382" s="107"/>
      <c r="AD382" s="107"/>
      <c r="AE382" s="107"/>
      <c r="AF382" s="107"/>
      <c r="AG382" s="107"/>
      <c r="AH382" s="107"/>
      <c r="AI382" s="107"/>
    </row>
    <row r="383" spans="1:35" ht="15.75" customHeight="1" x14ac:dyDescent="0.3">
      <c r="A383" s="107"/>
      <c r="B383" s="108"/>
      <c r="C383" s="108"/>
      <c r="D383" s="108"/>
      <c r="E383" s="109"/>
      <c r="F383" s="109"/>
      <c r="G383" s="109"/>
      <c r="H383" s="109"/>
      <c r="I383" s="109"/>
      <c r="J383" s="109"/>
      <c r="K383" s="109"/>
      <c r="L383" s="109"/>
      <c r="M383" s="107"/>
      <c r="N383" s="107"/>
      <c r="O383" s="107"/>
      <c r="P383" s="107"/>
      <c r="Q383" s="107"/>
      <c r="R383" s="107"/>
      <c r="S383" s="107"/>
      <c r="T383" s="107"/>
      <c r="U383" s="107"/>
      <c r="V383" s="107"/>
      <c r="W383" s="107"/>
      <c r="X383" s="107"/>
      <c r="Y383" s="107"/>
      <c r="Z383" s="107"/>
      <c r="AA383" s="107"/>
      <c r="AB383" s="107"/>
      <c r="AC383" s="107"/>
      <c r="AD383" s="107"/>
      <c r="AE383" s="107"/>
      <c r="AF383" s="107"/>
      <c r="AG383" s="107"/>
      <c r="AH383" s="107"/>
      <c r="AI383" s="107"/>
    </row>
    <row r="384" spans="1:35" ht="15.75" customHeight="1" x14ac:dyDescent="0.3">
      <c r="A384" s="107"/>
      <c r="B384" s="108"/>
      <c r="C384" s="108"/>
      <c r="D384" s="108"/>
      <c r="E384" s="109"/>
      <c r="F384" s="109"/>
      <c r="G384" s="109"/>
      <c r="H384" s="109"/>
      <c r="I384" s="109"/>
      <c r="J384" s="109"/>
      <c r="K384" s="109"/>
      <c r="L384" s="109"/>
      <c r="M384" s="107"/>
      <c r="N384" s="107"/>
      <c r="O384" s="107"/>
      <c r="P384" s="107"/>
      <c r="Q384" s="107"/>
      <c r="R384" s="107"/>
      <c r="S384" s="107"/>
      <c r="T384" s="107"/>
      <c r="U384" s="107"/>
      <c r="V384" s="107"/>
      <c r="W384" s="107"/>
      <c r="X384" s="107"/>
      <c r="Y384" s="107"/>
      <c r="Z384" s="107"/>
      <c r="AA384" s="107"/>
      <c r="AB384" s="107"/>
      <c r="AC384" s="107"/>
      <c r="AD384" s="107"/>
      <c r="AE384" s="107"/>
      <c r="AF384" s="107"/>
      <c r="AG384" s="107"/>
      <c r="AH384" s="107"/>
      <c r="AI384" s="107"/>
    </row>
    <row r="385" spans="1:35" ht="15.75" customHeight="1" x14ac:dyDescent="0.3">
      <c r="A385" s="107"/>
      <c r="B385" s="108"/>
      <c r="C385" s="108"/>
      <c r="D385" s="108"/>
      <c r="E385" s="109"/>
      <c r="F385" s="109"/>
      <c r="G385" s="109"/>
      <c r="H385" s="109"/>
      <c r="I385" s="109"/>
      <c r="J385" s="109"/>
      <c r="K385" s="109"/>
      <c r="L385" s="109"/>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row>
    <row r="386" spans="1:35" ht="15.75" customHeight="1" x14ac:dyDescent="0.3">
      <c r="A386" s="107"/>
      <c r="B386" s="108"/>
      <c r="C386" s="108"/>
      <c r="D386" s="108"/>
      <c r="E386" s="109"/>
      <c r="F386" s="109"/>
      <c r="G386" s="109"/>
      <c r="H386" s="109"/>
      <c r="I386" s="109"/>
      <c r="J386" s="109"/>
      <c r="K386" s="109"/>
      <c r="L386" s="109"/>
      <c r="M386" s="107"/>
      <c r="N386" s="107"/>
      <c r="O386" s="107"/>
      <c r="P386" s="107"/>
      <c r="Q386" s="107"/>
      <c r="R386" s="107"/>
      <c r="S386" s="107"/>
      <c r="T386" s="107"/>
      <c r="U386" s="107"/>
      <c r="V386" s="107"/>
      <c r="W386" s="107"/>
      <c r="X386" s="107"/>
      <c r="Y386" s="107"/>
      <c r="Z386" s="107"/>
      <c r="AA386" s="107"/>
      <c r="AB386" s="107"/>
      <c r="AC386" s="107"/>
      <c r="AD386" s="107"/>
      <c r="AE386" s="107"/>
      <c r="AF386" s="107"/>
      <c r="AG386" s="107"/>
      <c r="AH386" s="107"/>
      <c r="AI386" s="107"/>
    </row>
    <row r="387" spans="1:35" ht="15.75" customHeight="1" x14ac:dyDescent="0.3">
      <c r="A387" s="107"/>
      <c r="B387" s="108"/>
      <c r="C387" s="108"/>
      <c r="D387" s="108"/>
      <c r="E387" s="109"/>
      <c r="F387" s="109"/>
      <c r="G387" s="109"/>
      <c r="H387" s="109"/>
      <c r="I387" s="109"/>
      <c r="J387" s="109"/>
      <c r="K387" s="109"/>
      <c r="L387" s="109"/>
      <c r="M387" s="107"/>
      <c r="N387" s="107"/>
      <c r="O387" s="107"/>
      <c r="P387" s="107"/>
      <c r="Q387" s="107"/>
      <c r="R387" s="107"/>
      <c r="S387" s="107"/>
      <c r="T387" s="107"/>
      <c r="U387" s="107"/>
      <c r="V387" s="107"/>
      <c r="W387" s="107"/>
      <c r="X387" s="107"/>
      <c r="Y387" s="107"/>
      <c r="Z387" s="107"/>
      <c r="AA387" s="107"/>
      <c r="AB387" s="107"/>
      <c r="AC387" s="107"/>
      <c r="AD387" s="107"/>
      <c r="AE387" s="107"/>
      <c r="AF387" s="107"/>
      <c r="AG387" s="107"/>
      <c r="AH387" s="107"/>
      <c r="AI387" s="107"/>
    </row>
    <row r="388" spans="1:35" ht="15.75" customHeight="1" x14ac:dyDescent="0.3">
      <c r="A388" s="107"/>
      <c r="B388" s="108"/>
      <c r="C388" s="108"/>
      <c r="D388" s="108"/>
      <c r="E388" s="109"/>
      <c r="F388" s="109"/>
      <c r="G388" s="109"/>
      <c r="H388" s="109"/>
      <c r="I388" s="109"/>
      <c r="J388" s="109"/>
      <c r="K388" s="109"/>
      <c r="L388" s="109"/>
      <c r="M388" s="107"/>
      <c r="N388" s="107"/>
      <c r="O388" s="107"/>
      <c r="P388" s="107"/>
      <c r="Q388" s="107"/>
      <c r="R388" s="107"/>
      <c r="S388" s="107"/>
      <c r="T388" s="107"/>
      <c r="U388" s="107"/>
      <c r="V388" s="107"/>
      <c r="W388" s="107"/>
      <c r="X388" s="107"/>
      <c r="Y388" s="107"/>
      <c r="Z388" s="107"/>
      <c r="AA388" s="107"/>
      <c r="AB388" s="107"/>
      <c r="AC388" s="107"/>
      <c r="AD388" s="107"/>
      <c r="AE388" s="107"/>
      <c r="AF388" s="107"/>
      <c r="AG388" s="107"/>
      <c r="AH388" s="107"/>
      <c r="AI388" s="107"/>
    </row>
    <row r="389" spans="1:35" ht="15.75" customHeight="1" x14ac:dyDescent="0.3">
      <c r="A389" s="107"/>
      <c r="B389" s="108"/>
      <c r="C389" s="108"/>
      <c r="D389" s="108"/>
      <c r="E389" s="109"/>
      <c r="F389" s="109"/>
      <c r="G389" s="109"/>
      <c r="H389" s="109"/>
      <c r="I389" s="109"/>
      <c r="J389" s="109"/>
      <c r="K389" s="109"/>
      <c r="L389" s="109"/>
      <c r="M389" s="107"/>
      <c r="N389" s="107"/>
      <c r="O389" s="107"/>
      <c r="P389" s="107"/>
      <c r="Q389" s="107"/>
      <c r="R389" s="107"/>
      <c r="S389" s="107"/>
      <c r="T389" s="107"/>
      <c r="U389" s="107"/>
      <c r="V389" s="107"/>
      <c r="W389" s="107"/>
      <c r="X389" s="107"/>
      <c r="Y389" s="107"/>
      <c r="Z389" s="107"/>
      <c r="AA389" s="107"/>
      <c r="AB389" s="107"/>
      <c r="AC389" s="107"/>
      <c r="AD389" s="107"/>
      <c r="AE389" s="107"/>
      <c r="AF389" s="107"/>
      <c r="AG389" s="107"/>
      <c r="AH389" s="107"/>
      <c r="AI389" s="107"/>
    </row>
    <row r="390" spans="1:35" ht="15.75" customHeight="1" x14ac:dyDescent="0.3">
      <c r="A390" s="107"/>
      <c r="B390" s="108"/>
      <c r="C390" s="108"/>
      <c r="D390" s="108"/>
      <c r="E390" s="109"/>
      <c r="F390" s="109"/>
      <c r="G390" s="109"/>
      <c r="H390" s="109"/>
      <c r="I390" s="109"/>
      <c r="J390" s="109"/>
      <c r="K390" s="109"/>
      <c r="L390" s="109"/>
      <c r="M390" s="107"/>
      <c r="N390" s="107"/>
      <c r="O390" s="107"/>
      <c r="P390" s="107"/>
      <c r="Q390" s="107"/>
      <c r="R390" s="107"/>
      <c r="S390" s="107"/>
      <c r="T390" s="107"/>
      <c r="U390" s="107"/>
      <c r="V390" s="107"/>
      <c r="W390" s="107"/>
      <c r="X390" s="107"/>
      <c r="Y390" s="107"/>
      <c r="Z390" s="107"/>
      <c r="AA390" s="107"/>
      <c r="AB390" s="107"/>
      <c r="AC390" s="107"/>
      <c r="AD390" s="107"/>
      <c r="AE390" s="107"/>
      <c r="AF390" s="107"/>
      <c r="AG390" s="107"/>
      <c r="AH390" s="107"/>
      <c r="AI390" s="107"/>
    </row>
    <row r="391" spans="1:35" ht="15.75" customHeight="1" x14ac:dyDescent="0.3">
      <c r="A391" s="107"/>
      <c r="B391" s="108"/>
      <c r="C391" s="108"/>
      <c r="D391" s="108"/>
      <c r="E391" s="109"/>
      <c r="F391" s="109"/>
      <c r="G391" s="109"/>
      <c r="H391" s="109"/>
      <c r="I391" s="109"/>
      <c r="J391" s="109"/>
      <c r="K391" s="109"/>
      <c r="L391" s="109"/>
      <c r="M391" s="107"/>
      <c r="N391" s="107"/>
      <c r="O391" s="107"/>
      <c r="P391" s="107"/>
      <c r="Q391" s="107"/>
      <c r="R391" s="107"/>
      <c r="S391" s="107"/>
      <c r="T391" s="107"/>
      <c r="U391" s="107"/>
      <c r="V391" s="107"/>
      <c r="W391" s="107"/>
      <c r="X391" s="107"/>
      <c r="Y391" s="107"/>
      <c r="Z391" s="107"/>
      <c r="AA391" s="107"/>
      <c r="AB391" s="107"/>
      <c r="AC391" s="107"/>
      <c r="AD391" s="107"/>
      <c r="AE391" s="107"/>
      <c r="AF391" s="107"/>
      <c r="AG391" s="107"/>
      <c r="AH391" s="107"/>
      <c r="AI391" s="107"/>
    </row>
    <row r="392" spans="1:35" ht="15.75" customHeight="1" x14ac:dyDescent="0.3">
      <c r="A392" s="107"/>
      <c r="B392" s="108"/>
      <c r="C392" s="108"/>
      <c r="D392" s="108"/>
      <c r="E392" s="109"/>
      <c r="F392" s="109"/>
      <c r="G392" s="109"/>
      <c r="H392" s="109"/>
      <c r="I392" s="109"/>
      <c r="J392" s="109"/>
      <c r="K392" s="109"/>
      <c r="L392" s="109"/>
      <c r="M392" s="107"/>
      <c r="N392" s="107"/>
      <c r="O392" s="107"/>
      <c r="P392" s="107"/>
      <c r="Q392" s="107"/>
      <c r="R392" s="107"/>
      <c r="S392" s="107"/>
      <c r="T392" s="107"/>
      <c r="U392" s="107"/>
      <c r="V392" s="107"/>
      <c r="W392" s="107"/>
      <c r="X392" s="107"/>
      <c r="Y392" s="107"/>
      <c r="Z392" s="107"/>
      <c r="AA392" s="107"/>
      <c r="AB392" s="107"/>
      <c r="AC392" s="107"/>
      <c r="AD392" s="107"/>
      <c r="AE392" s="107"/>
      <c r="AF392" s="107"/>
      <c r="AG392" s="107"/>
      <c r="AH392" s="107"/>
      <c r="AI392" s="107"/>
    </row>
    <row r="393" spans="1:35" ht="15.75" customHeight="1" x14ac:dyDescent="0.3">
      <c r="A393" s="107"/>
      <c r="B393" s="108"/>
      <c r="C393" s="108"/>
      <c r="D393" s="108"/>
      <c r="E393" s="109"/>
      <c r="F393" s="109"/>
      <c r="G393" s="109"/>
      <c r="H393" s="109"/>
      <c r="I393" s="109"/>
      <c r="J393" s="109"/>
      <c r="K393" s="109"/>
      <c r="L393" s="109"/>
      <c r="M393" s="107"/>
      <c r="N393" s="107"/>
      <c r="O393" s="107"/>
      <c r="P393" s="107"/>
      <c r="Q393" s="107"/>
      <c r="R393" s="107"/>
      <c r="S393" s="107"/>
      <c r="T393" s="107"/>
      <c r="U393" s="107"/>
      <c r="V393" s="107"/>
      <c r="W393" s="107"/>
      <c r="X393" s="107"/>
      <c r="Y393" s="107"/>
      <c r="Z393" s="107"/>
      <c r="AA393" s="107"/>
      <c r="AB393" s="107"/>
      <c r="AC393" s="107"/>
      <c r="AD393" s="107"/>
      <c r="AE393" s="107"/>
      <c r="AF393" s="107"/>
      <c r="AG393" s="107"/>
      <c r="AH393" s="107"/>
      <c r="AI393" s="107"/>
    </row>
    <row r="394" spans="1:35" ht="15.75" customHeight="1" x14ac:dyDescent="0.3">
      <c r="A394" s="107"/>
      <c r="B394" s="108"/>
      <c r="C394" s="108"/>
      <c r="D394" s="108"/>
      <c r="E394" s="109"/>
      <c r="F394" s="109"/>
      <c r="G394" s="109"/>
      <c r="H394" s="109"/>
      <c r="I394" s="109"/>
      <c r="J394" s="109"/>
      <c r="K394" s="109"/>
      <c r="L394" s="109"/>
      <c r="M394" s="107"/>
      <c r="N394" s="107"/>
      <c r="O394" s="107"/>
      <c r="P394" s="107"/>
      <c r="Q394" s="107"/>
      <c r="R394" s="107"/>
      <c r="S394" s="107"/>
      <c r="T394" s="107"/>
      <c r="U394" s="107"/>
      <c r="V394" s="107"/>
      <c r="W394" s="107"/>
      <c r="X394" s="107"/>
      <c r="Y394" s="107"/>
      <c r="Z394" s="107"/>
      <c r="AA394" s="107"/>
      <c r="AB394" s="107"/>
      <c r="AC394" s="107"/>
      <c r="AD394" s="107"/>
      <c r="AE394" s="107"/>
      <c r="AF394" s="107"/>
      <c r="AG394" s="107"/>
      <c r="AH394" s="107"/>
      <c r="AI394" s="107"/>
    </row>
    <row r="395" spans="1:35" ht="15.75" customHeight="1" x14ac:dyDescent="0.3">
      <c r="A395" s="107"/>
      <c r="B395" s="108"/>
      <c r="C395" s="108"/>
      <c r="D395" s="108"/>
      <c r="E395" s="109"/>
      <c r="F395" s="109"/>
      <c r="G395" s="109"/>
      <c r="H395" s="109"/>
      <c r="I395" s="109"/>
      <c r="J395" s="109"/>
      <c r="K395" s="109"/>
      <c r="L395" s="109"/>
      <c r="M395" s="107"/>
      <c r="N395" s="107"/>
      <c r="O395" s="107"/>
      <c r="P395" s="107"/>
      <c r="Q395" s="107"/>
      <c r="R395" s="107"/>
      <c r="S395" s="107"/>
      <c r="T395" s="107"/>
      <c r="U395" s="107"/>
      <c r="V395" s="107"/>
      <c r="W395" s="107"/>
      <c r="X395" s="107"/>
      <c r="Y395" s="107"/>
      <c r="Z395" s="107"/>
      <c r="AA395" s="107"/>
      <c r="AB395" s="107"/>
      <c r="AC395" s="107"/>
      <c r="AD395" s="107"/>
      <c r="AE395" s="107"/>
      <c r="AF395" s="107"/>
      <c r="AG395" s="107"/>
      <c r="AH395" s="107"/>
      <c r="AI395" s="107"/>
    </row>
    <row r="396" spans="1:35" ht="15.75" customHeight="1" x14ac:dyDescent="0.3">
      <c r="A396" s="107"/>
      <c r="B396" s="108"/>
      <c r="C396" s="108"/>
      <c r="D396" s="108"/>
      <c r="E396" s="109"/>
      <c r="F396" s="109"/>
      <c r="G396" s="109"/>
      <c r="H396" s="109"/>
      <c r="I396" s="109"/>
      <c r="J396" s="109"/>
      <c r="K396" s="109"/>
      <c r="L396" s="109"/>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row>
    <row r="397" spans="1:35" ht="15.75" customHeight="1" x14ac:dyDescent="0.3">
      <c r="A397" s="107"/>
      <c r="B397" s="108"/>
      <c r="C397" s="108"/>
      <c r="D397" s="108"/>
      <c r="E397" s="109"/>
      <c r="F397" s="109"/>
      <c r="G397" s="109"/>
      <c r="H397" s="109"/>
      <c r="I397" s="109"/>
      <c r="J397" s="109"/>
      <c r="K397" s="109"/>
      <c r="L397" s="109"/>
      <c r="M397" s="107"/>
      <c r="N397" s="107"/>
      <c r="O397" s="107"/>
      <c r="P397" s="107"/>
      <c r="Q397" s="107"/>
      <c r="R397" s="107"/>
      <c r="S397" s="107"/>
      <c r="T397" s="107"/>
      <c r="U397" s="107"/>
      <c r="V397" s="107"/>
      <c r="W397" s="107"/>
      <c r="X397" s="107"/>
      <c r="Y397" s="107"/>
      <c r="Z397" s="107"/>
      <c r="AA397" s="107"/>
      <c r="AB397" s="107"/>
      <c r="AC397" s="107"/>
      <c r="AD397" s="107"/>
      <c r="AE397" s="107"/>
      <c r="AF397" s="107"/>
      <c r="AG397" s="107"/>
      <c r="AH397" s="107"/>
      <c r="AI397" s="107"/>
    </row>
    <row r="398" spans="1:35" ht="15.75" customHeight="1" x14ac:dyDescent="0.3">
      <c r="A398" s="107"/>
      <c r="B398" s="108"/>
      <c r="C398" s="108"/>
      <c r="D398" s="108"/>
      <c r="E398" s="109"/>
      <c r="F398" s="109"/>
      <c r="G398" s="109"/>
      <c r="H398" s="109"/>
      <c r="I398" s="109"/>
      <c r="J398" s="109"/>
      <c r="K398" s="109"/>
      <c r="L398" s="109"/>
      <c r="M398" s="107"/>
      <c r="N398" s="107"/>
      <c r="O398" s="107"/>
      <c r="P398" s="107"/>
      <c r="Q398" s="107"/>
      <c r="R398" s="107"/>
      <c r="S398" s="107"/>
      <c r="T398" s="107"/>
      <c r="U398" s="107"/>
      <c r="V398" s="107"/>
      <c r="W398" s="107"/>
      <c r="X398" s="107"/>
      <c r="Y398" s="107"/>
      <c r="Z398" s="107"/>
      <c r="AA398" s="107"/>
      <c r="AB398" s="107"/>
      <c r="AC398" s="107"/>
      <c r="AD398" s="107"/>
      <c r="AE398" s="107"/>
      <c r="AF398" s="107"/>
      <c r="AG398" s="107"/>
      <c r="AH398" s="107"/>
      <c r="AI398" s="107"/>
    </row>
    <row r="399" spans="1:35" ht="15.75" customHeight="1" x14ac:dyDescent="0.3">
      <c r="A399" s="107"/>
      <c r="B399" s="108"/>
      <c r="C399" s="108"/>
      <c r="D399" s="108"/>
      <c r="E399" s="109"/>
      <c r="F399" s="109"/>
      <c r="G399" s="109"/>
      <c r="H399" s="109"/>
      <c r="I399" s="109"/>
      <c r="J399" s="109"/>
      <c r="K399" s="109"/>
      <c r="L399" s="109"/>
      <c r="M399" s="107"/>
      <c r="N399" s="107"/>
      <c r="O399" s="107"/>
      <c r="P399" s="107"/>
      <c r="Q399" s="107"/>
      <c r="R399" s="107"/>
      <c r="S399" s="107"/>
      <c r="T399" s="107"/>
      <c r="U399" s="107"/>
      <c r="V399" s="107"/>
      <c r="W399" s="107"/>
      <c r="X399" s="107"/>
      <c r="Y399" s="107"/>
      <c r="Z399" s="107"/>
      <c r="AA399" s="107"/>
      <c r="AB399" s="107"/>
      <c r="AC399" s="107"/>
      <c r="AD399" s="107"/>
      <c r="AE399" s="107"/>
      <c r="AF399" s="107"/>
      <c r="AG399" s="107"/>
      <c r="AH399" s="107"/>
      <c r="AI399" s="107"/>
    </row>
    <row r="400" spans="1:35" ht="15.75" customHeight="1" x14ac:dyDescent="0.3">
      <c r="A400" s="107"/>
      <c r="B400" s="108"/>
      <c r="C400" s="108"/>
      <c r="D400" s="108"/>
      <c r="E400" s="109"/>
      <c r="F400" s="109"/>
      <c r="G400" s="109"/>
      <c r="H400" s="109"/>
      <c r="I400" s="109"/>
      <c r="J400" s="109"/>
      <c r="K400" s="109"/>
      <c r="L400" s="109"/>
      <c r="M400" s="107"/>
      <c r="N400" s="107"/>
      <c r="O400" s="107"/>
      <c r="P400" s="107"/>
      <c r="Q400" s="107"/>
      <c r="R400" s="107"/>
      <c r="S400" s="107"/>
      <c r="T400" s="107"/>
      <c r="U400" s="107"/>
      <c r="V400" s="107"/>
      <c r="W400" s="107"/>
      <c r="X400" s="107"/>
      <c r="Y400" s="107"/>
      <c r="Z400" s="107"/>
      <c r="AA400" s="107"/>
      <c r="AB400" s="107"/>
      <c r="AC400" s="107"/>
      <c r="AD400" s="107"/>
      <c r="AE400" s="107"/>
      <c r="AF400" s="107"/>
      <c r="AG400" s="107"/>
      <c r="AH400" s="107"/>
      <c r="AI400" s="107"/>
    </row>
    <row r="401" spans="1:35" ht="15.75" customHeight="1" x14ac:dyDescent="0.3">
      <c r="A401" s="107"/>
      <c r="B401" s="108"/>
      <c r="C401" s="108"/>
      <c r="D401" s="108"/>
      <c r="E401" s="109"/>
      <c r="F401" s="109"/>
      <c r="G401" s="109"/>
      <c r="H401" s="109"/>
      <c r="I401" s="109"/>
      <c r="J401" s="109"/>
      <c r="K401" s="109"/>
      <c r="L401" s="109"/>
      <c r="M401" s="107"/>
      <c r="N401" s="107"/>
      <c r="O401" s="107"/>
      <c r="P401" s="107"/>
      <c r="Q401" s="107"/>
      <c r="R401" s="107"/>
      <c r="S401" s="107"/>
      <c r="T401" s="107"/>
      <c r="U401" s="107"/>
      <c r="V401" s="107"/>
      <c r="W401" s="107"/>
      <c r="X401" s="107"/>
      <c r="Y401" s="107"/>
      <c r="Z401" s="107"/>
      <c r="AA401" s="107"/>
      <c r="AB401" s="107"/>
      <c r="AC401" s="107"/>
      <c r="AD401" s="107"/>
      <c r="AE401" s="107"/>
      <c r="AF401" s="107"/>
      <c r="AG401" s="107"/>
      <c r="AH401" s="107"/>
      <c r="AI401" s="107"/>
    </row>
    <row r="402" spans="1:35" ht="15.75" customHeight="1" x14ac:dyDescent="0.3">
      <c r="A402" s="107"/>
      <c r="B402" s="108"/>
      <c r="C402" s="108"/>
      <c r="D402" s="108"/>
      <c r="E402" s="109"/>
      <c r="F402" s="109"/>
      <c r="G402" s="109"/>
      <c r="H402" s="109"/>
      <c r="I402" s="109"/>
      <c r="J402" s="109"/>
      <c r="K402" s="109"/>
      <c r="L402" s="109"/>
      <c r="M402" s="107"/>
      <c r="N402" s="107"/>
      <c r="O402" s="107"/>
      <c r="P402" s="107"/>
      <c r="Q402" s="107"/>
      <c r="R402" s="107"/>
      <c r="S402" s="107"/>
      <c r="T402" s="107"/>
      <c r="U402" s="107"/>
      <c r="V402" s="107"/>
      <c r="W402" s="107"/>
      <c r="X402" s="107"/>
      <c r="Y402" s="107"/>
      <c r="Z402" s="107"/>
      <c r="AA402" s="107"/>
      <c r="AB402" s="107"/>
      <c r="AC402" s="107"/>
      <c r="AD402" s="107"/>
      <c r="AE402" s="107"/>
      <c r="AF402" s="107"/>
      <c r="AG402" s="107"/>
      <c r="AH402" s="107"/>
      <c r="AI402" s="107"/>
    </row>
    <row r="403" spans="1:35" ht="15.75" customHeight="1" x14ac:dyDescent="0.3">
      <c r="A403" s="107"/>
      <c r="B403" s="108"/>
      <c r="C403" s="108"/>
      <c r="D403" s="108"/>
      <c r="E403" s="109"/>
      <c r="F403" s="109"/>
      <c r="G403" s="109"/>
      <c r="H403" s="109"/>
      <c r="I403" s="109"/>
      <c r="J403" s="109"/>
      <c r="K403" s="109"/>
      <c r="L403" s="109"/>
      <c r="M403" s="107"/>
      <c r="N403" s="107"/>
      <c r="O403" s="107"/>
      <c r="P403" s="107"/>
      <c r="Q403" s="107"/>
      <c r="R403" s="107"/>
      <c r="S403" s="107"/>
      <c r="T403" s="107"/>
      <c r="U403" s="107"/>
      <c r="V403" s="107"/>
      <c r="W403" s="107"/>
      <c r="X403" s="107"/>
      <c r="Y403" s="107"/>
      <c r="Z403" s="107"/>
      <c r="AA403" s="107"/>
      <c r="AB403" s="107"/>
      <c r="AC403" s="107"/>
      <c r="AD403" s="107"/>
      <c r="AE403" s="107"/>
      <c r="AF403" s="107"/>
      <c r="AG403" s="107"/>
      <c r="AH403" s="107"/>
      <c r="AI403" s="107"/>
    </row>
    <row r="404" spans="1:35" ht="15.75" customHeight="1" x14ac:dyDescent="0.3">
      <c r="A404" s="107"/>
      <c r="B404" s="108"/>
      <c r="C404" s="108"/>
      <c r="D404" s="108"/>
      <c r="E404" s="109"/>
      <c r="F404" s="109"/>
      <c r="G404" s="109"/>
      <c r="H404" s="109"/>
      <c r="I404" s="109"/>
      <c r="J404" s="109"/>
      <c r="K404" s="109"/>
      <c r="L404" s="109"/>
      <c r="M404" s="107"/>
      <c r="N404" s="107"/>
      <c r="O404" s="107"/>
      <c r="P404" s="107"/>
      <c r="Q404" s="107"/>
      <c r="R404" s="107"/>
      <c r="S404" s="107"/>
      <c r="T404" s="107"/>
      <c r="U404" s="107"/>
      <c r="V404" s="107"/>
      <c r="W404" s="107"/>
      <c r="X404" s="107"/>
      <c r="Y404" s="107"/>
      <c r="Z404" s="107"/>
      <c r="AA404" s="107"/>
      <c r="AB404" s="107"/>
      <c r="AC404" s="107"/>
      <c r="AD404" s="107"/>
      <c r="AE404" s="107"/>
      <c r="AF404" s="107"/>
      <c r="AG404" s="107"/>
      <c r="AH404" s="107"/>
      <c r="AI404" s="107"/>
    </row>
    <row r="405" spans="1:35" ht="15.75" customHeight="1" x14ac:dyDescent="0.3">
      <c r="A405" s="107"/>
      <c r="B405" s="108"/>
      <c r="C405" s="108"/>
      <c r="D405" s="108"/>
      <c r="E405" s="109"/>
      <c r="F405" s="109"/>
      <c r="G405" s="109"/>
      <c r="H405" s="109"/>
      <c r="I405" s="109"/>
      <c r="J405" s="109"/>
      <c r="K405" s="109"/>
      <c r="L405" s="109"/>
      <c r="M405" s="107"/>
      <c r="N405" s="107"/>
      <c r="O405" s="107"/>
      <c r="P405" s="107"/>
      <c r="Q405" s="107"/>
      <c r="R405" s="107"/>
      <c r="S405" s="107"/>
      <c r="T405" s="107"/>
      <c r="U405" s="107"/>
      <c r="V405" s="107"/>
      <c r="W405" s="107"/>
      <c r="X405" s="107"/>
      <c r="Y405" s="107"/>
      <c r="Z405" s="107"/>
      <c r="AA405" s="107"/>
      <c r="AB405" s="107"/>
      <c r="AC405" s="107"/>
      <c r="AD405" s="107"/>
      <c r="AE405" s="107"/>
      <c r="AF405" s="107"/>
      <c r="AG405" s="107"/>
      <c r="AH405" s="107"/>
      <c r="AI405" s="107"/>
    </row>
    <row r="406" spans="1:35" ht="15.75" customHeight="1" x14ac:dyDescent="0.3">
      <c r="A406" s="107"/>
      <c r="B406" s="108"/>
      <c r="C406" s="108"/>
      <c r="D406" s="108"/>
      <c r="E406" s="109"/>
      <c r="F406" s="109"/>
      <c r="G406" s="109"/>
      <c r="H406" s="109"/>
      <c r="I406" s="109"/>
      <c r="J406" s="109"/>
      <c r="K406" s="109"/>
      <c r="L406" s="109"/>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row>
    <row r="407" spans="1:35" ht="15.75" customHeight="1" x14ac:dyDescent="0.3">
      <c r="A407" s="107"/>
      <c r="B407" s="108"/>
      <c r="C407" s="108"/>
      <c r="D407" s="108"/>
      <c r="E407" s="109"/>
      <c r="F407" s="109"/>
      <c r="G407" s="109"/>
      <c r="H407" s="109"/>
      <c r="I407" s="109"/>
      <c r="J407" s="109"/>
      <c r="K407" s="109"/>
      <c r="L407" s="109"/>
      <c r="M407" s="107"/>
      <c r="N407" s="107"/>
      <c r="O407" s="107"/>
      <c r="P407" s="107"/>
      <c r="Q407" s="107"/>
      <c r="R407" s="107"/>
      <c r="S407" s="107"/>
      <c r="T407" s="107"/>
      <c r="U407" s="107"/>
      <c r="V407" s="107"/>
      <c r="W407" s="107"/>
      <c r="X407" s="107"/>
      <c r="Y407" s="107"/>
      <c r="Z407" s="107"/>
      <c r="AA407" s="107"/>
      <c r="AB407" s="107"/>
      <c r="AC407" s="107"/>
      <c r="AD407" s="107"/>
      <c r="AE407" s="107"/>
      <c r="AF407" s="107"/>
      <c r="AG407" s="107"/>
      <c r="AH407" s="107"/>
      <c r="AI407" s="107"/>
    </row>
    <row r="408" spans="1:35" ht="15.75" customHeight="1" x14ac:dyDescent="0.3">
      <c r="A408" s="107"/>
      <c r="B408" s="108"/>
      <c r="C408" s="108"/>
      <c r="D408" s="108"/>
      <c r="E408" s="109"/>
      <c r="F408" s="109"/>
      <c r="G408" s="109"/>
      <c r="H408" s="109"/>
      <c r="I408" s="109"/>
      <c r="J408" s="109"/>
      <c r="K408" s="109"/>
      <c r="L408" s="109"/>
      <c r="M408" s="107"/>
      <c r="N408" s="107"/>
      <c r="O408" s="107"/>
      <c r="P408" s="107"/>
      <c r="Q408" s="107"/>
      <c r="R408" s="107"/>
      <c r="S408" s="107"/>
      <c r="T408" s="107"/>
      <c r="U408" s="107"/>
      <c r="V408" s="107"/>
      <c r="W408" s="107"/>
      <c r="X408" s="107"/>
      <c r="Y408" s="107"/>
      <c r="Z408" s="107"/>
      <c r="AA408" s="107"/>
      <c r="AB408" s="107"/>
      <c r="AC408" s="107"/>
      <c r="AD408" s="107"/>
      <c r="AE408" s="107"/>
      <c r="AF408" s="107"/>
      <c r="AG408" s="107"/>
      <c r="AH408" s="107"/>
      <c r="AI408" s="107"/>
    </row>
    <row r="409" spans="1:35" ht="15.75" customHeight="1" x14ac:dyDescent="0.3">
      <c r="A409" s="107"/>
      <c r="B409" s="108"/>
      <c r="C409" s="108"/>
      <c r="D409" s="108"/>
      <c r="E409" s="109"/>
      <c r="F409" s="109"/>
      <c r="G409" s="109"/>
      <c r="H409" s="109"/>
      <c r="I409" s="109"/>
      <c r="J409" s="109"/>
      <c r="K409" s="109"/>
      <c r="L409" s="109"/>
      <c r="M409" s="107"/>
      <c r="N409" s="107"/>
      <c r="O409" s="107"/>
      <c r="P409" s="107"/>
      <c r="Q409" s="107"/>
      <c r="R409" s="107"/>
      <c r="S409" s="107"/>
      <c r="T409" s="107"/>
      <c r="U409" s="107"/>
      <c r="V409" s="107"/>
      <c r="W409" s="107"/>
      <c r="X409" s="107"/>
      <c r="Y409" s="107"/>
      <c r="Z409" s="107"/>
      <c r="AA409" s="107"/>
      <c r="AB409" s="107"/>
      <c r="AC409" s="107"/>
      <c r="AD409" s="107"/>
      <c r="AE409" s="107"/>
      <c r="AF409" s="107"/>
      <c r="AG409" s="107"/>
      <c r="AH409" s="107"/>
      <c r="AI409" s="107"/>
    </row>
    <row r="410" spans="1:35" ht="15.75" customHeight="1" x14ac:dyDescent="0.3">
      <c r="A410" s="107"/>
      <c r="B410" s="108"/>
      <c r="C410" s="108"/>
      <c r="D410" s="108"/>
      <c r="E410" s="109"/>
      <c r="F410" s="109"/>
      <c r="G410" s="109"/>
      <c r="H410" s="109"/>
      <c r="I410" s="109"/>
      <c r="J410" s="109"/>
      <c r="K410" s="109"/>
      <c r="L410" s="109"/>
      <c r="M410" s="107"/>
      <c r="N410" s="107"/>
      <c r="O410" s="107"/>
      <c r="P410" s="107"/>
      <c r="Q410" s="107"/>
      <c r="R410" s="107"/>
      <c r="S410" s="107"/>
      <c r="T410" s="107"/>
      <c r="U410" s="107"/>
      <c r="V410" s="107"/>
      <c r="W410" s="107"/>
      <c r="X410" s="107"/>
      <c r="Y410" s="107"/>
      <c r="Z410" s="107"/>
      <c r="AA410" s="107"/>
      <c r="AB410" s="107"/>
      <c r="AC410" s="107"/>
      <c r="AD410" s="107"/>
      <c r="AE410" s="107"/>
      <c r="AF410" s="107"/>
      <c r="AG410" s="107"/>
      <c r="AH410" s="107"/>
      <c r="AI410" s="107"/>
    </row>
    <row r="411" spans="1:35" ht="15.75" customHeight="1" x14ac:dyDescent="0.3">
      <c r="A411" s="107"/>
      <c r="B411" s="108"/>
      <c r="C411" s="108"/>
      <c r="D411" s="108"/>
      <c r="E411" s="109"/>
      <c r="F411" s="109"/>
      <c r="G411" s="109"/>
      <c r="H411" s="109"/>
      <c r="I411" s="109"/>
      <c r="J411" s="109"/>
      <c r="K411" s="109"/>
      <c r="L411" s="109"/>
      <c r="M411" s="107"/>
      <c r="N411" s="107"/>
      <c r="O411" s="107"/>
      <c r="P411" s="107"/>
      <c r="Q411" s="107"/>
      <c r="R411" s="107"/>
      <c r="S411" s="107"/>
      <c r="T411" s="107"/>
      <c r="U411" s="107"/>
      <c r="V411" s="107"/>
      <c r="W411" s="107"/>
      <c r="X411" s="107"/>
      <c r="Y411" s="107"/>
      <c r="Z411" s="107"/>
      <c r="AA411" s="107"/>
      <c r="AB411" s="107"/>
      <c r="AC411" s="107"/>
      <c r="AD411" s="107"/>
      <c r="AE411" s="107"/>
      <c r="AF411" s="107"/>
      <c r="AG411" s="107"/>
      <c r="AH411" s="107"/>
      <c r="AI411" s="107"/>
    </row>
    <row r="412" spans="1:35" ht="15.75" customHeight="1" x14ac:dyDescent="0.3">
      <c r="A412" s="107"/>
      <c r="B412" s="108"/>
      <c r="C412" s="108"/>
      <c r="D412" s="108"/>
      <c r="E412" s="109"/>
      <c r="F412" s="109"/>
      <c r="G412" s="109"/>
      <c r="H412" s="109"/>
      <c r="I412" s="109"/>
      <c r="J412" s="109"/>
      <c r="K412" s="109"/>
      <c r="L412" s="109"/>
      <c r="M412" s="107"/>
      <c r="N412" s="107"/>
      <c r="O412" s="107"/>
      <c r="P412" s="107"/>
      <c r="Q412" s="107"/>
      <c r="R412" s="107"/>
      <c r="S412" s="107"/>
      <c r="T412" s="107"/>
      <c r="U412" s="107"/>
      <c r="V412" s="107"/>
      <c r="W412" s="107"/>
      <c r="X412" s="107"/>
      <c r="Y412" s="107"/>
      <c r="Z412" s="107"/>
      <c r="AA412" s="107"/>
      <c r="AB412" s="107"/>
      <c r="AC412" s="107"/>
      <c r="AD412" s="107"/>
      <c r="AE412" s="107"/>
      <c r="AF412" s="107"/>
      <c r="AG412" s="107"/>
      <c r="AH412" s="107"/>
      <c r="AI412" s="107"/>
    </row>
    <row r="413" spans="1:35" ht="15.75" customHeight="1" x14ac:dyDescent="0.3">
      <c r="A413" s="107"/>
      <c r="B413" s="108"/>
      <c r="C413" s="108"/>
      <c r="D413" s="108"/>
      <c r="E413" s="109"/>
      <c r="F413" s="109"/>
      <c r="G413" s="109"/>
      <c r="H413" s="109"/>
      <c r="I413" s="109"/>
      <c r="J413" s="109"/>
      <c r="K413" s="109"/>
      <c r="L413" s="109"/>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row>
    <row r="414" spans="1:35" ht="15.75" customHeight="1" x14ac:dyDescent="0.3">
      <c r="A414" s="107"/>
      <c r="B414" s="108"/>
      <c r="C414" s="108"/>
      <c r="D414" s="108"/>
      <c r="E414" s="109"/>
      <c r="F414" s="109"/>
      <c r="G414" s="109"/>
      <c r="H414" s="109"/>
      <c r="I414" s="109"/>
      <c r="J414" s="109"/>
      <c r="K414" s="109"/>
      <c r="L414" s="109"/>
      <c r="M414" s="107"/>
      <c r="N414" s="107"/>
      <c r="O414" s="107"/>
      <c r="P414" s="107"/>
      <c r="Q414" s="107"/>
      <c r="R414" s="107"/>
      <c r="S414" s="107"/>
      <c r="T414" s="107"/>
      <c r="U414" s="107"/>
      <c r="V414" s="107"/>
      <c r="W414" s="107"/>
      <c r="X414" s="107"/>
      <c r="Y414" s="107"/>
      <c r="Z414" s="107"/>
      <c r="AA414" s="107"/>
      <c r="AB414" s="107"/>
      <c r="AC414" s="107"/>
      <c r="AD414" s="107"/>
      <c r="AE414" s="107"/>
      <c r="AF414" s="107"/>
      <c r="AG414" s="107"/>
      <c r="AH414" s="107"/>
      <c r="AI414" s="107"/>
    </row>
    <row r="415" spans="1:35" ht="15.75" customHeight="1" x14ac:dyDescent="0.3">
      <c r="A415" s="107"/>
      <c r="B415" s="108"/>
      <c r="C415" s="108"/>
      <c r="D415" s="108"/>
      <c r="E415" s="109"/>
      <c r="F415" s="109"/>
      <c r="G415" s="109"/>
      <c r="H415" s="109"/>
      <c r="I415" s="109"/>
      <c r="J415" s="109"/>
      <c r="K415" s="109"/>
      <c r="L415" s="109"/>
      <c r="M415" s="107"/>
      <c r="N415" s="107"/>
      <c r="O415" s="107"/>
      <c r="P415" s="107"/>
      <c r="Q415" s="107"/>
      <c r="R415" s="107"/>
      <c r="S415" s="107"/>
      <c r="T415" s="107"/>
      <c r="U415" s="107"/>
      <c r="V415" s="107"/>
      <c r="W415" s="107"/>
      <c r="X415" s="107"/>
      <c r="Y415" s="107"/>
      <c r="Z415" s="107"/>
      <c r="AA415" s="107"/>
      <c r="AB415" s="107"/>
      <c r="AC415" s="107"/>
      <c r="AD415" s="107"/>
      <c r="AE415" s="107"/>
      <c r="AF415" s="107"/>
      <c r="AG415" s="107"/>
      <c r="AH415" s="107"/>
      <c r="AI415" s="107"/>
    </row>
    <row r="416" spans="1:35" ht="15.75" customHeight="1" x14ac:dyDescent="0.3">
      <c r="A416" s="107"/>
      <c r="B416" s="108"/>
      <c r="C416" s="108"/>
      <c r="D416" s="108"/>
      <c r="E416" s="109"/>
      <c r="F416" s="109"/>
      <c r="G416" s="109"/>
      <c r="H416" s="109"/>
      <c r="I416" s="109"/>
      <c r="J416" s="109"/>
      <c r="K416" s="109"/>
      <c r="L416" s="109"/>
      <c r="M416" s="107"/>
      <c r="N416" s="107"/>
      <c r="O416" s="107"/>
      <c r="P416" s="107"/>
      <c r="Q416" s="107"/>
      <c r="R416" s="107"/>
      <c r="S416" s="107"/>
      <c r="T416" s="107"/>
      <c r="U416" s="107"/>
      <c r="V416" s="107"/>
      <c r="W416" s="107"/>
      <c r="X416" s="107"/>
      <c r="Y416" s="107"/>
      <c r="Z416" s="107"/>
      <c r="AA416" s="107"/>
      <c r="AB416" s="107"/>
      <c r="AC416" s="107"/>
      <c r="AD416" s="107"/>
      <c r="AE416" s="107"/>
      <c r="AF416" s="107"/>
      <c r="AG416" s="107"/>
      <c r="AH416" s="107"/>
      <c r="AI416" s="107"/>
    </row>
    <row r="417" spans="1:35" ht="15.75" customHeight="1" x14ac:dyDescent="0.3">
      <c r="A417" s="107"/>
      <c r="B417" s="108"/>
      <c r="C417" s="108"/>
      <c r="D417" s="108"/>
      <c r="E417" s="109"/>
      <c r="F417" s="109"/>
      <c r="G417" s="109"/>
      <c r="H417" s="109"/>
      <c r="I417" s="109"/>
      <c r="J417" s="109"/>
      <c r="K417" s="109"/>
      <c r="L417" s="109"/>
      <c r="M417" s="107"/>
      <c r="N417" s="107"/>
      <c r="O417" s="107"/>
      <c r="P417" s="107"/>
      <c r="Q417" s="107"/>
      <c r="R417" s="107"/>
      <c r="S417" s="107"/>
      <c r="T417" s="107"/>
      <c r="U417" s="107"/>
      <c r="V417" s="107"/>
      <c r="W417" s="107"/>
      <c r="X417" s="107"/>
      <c r="Y417" s="107"/>
      <c r="Z417" s="107"/>
      <c r="AA417" s="107"/>
      <c r="AB417" s="107"/>
      <c r="AC417" s="107"/>
      <c r="AD417" s="107"/>
      <c r="AE417" s="107"/>
      <c r="AF417" s="107"/>
      <c r="AG417" s="107"/>
      <c r="AH417" s="107"/>
      <c r="AI417" s="107"/>
    </row>
    <row r="418" spans="1:35" ht="15.75" customHeight="1" x14ac:dyDescent="0.3">
      <c r="A418" s="107"/>
      <c r="B418" s="108"/>
      <c r="C418" s="108"/>
      <c r="D418" s="108"/>
      <c r="E418" s="109"/>
      <c r="F418" s="109"/>
      <c r="G418" s="109"/>
      <c r="H418" s="109"/>
      <c r="I418" s="109"/>
      <c r="J418" s="109"/>
      <c r="K418" s="109"/>
      <c r="L418" s="109"/>
      <c r="M418" s="107"/>
      <c r="N418" s="107"/>
      <c r="O418" s="107"/>
      <c r="P418" s="107"/>
      <c r="Q418" s="107"/>
      <c r="R418" s="107"/>
      <c r="S418" s="107"/>
      <c r="T418" s="107"/>
      <c r="U418" s="107"/>
      <c r="V418" s="107"/>
      <c r="W418" s="107"/>
      <c r="X418" s="107"/>
      <c r="Y418" s="107"/>
      <c r="Z418" s="107"/>
      <c r="AA418" s="107"/>
      <c r="AB418" s="107"/>
      <c r="AC418" s="107"/>
      <c r="AD418" s="107"/>
      <c r="AE418" s="107"/>
      <c r="AF418" s="107"/>
      <c r="AG418" s="107"/>
      <c r="AH418" s="107"/>
      <c r="AI418" s="107"/>
    </row>
    <row r="419" spans="1:35" ht="15.75" customHeight="1" x14ac:dyDescent="0.3">
      <c r="A419" s="107"/>
      <c r="B419" s="108"/>
      <c r="C419" s="108"/>
      <c r="D419" s="108"/>
      <c r="E419" s="109"/>
      <c r="F419" s="109"/>
      <c r="G419" s="109"/>
      <c r="H419" s="109"/>
      <c r="I419" s="109"/>
      <c r="J419" s="109"/>
      <c r="K419" s="109"/>
      <c r="L419" s="109"/>
      <c r="M419" s="107"/>
      <c r="N419" s="107"/>
      <c r="O419" s="107"/>
      <c r="P419" s="107"/>
      <c r="Q419" s="107"/>
      <c r="R419" s="107"/>
      <c r="S419" s="107"/>
      <c r="T419" s="107"/>
      <c r="U419" s="107"/>
      <c r="V419" s="107"/>
      <c r="W419" s="107"/>
      <c r="X419" s="107"/>
      <c r="Y419" s="107"/>
      <c r="Z419" s="107"/>
      <c r="AA419" s="107"/>
      <c r="AB419" s="107"/>
      <c r="AC419" s="107"/>
      <c r="AD419" s="107"/>
      <c r="AE419" s="107"/>
      <c r="AF419" s="107"/>
      <c r="AG419" s="107"/>
      <c r="AH419" s="107"/>
      <c r="AI419" s="107"/>
    </row>
    <row r="420" spans="1:35" ht="15.75" customHeight="1" x14ac:dyDescent="0.3">
      <c r="A420" s="107"/>
      <c r="B420" s="108"/>
      <c r="C420" s="108"/>
      <c r="D420" s="108"/>
      <c r="E420" s="109"/>
      <c r="F420" s="109"/>
      <c r="G420" s="109"/>
      <c r="H420" s="109"/>
      <c r="I420" s="109"/>
      <c r="J420" s="109"/>
      <c r="K420" s="109"/>
      <c r="L420" s="109"/>
      <c r="M420" s="107"/>
      <c r="N420" s="107"/>
      <c r="O420" s="107"/>
      <c r="P420" s="107"/>
      <c r="Q420" s="107"/>
      <c r="R420" s="107"/>
      <c r="S420" s="107"/>
      <c r="T420" s="107"/>
      <c r="U420" s="107"/>
      <c r="V420" s="107"/>
      <c r="W420" s="107"/>
      <c r="X420" s="107"/>
      <c r="Y420" s="107"/>
      <c r="Z420" s="107"/>
      <c r="AA420" s="107"/>
      <c r="AB420" s="107"/>
      <c r="AC420" s="107"/>
      <c r="AD420" s="107"/>
      <c r="AE420" s="107"/>
      <c r="AF420" s="107"/>
      <c r="AG420" s="107"/>
      <c r="AH420" s="107"/>
      <c r="AI420" s="107"/>
    </row>
    <row r="421" spans="1:35" ht="15.75" customHeight="1" x14ac:dyDescent="0.3">
      <c r="A421" s="107"/>
      <c r="B421" s="108"/>
      <c r="C421" s="108"/>
      <c r="D421" s="108"/>
      <c r="E421" s="109"/>
      <c r="F421" s="109"/>
      <c r="G421" s="109"/>
      <c r="H421" s="109"/>
      <c r="I421" s="109"/>
      <c r="J421" s="109"/>
      <c r="K421" s="109"/>
      <c r="L421" s="109"/>
      <c r="M421" s="107"/>
      <c r="N421" s="107"/>
      <c r="O421" s="107"/>
      <c r="P421" s="107"/>
      <c r="Q421" s="107"/>
      <c r="R421" s="107"/>
      <c r="S421" s="107"/>
      <c r="T421" s="107"/>
      <c r="U421" s="107"/>
      <c r="V421" s="107"/>
      <c r="W421" s="107"/>
      <c r="X421" s="107"/>
      <c r="Y421" s="107"/>
      <c r="Z421" s="107"/>
      <c r="AA421" s="107"/>
      <c r="AB421" s="107"/>
      <c r="AC421" s="107"/>
      <c r="AD421" s="107"/>
      <c r="AE421" s="107"/>
      <c r="AF421" s="107"/>
      <c r="AG421" s="107"/>
      <c r="AH421" s="107"/>
      <c r="AI421" s="107"/>
    </row>
    <row r="422" spans="1:35" ht="15.75" customHeight="1" x14ac:dyDescent="0.3">
      <c r="A422" s="107"/>
      <c r="B422" s="108"/>
      <c r="C422" s="108"/>
      <c r="D422" s="108"/>
      <c r="E422" s="109"/>
      <c r="F422" s="109"/>
      <c r="G422" s="109"/>
      <c r="H422" s="109"/>
      <c r="I422" s="109"/>
      <c r="J422" s="109"/>
      <c r="K422" s="109"/>
      <c r="L422" s="109"/>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row>
    <row r="423" spans="1:35" ht="15.75" customHeight="1" x14ac:dyDescent="0.3">
      <c r="A423" s="107"/>
      <c r="B423" s="108"/>
      <c r="C423" s="108"/>
      <c r="D423" s="108"/>
      <c r="E423" s="109"/>
      <c r="F423" s="109"/>
      <c r="G423" s="109"/>
      <c r="H423" s="109"/>
      <c r="I423" s="109"/>
      <c r="J423" s="109"/>
      <c r="K423" s="109"/>
      <c r="L423" s="109"/>
      <c r="M423" s="107"/>
      <c r="N423" s="107"/>
      <c r="O423" s="107"/>
      <c r="P423" s="107"/>
      <c r="Q423" s="107"/>
      <c r="R423" s="107"/>
      <c r="S423" s="107"/>
      <c r="T423" s="107"/>
      <c r="U423" s="107"/>
      <c r="V423" s="107"/>
      <c r="W423" s="107"/>
      <c r="X423" s="107"/>
      <c r="Y423" s="107"/>
      <c r="Z423" s="107"/>
      <c r="AA423" s="107"/>
      <c r="AB423" s="107"/>
      <c r="AC423" s="107"/>
      <c r="AD423" s="107"/>
      <c r="AE423" s="107"/>
      <c r="AF423" s="107"/>
      <c r="AG423" s="107"/>
      <c r="AH423" s="107"/>
      <c r="AI423" s="107"/>
    </row>
    <row r="424" spans="1:35" ht="15.75" customHeight="1" x14ac:dyDescent="0.3">
      <c r="A424" s="107"/>
      <c r="B424" s="108"/>
      <c r="C424" s="108"/>
      <c r="D424" s="108"/>
      <c r="E424" s="109"/>
      <c r="F424" s="109"/>
      <c r="G424" s="109"/>
      <c r="H424" s="109"/>
      <c r="I424" s="109"/>
      <c r="J424" s="109"/>
      <c r="K424" s="109"/>
      <c r="L424" s="109"/>
      <c r="M424" s="107"/>
      <c r="N424" s="107"/>
      <c r="O424" s="107"/>
      <c r="P424" s="107"/>
      <c r="Q424" s="107"/>
      <c r="R424" s="107"/>
      <c r="S424" s="107"/>
      <c r="T424" s="107"/>
      <c r="U424" s="107"/>
      <c r="V424" s="107"/>
      <c r="W424" s="107"/>
      <c r="X424" s="107"/>
      <c r="Y424" s="107"/>
      <c r="Z424" s="107"/>
      <c r="AA424" s="107"/>
      <c r="AB424" s="107"/>
      <c r="AC424" s="107"/>
      <c r="AD424" s="107"/>
      <c r="AE424" s="107"/>
      <c r="AF424" s="107"/>
      <c r="AG424" s="107"/>
      <c r="AH424" s="107"/>
      <c r="AI424" s="107"/>
    </row>
    <row r="425" spans="1:35" ht="15.75" customHeight="1" x14ac:dyDescent="0.3">
      <c r="A425" s="107"/>
      <c r="B425" s="108"/>
      <c r="C425" s="108"/>
      <c r="D425" s="108"/>
      <c r="E425" s="109"/>
      <c r="F425" s="109"/>
      <c r="G425" s="109"/>
      <c r="H425" s="109"/>
      <c r="I425" s="109"/>
      <c r="J425" s="109"/>
      <c r="K425" s="109"/>
      <c r="L425" s="109"/>
      <c r="M425" s="107"/>
      <c r="N425" s="107"/>
      <c r="O425" s="107"/>
      <c r="P425" s="107"/>
      <c r="Q425" s="107"/>
      <c r="R425" s="107"/>
      <c r="S425" s="107"/>
      <c r="T425" s="107"/>
      <c r="U425" s="107"/>
      <c r="V425" s="107"/>
      <c r="W425" s="107"/>
      <c r="X425" s="107"/>
      <c r="Y425" s="107"/>
      <c r="Z425" s="107"/>
      <c r="AA425" s="107"/>
      <c r="AB425" s="107"/>
      <c r="AC425" s="107"/>
      <c r="AD425" s="107"/>
      <c r="AE425" s="107"/>
      <c r="AF425" s="107"/>
      <c r="AG425" s="107"/>
      <c r="AH425" s="107"/>
      <c r="AI425" s="107"/>
    </row>
    <row r="426" spans="1:35" ht="15.75" customHeight="1" x14ac:dyDescent="0.3">
      <c r="A426" s="107"/>
      <c r="B426" s="108"/>
      <c r="C426" s="108"/>
      <c r="D426" s="108"/>
      <c r="E426" s="109"/>
      <c r="F426" s="109"/>
      <c r="G426" s="109"/>
      <c r="H426" s="109"/>
      <c r="I426" s="109"/>
      <c r="J426" s="109"/>
      <c r="K426" s="109"/>
      <c r="L426" s="109"/>
      <c r="M426" s="107"/>
      <c r="N426" s="107"/>
      <c r="O426" s="107"/>
      <c r="P426" s="107"/>
      <c r="Q426" s="107"/>
      <c r="R426" s="107"/>
      <c r="S426" s="107"/>
      <c r="T426" s="107"/>
      <c r="U426" s="107"/>
      <c r="V426" s="107"/>
      <c r="W426" s="107"/>
      <c r="X426" s="107"/>
      <c r="Y426" s="107"/>
      <c r="Z426" s="107"/>
      <c r="AA426" s="107"/>
      <c r="AB426" s="107"/>
      <c r="AC426" s="107"/>
      <c r="AD426" s="107"/>
      <c r="AE426" s="107"/>
      <c r="AF426" s="107"/>
      <c r="AG426" s="107"/>
      <c r="AH426" s="107"/>
      <c r="AI426" s="107"/>
    </row>
    <row r="427" spans="1:35" ht="15.75" customHeight="1" x14ac:dyDescent="0.3">
      <c r="A427" s="107"/>
      <c r="B427" s="108"/>
      <c r="C427" s="108"/>
      <c r="D427" s="108"/>
      <c r="E427" s="109"/>
      <c r="F427" s="109"/>
      <c r="G427" s="109"/>
      <c r="H427" s="109"/>
      <c r="I427" s="109"/>
      <c r="J427" s="109"/>
      <c r="K427" s="109"/>
      <c r="L427" s="109"/>
      <c r="M427" s="107"/>
      <c r="N427" s="107"/>
      <c r="O427" s="107"/>
      <c r="P427" s="107"/>
      <c r="Q427" s="107"/>
      <c r="R427" s="107"/>
      <c r="S427" s="107"/>
      <c r="T427" s="107"/>
      <c r="U427" s="107"/>
      <c r="V427" s="107"/>
      <c r="W427" s="107"/>
      <c r="X427" s="107"/>
      <c r="Y427" s="107"/>
      <c r="Z427" s="107"/>
      <c r="AA427" s="107"/>
      <c r="AB427" s="107"/>
      <c r="AC427" s="107"/>
      <c r="AD427" s="107"/>
      <c r="AE427" s="107"/>
      <c r="AF427" s="107"/>
      <c r="AG427" s="107"/>
      <c r="AH427" s="107"/>
      <c r="AI427" s="107"/>
    </row>
    <row r="428" spans="1:35" ht="15.75" customHeight="1" x14ac:dyDescent="0.3">
      <c r="A428" s="107"/>
      <c r="B428" s="108"/>
      <c r="C428" s="108"/>
      <c r="D428" s="108"/>
      <c r="E428" s="109"/>
      <c r="F428" s="109"/>
      <c r="G428" s="109"/>
      <c r="H428" s="109"/>
      <c r="I428" s="109"/>
      <c r="J428" s="109"/>
      <c r="K428" s="109"/>
      <c r="L428" s="109"/>
      <c r="M428" s="107"/>
      <c r="N428" s="107"/>
      <c r="O428" s="107"/>
      <c r="P428" s="107"/>
      <c r="Q428" s="107"/>
      <c r="R428" s="107"/>
      <c r="S428" s="107"/>
      <c r="T428" s="107"/>
      <c r="U428" s="107"/>
      <c r="V428" s="107"/>
      <c r="W428" s="107"/>
      <c r="X428" s="107"/>
      <c r="Y428" s="107"/>
      <c r="Z428" s="107"/>
      <c r="AA428" s="107"/>
      <c r="AB428" s="107"/>
      <c r="AC428" s="107"/>
      <c r="AD428" s="107"/>
      <c r="AE428" s="107"/>
      <c r="AF428" s="107"/>
      <c r="AG428" s="107"/>
      <c r="AH428" s="107"/>
      <c r="AI428" s="107"/>
    </row>
    <row r="429" spans="1:35" ht="15.75" customHeight="1" x14ac:dyDescent="0.3">
      <c r="A429" s="107"/>
      <c r="B429" s="108"/>
      <c r="C429" s="108"/>
      <c r="D429" s="108"/>
      <c r="E429" s="109"/>
      <c r="F429" s="109"/>
      <c r="G429" s="109"/>
      <c r="H429" s="109"/>
      <c r="I429" s="109"/>
      <c r="J429" s="109"/>
      <c r="K429" s="109"/>
      <c r="L429" s="109"/>
      <c r="M429" s="107"/>
      <c r="N429" s="107"/>
      <c r="O429" s="107"/>
      <c r="P429" s="107"/>
      <c r="Q429" s="107"/>
      <c r="R429" s="107"/>
      <c r="S429" s="107"/>
      <c r="T429" s="107"/>
      <c r="U429" s="107"/>
      <c r="V429" s="107"/>
      <c r="W429" s="107"/>
      <c r="X429" s="107"/>
      <c r="Y429" s="107"/>
      <c r="Z429" s="107"/>
      <c r="AA429" s="107"/>
      <c r="AB429" s="107"/>
      <c r="AC429" s="107"/>
      <c r="AD429" s="107"/>
      <c r="AE429" s="107"/>
      <c r="AF429" s="107"/>
      <c r="AG429" s="107"/>
      <c r="AH429" s="107"/>
      <c r="AI429" s="107"/>
    </row>
    <row r="430" spans="1:35" ht="15.75" customHeight="1" x14ac:dyDescent="0.3">
      <c r="A430" s="107"/>
      <c r="B430" s="108"/>
      <c r="C430" s="108"/>
      <c r="D430" s="108"/>
      <c r="E430" s="109"/>
      <c r="F430" s="109"/>
      <c r="G430" s="109"/>
      <c r="H430" s="109"/>
      <c r="I430" s="109"/>
      <c r="J430" s="109"/>
      <c r="K430" s="109"/>
      <c r="L430" s="109"/>
      <c r="M430" s="107"/>
      <c r="N430" s="107"/>
      <c r="O430" s="107"/>
      <c r="P430" s="107"/>
      <c r="Q430" s="107"/>
      <c r="R430" s="107"/>
      <c r="S430" s="107"/>
      <c r="T430" s="107"/>
      <c r="U430" s="107"/>
      <c r="V430" s="107"/>
      <c r="W430" s="107"/>
      <c r="X430" s="107"/>
      <c r="Y430" s="107"/>
      <c r="Z430" s="107"/>
      <c r="AA430" s="107"/>
      <c r="AB430" s="107"/>
      <c r="AC430" s="107"/>
      <c r="AD430" s="107"/>
      <c r="AE430" s="107"/>
      <c r="AF430" s="107"/>
      <c r="AG430" s="107"/>
      <c r="AH430" s="107"/>
      <c r="AI430" s="107"/>
    </row>
    <row r="431" spans="1:35" ht="15.75" customHeight="1" x14ac:dyDescent="0.3">
      <c r="A431" s="107"/>
      <c r="B431" s="108"/>
      <c r="C431" s="108"/>
      <c r="D431" s="108"/>
      <c r="E431" s="109"/>
      <c r="F431" s="109"/>
      <c r="G431" s="109"/>
      <c r="H431" s="109"/>
      <c r="I431" s="109"/>
      <c r="J431" s="109"/>
      <c r="K431" s="109"/>
      <c r="L431" s="109"/>
      <c r="M431" s="107"/>
      <c r="N431" s="107"/>
      <c r="O431" s="107"/>
      <c r="P431" s="107"/>
      <c r="Q431" s="107"/>
      <c r="R431" s="107"/>
      <c r="S431" s="107"/>
      <c r="T431" s="107"/>
      <c r="U431" s="107"/>
      <c r="V431" s="107"/>
      <c r="W431" s="107"/>
      <c r="X431" s="107"/>
      <c r="Y431" s="107"/>
      <c r="Z431" s="107"/>
      <c r="AA431" s="107"/>
      <c r="AB431" s="107"/>
      <c r="AC431" s="107"/>
      <c r="AD431" s="107"/>
      <c r="AE431" s="107"/>
      <c r="AF431" s="107"/>
      <c r="AG431" s="107"/>
      <c r="AH431" s="107"/>
      <c r="AI431" s="107"/>
    </row>
    <row r="432" spans="1:35" ht="15.75" customHeight="1" x14ac:dyDescent="0.3">
      <c r="A432" s="107"/>
      <c r="B432" s="108"/>
      <c r="C432" s="108"/>
      <c r="D432" s="108"/>
      <c r="E432" s="109"/>
      <c r="F432" s="109"/>
      <c r="G432" s="109"/>
      <c r="H432" s="109"/>
      <c r="I432" s="109"/>
      <c r="J432" s="109"/>
      <c r="K432" s="109"/>
      <c r="L432" s="109"/>
      <c r="M432" s="107"/>
      <c r="N432" s="107"/>
      <c r="O432" s="107"/>
      <c r="P432" s="107"/>
      <c r="Q432" s="107"/>
      <c r="R432" s="107"/>
      <c r="S432" s="107"/>
      <c r="T432" s="107"/>
      <c r="U432" s="107"/>
      <c r="V432" s="107"/>
      <c r="W432" s="107"/>
      <c r="X432" s="107"/>
      <c r="Y432" s="107"/>
      <c r="Z432" s="107"/>
      <c r="AA432" s="107"/>
      <c r="AB432" s="107"/>
      <c r="AC432" s="107"/>
      <c r="AD432" s="107"/>
      <c r="AE432" s="107"/>
      <c r="AF432" s="107"/>
      <c r="AG432" s="107"/>
      <c r="AH432" s="107"/>
      <c r="AI432" s="107"/>
    </row>
    <row r="433" spans="1:35" ht="15.75" customHeight="1" x14ac:dyDescent="0.3">
      <c r="A433" s="107"/>
      <c r="B433" s="108"/>
      <c r="C433" s="108"/>
      <c r="D433" s="108"/>
      <c r="E433" s="109"/>
      <c r="F433" s="109"/>
      <c r="G433" s="109"/>
      <c r="H433" s="109"/>
      <c r="I433" s="109"/>
      <c r="J433" s="109"/>
      <c r="K433" s="109"/>
      <c r="L433" s="109"/>
      <c r="M433" s="107"/>
      <c r="N433" s="107"/>
      <c r="O433" s="107"/>
      <c r="P433" s="107"/>
      <c r="Q433" s="107"/>
      <c r="R433" s="107"/>
      <c r="S433" s="107"/>
      <c r="T433" s="107"/>
      <c r="U433" s="107"/>
      <c r="V433" s="107"/>
      <c r="W433" s="107"/>
      <c r="X433" s="107"/>
      <c r="Y433" s="107"/>
      <c r="Z433" s="107"/>
      <c r="AA433" s="107"/>
      <c r="AB433" s="107"/>
      <c r="AC433" s="107"/>
      <c r="AD433" s="107"/>
      <c r="AE433" s="107"/>
      <c r="AF433" s="107"/>
      <c r="AG433" s="107"/>
      <c r="AH433" s="107"/>
      <c r="AI433" s="107"/>
    </row>
    <row r="434" spans="1:35" ht="15.75" customHeight="1" x14ac:dyDescent="0.3">
      <c r="A434" s="107"/>
      <c r="B434" s="108"/>
      <c r="C434" s="108"/>
      <c r="D434" s="108"/>
      <c r="E434" s="109"/>
      <c r="F434" s="109"/>
      <c r="G434" s="109"/>
      <c r="H434" s="109"/>
      <c r="I434" s="109"/>
      <c r="J434" s="109"/>
      <c r="K434" s="109"/>
      <c r="L434" s="109"/>
      <c r="M434" s="107"/>
      <c r="N434" s="107"/>
      <c r="O434" s="107"/>
      <c r="P434" s="107"/>
      <c r="Q434" s="107"/>
      <c r="R434" s="107"/>
      <c r="S434" s="107"/>
      <c r="T434" s="107"/>
      <c r="U434" s="107"/>
      <c r="V434" s="107"/>
      <c r="W434" s="107"/>
      <c r="X434" s="107"/>
      <c r="Y434" s="107"/>
      <c r="Z434" s="107"/>
      <c r="AA434" s="107"/>
      <c r="AB434" s="107"/>
      <c r="AC434" s="107"/>
      <c r="AD434" s="107"/>
      <c r="AE434" s="107"/>
      <c r="AF434" s="107"/>
      <c r="AG434" s="107"/>
      <c r="AH434" s="107"/>
      <c r="AI434" s="107"/>
    </row>
    <row r="435" spans="1:35" ht="15.75" customHeight="1" x14ac:dyDescent="0.3">
      <c r="A435" s="107"/>
      <c r="B435" s="108"/>
      <c r="C435" s="108"/>
      <c r="D435" s="108"/>
      <c r="E435" s="109"/>
      <c r="F435" s="109"/>
      <c r="G435" s="109"/>
      <c r="H435" s="109"/>
      <c r="I435" s="109"/>
      <c r="J435" s="109"/>
      <c r="K435" s="109"/>
      <c r="L435" s="109"/>
      <c r="M435" s="107"/>
      <c r="N435" s="107"/>
      <c r="O435" s="107"/>
      <c r="P435" s="107"/>
      <c r="Q435" s="107"/>
      <c r="R435" s="107"/>
      <c r="S435" s="107"/>
      <c r="T435" s="107"/>
      <c r="U435" s="107"/>
      <c r="V435" s="107"/>
      <c r="W435" s="107"/>
      <c r="X435" s="107"/>
      <c r="Y435" s="107"/>
      <c r="Z435" s="107"/>
      <c r="AA435" s="107"/>
      <c r="AB435" s="107"/>
      <c r="AC435" s="107"/>
      <c r="AD435" s="107"/>
      <c r="AE435" s="107"/>
      <c r="AF435" s="107"/>
      <c r="AG435" s="107"/>
      <c r="AH435" s="107"/>
      <c r="AI435" s="107"/>
    </row>
    <row r="436" spans="1:35" ht="15.75" customHeight="1" x14ac:dyDescent="0.3">
      <c r="A436" s="107"/>
      <c r="B436" s="108"/>
      <c r="C436" s="108"/>
      <c r="D436" s="108"/>
      <c r="E436" s="109"/>
      <c r="F436" s="109"/>
      <c r="G436" s="109"/>
      <c r="H436" s="109"/>
      <c r="I436" s="109"/>
      <c r="J436" s="109"/>
      <c r="K436" s="109"/>
      <c r="L436" s="109"/>
      <c r="M436" s="107"/>
      <c r="N436" s="107"/>
      <c r="O436" s="107"/>
      <c r="P436" s="107"/>
      <c r="Q436" s="107"/>
      <c r="R436" s="107"/>
      <c r="S436" s="107"/>
      <c r="T436" s="107"/>
      <c r="U436" s="107"/>
      <c r="V436" s="107"/>
      <c r="W436" s="107"/>
      <c r="X436" s="107"/>
      <c r="Y436" s="107"/>
      <c r="Z436" s="107"/>
      <c r="AA436" s="107"/>
      <c r="AB436" s="107"/>
      <c r="AC436" s="107"/>
      <c r="AD436" s="107"/>
      <c r="AE436" s="107"/>
      <c r="AF436" s="107"/>
      <c r="AG436" s="107"/>
      <c r="AH436" s="107"/>
      <c r="AI436" s="107"/>
    </row>
    <row r="437" spans="1:35" ht="15.75" customHeight="1" x14ac:dyDescent="0.3">
      <c r="A437" s="107"/>
      <c r="B437" s="108"/>
      <c r="C437" s="108"/>
      <c r="D437" s="108"/>
      <c r="E437" s="109"/>
      <c r="F437" s="109"/>
      <c r="G437" s="109"/>
      <c r="H437" s="109"/>
      <c r="I437" s="109"/>
      <c r="J437" s="109"/>
      <c r="K437" s="109"/>
      <c r="L437" s="109"/>
      <c r="M437" s="107"/>
      <c r="N437" s="107"/>
      <c r="O437" s="107"/>
      <c r="P437" s="107"/>
      <c r="Q437" s="107"/>
      <c r="R437" s="107"/>
      <c r="S437" s="107"/>
      <c r="T437" s="107"/>
      <c r="U437" s="107"/>
      <c r="V437" s="107"/>
      <c r="W437" s="107"/>
      <c r="X437" s="107"/>
      <c r="Y437" s="107"/>
      <c r="Z437" s="107"/>
      <c r="AA437" s="107"/>
      <c r="AB437" s="107"/>
      <c r="AC437" s="107"/>
      <c r="AD437" s="107"/>
      <c r="AE437" s="107"/>
      <c r="AF437" s="107"/>
      <c r="AG437" s="107"/>
      <c r="AH437" s="107"/>
      <c r="AI437" s="107"/>
    </row>
    <row r="438" spans="1:35" ht="15.75" customHeight="1" x14ac:dyDescent="0.3">
      <c r="A438" s="107"/>
      <c r="B438" s="108"/>
      <c r="C438" s="108"/>
      <c r="D438" s="108"/>
      <c r="E438" s="109"/>
      <c r="F438" s="109"/>
      <c r="G438" s="109"/>
      <c r="H438" s="109"/>
      <c r="I438" s="109"/>
      <c r="J438" s="109"/>
      <c r="K438" s="109"/>
      <c r="L438" s="109"/>
      <c r="M438" s="107"/>
      <c r="N438" s="107"/>
      <c r="O438" s="107"/>
      <c r="P438" s="107"/>
      <c r="Q438" s="107"/>
      <c r="R438" s="107"/>
      <c r="S438" s="107"/>
      <c r="T438" s="107"/>
      <c r="U438" s="107"/>
      <c r="V438" s="107"/>
      <c r="W438" s="107"/>
      <c r="X438" s="107"/>
      <c r="Y438" s="107"/>
      <c r="Z438" s="107"/>
      <c r="AA438" s="107"/>
      <c r="AB438" s="107"/>
      <c r="AC438" s="107"/>
      <c r="AD438" s="107"/>
      <c r="AE438" s="107"/>
      <c r="AF438" s="107"/>
      <c r="AG438" s="107"/>
      <c r="AH438" s="107"/>
      <c r="AI438" s="107"/>
    </row>
    <row r="439" spans="1:35" ht="15.75" customHeight="1" x14ac:dyDescent="0.3">
      <c r="A439" s="107"/>
      <c r="B439" s="108"/>
      <c r="C439" s="108"/>
      <c r="D439" s="108"/>
      <c r="E439" s="109"/>
      <c r="F439" s="109"/>
      <c r="G439" s="109"/>
      <c r="H439" s="109"/>
      <c r="I439" s="109"/>
      <c r="J439" s="109"/>
      <c r="K439" s="109"/>
      <c r="L439" s="109"/>
      <c r="M439" s="107"/>
      <c r="N439" s="107"/>
      <c r="O439" s="107"/>
      <c r="P439" s="107"/>
      <c r="Q439" s="107"/>
      <c r="R439" s="107"/>
      <c r="S439" s="107"/>
      <c r="T439" s="107"/>
      <c r="U439" s="107"/>
      <c r="V439" s="107"/>
      <c r="W439" s="107"/>
      <c r="X439" s="107"/>
      <c r="Y439" s="107"/>
      <c r="Z439" s="107"/>
      <c r="AA439" s="107"/>
      <c r="AB439" s="107"/>
      <c r="AC439" s="107"/>
      <c r="AD439" s="107"/>
      <c r="AE439" s="107"/>
      <c r="AF439" s="107"/>
      <c r="AG439" s="107"/>
      <c r="AH439" s="107"/>
      <c r="AI439" s="107"/>
    </row>
    <row r="440" spans="1:35" ht="15.75" customHeight="1" x14ac:dyDescent="0.3">
      <c r="A440" s="107"/>
      <c r="B440" s="108"/>
      <c r="C440" s="108"/>
      <c r="D440" s="108"/>
      <c r="E440" s="109"/>
      <c r="F440" s="109"/>
      <c r="G440" s="109"/>
      <c r="H440" s="109"/>
      <c r="I440" s="109"/>
      <c r="J440" s="109"/>
      <c r="K440" s="109"/>
      <c r="L440" s="109"/>
      <c r="M440" s="107"/>
      <c r="N440" s="107"/>
      <c r="O440" s="107"/>
      <c r="P440" s="107"/>
      <c r="Q440" s="107"/>
      <c r="R440" s="107"/>
      <c r="S440" s="107"/>
      <c r="T440" s="107"/>
      <c r="U440" s="107"/>
      <c r="V440" s="107"/>
      <c r="W440" s="107"/>
      <c r="X440" s="107"/>
      <c r="Y440" s="107"/>
      <c r="Z440" s="107"/>
      <c r="AA440" s="107"/>
      <c r="AB440" s="107"/>
      <c r="AC440" s="107"/>
      <c r="AD440" s="107"/>
      <c r="AE440" s="107"/>
      <c r="AF440" s="107"/>
      <c r="AG440" s="107"/>
      <c r="AH440" s="107"/>
      <c r="AI440" s="107"/>
    </row>
    <row r="441" spans="1:35" ht="15.75" customHeight="1" x14ac:dyDescent="0.3">
      <c r="A441" s="107"/>
      <c r="B441" s="108"/>
      <c r="C441" s="108"/>
      <c r="D441" s="108"/>
      <c r="E441" s="109"/>
      <c r="F441" s="109"/>
      <c r="G441" s="109"/>
      <c r="H441" s="109"/>
      <c r="I441" s="109"/>
      <c r="J441" s="109"/>
      <c r="K441" s="109"/>
      <c r="L441" s="109"/>
      <c r="M441" s="107"/>
      <c r="N441" s="107"/>
      <c r="O441" s="107"/>
      <c r="P441" s="107"/>
      <c r="Q441" s="107"/>
      <c r="R441" s="107"/>
      <c r="S441" s="107"/>
      <c r="T441" s="107"/>
      <c r="U441" s="107"/>
      <c r="V441" s="107"/>
      <c r="W441" s="107"/>
      <c r="X441" s="107"/>
      <c r="Y441" s="107"/>
      <c r="Z441" s="107"/>
      <c r="AA441" s="107"/>
      <c r="AB441" s="107"/>
      <c r="AC441" s="107"/>
      <c r="AD441" s="107"/>
      <c r="AE441" s="107"/>
      <c r="AF441" s="107"/>
      <c r="AG441" s="107"/>
      <c r="AH441" s="107"/>
      <c r="AI441" s="107"/>
    </row>
    <row r="442" spans="1:35" ht="15.75" customHeight="1" x14ac:dyDescent="0.3">
      <c r="A442" s="107"/>
      <c r="B442" s="108"/>
      <c r="C442" s="108"/>
      <c r="D442" s="108"/>
      <c r="E442" s="109"/>
      <c r="F442" s="109"/>
      <c r="G442" s="109"/>
      <c r="H442" s="109"/>
      <c r="I442" s="109"/>
      <c r="J442" s="109"/>
      <c r="K442" s="109"/>
      <c r="L442" s="109"/>
      <c r="M442" s="107"/>
      <c r="N442" s="107"/>
      <c r="O442" s="107"/>
      <c r="P442" s="107"/>
      <c r="Q442" s="107"/>
      <c r="R442" s="107"/>
      <c r="S442" s="107"/>
      <c r="T442" s="107"/>
      <c r="U442" s="107"/>
      <c r="V442" s="107"/>
      <c r="W442" s="107"/>
      <c r="X442" s="107"/>
      <c r="Y442" s="107"/>
      <c r="Z442" s="107"/>
      <c r="AA442" s="107"/>
      <c r="AB442" s="107"/>
      <c r="AC442" s="107"/>
      <c r="AD442" s="107"/>
      <c r="AE442" s="107"/>
      <c r="AF442" s="107"/>
      <c r="AG442" s="107"/>
      <c r="AH442" s="107"/>
      <c r="AI442" s="107"/>
    </row>
    <row r="443" spans="1:35" ht="15.75" customHeight="1" x14ac:dyDescent="0.3">
      <c r="A443" s="107"/>
      <c r="B443" s="108"/>
      <c r="C443" s="108"/>
      <c r="D443" s="108"/>
      <c r="E443" s="109"/>
      <c r="F443" s="109"/>
      <c r="G443" s="109"/>
      <c r="H443" s="109"/>
      <c r="I443" s="109"/>
      <c r="J443" s="109"/>
      <c r="K443" s="109"/>
      <c r="L443" s="109"/>
      <c r="M443" s="107"/>
      <c r="N443" s="107"/>
      <c r="O443" s="107"/>
      <c r="P443" s="107"/>
      <c r="Q443" s="107"/>
      <c r="R443" s="107"/>
      <c r="S443" s="107"/>
      <c r="T443" s="107"/>
      <c r="U443" s="107"/>
      <c r="V443" s="107"/>
      <c r="W443" s="107"/>
      <c r="X443" s="107"/>
      <c r="Y443" s="107"/>
      <c r="Z443" s="107"/>
      <c r="AA443" s="107"/>
      <c r="AB443" s="107"/>
      <c r="AC443" s="107"/>
      <c r="AD443" s="107"/>
      <c r="AE443" s="107"/>
      <c r="AF443" s="107"/>
      <c r="AG443" s="107"/>
      <c r="AH443" s="107"/>
      <c r="AI443" s="107"/>
    </row>
    <row r="444" spans="1:35" ht="15.75" customHeight="1" x14ac:dyDescent="0.3">
      <c r="A444" s="107"/>
      <c r="B444" s="108"/>
      <c r="C444" s="108"/>
      <c r="D444" s="108"/>
      <c r="E444" s="109"/>
      <c r="F444" s="109"/>
      <c r="G444" s="109"/>
      <c r="H444" s="109"/>
      <c r="I444" s="109"/>
      <c r="J444" s="109"/>
      <c r="K444" s="109"/>
      <c r="L444" s="109"/>
      <c r="M444" s="107"/>
      <c r="N444" s="107"/>
      <c r="O444" s="107"/>
      <c r="P444" s="107"/>
      <c r="Q444" s="107"/>
      <c r="R444" s="107"/>
      <c r="S444" s="107"/>
      <c r="T444" s="107"/>
      <c r="U444" s="107"/>
      <c r="V444" s="107"/>
      <c r="W444" s="107"/>
      <c r="X444" s="107"/>
      <c r="Y444" s="107"/>
      <c r="Z444" s="107"/>
      <c r="AA444" s="107"/>
      <c r="AB444" s="107"/>
      <c r="AC444" s="107"/>
      <c r="AD444" s="107"/>
      <c r="AE444" s="107"/>
      <c r="AF444" s="107"/>
      <c r="AG444" s="107"/>
      <c r="AH444" s="107"/>
      <c r="AI444" s="107"/>
    </row>
    <row r="445" spans="1:35" ht="15.75" customHeight="1" x14ac:dyDescent="0.3">
      <c r="A445" s="107"/>
      <c r="B445" s="108"/>
      <c r="C445" s="108"/>
      <c r="D445" s="108"/>
      <c r="E445" s="109"/>
      <c r="F445" s="109"/>
      <c r="G445" s="109"/>
      <c r="H445" s="109"/>
      <c r="I445" s="109"/>
      <c r="J445" s="109"/>
      <c r="K445" s="109"/>
      <c r="L445" s="109"/>
      <c r="M445" s="107"/>
      <c r="N445" s="107"/>
      <c r="O445" s="107"/>
      <c r="P445" s="107"/>
      <c r="Q445" s="107"/>
      <c r="R445" s="107"/>
      <c r="S445" s="107"/>
      <c r="T445" s="107"/>
      <c r="U445" s="107"/>
      <c r="V445" s="107"/>
      <c r="W445" s="107"/>
      <c r="X445" s="107"/>
      <c r="Y445" s="107"/>
      <c r="Z445" s="107"/>
      <c r="AA445" s="107"/>
      <c r="AB445" s="107"/>
      <c r="AC445" s="107"/>
      <c r="AD445" s="107"/>
      <c r="AE445" s="107"/>
      <c r="AF445" s="107"/>
      <c r="AG445" s="107"/>
      <c r="AH445" s="107"/>
      <c r="AI445" s="107"/>
    </row>
    <row r="446" spans="1:35" ht="15.75" customHeight="1" x14ac:dyDescent="0.3">
      <c r="A446" s="107"/>
      <c r="B446" s="108"/>
      <c r="C446" s="108"/>
      <c r="D446" s="108"/>
      <c r="E446" s="109"/>
      <c r="F446" s="109"/>
      <c r="G446" s="109"/>
      <c r="H446" s="109"/>
      <c r="I446" s="109"/>
      <c r="J446" s="109"/>
      <c r="K446" s="109"/>
      <c r="L446" s="109"/>
      <c r="M446" s="107"/>
      <c r="N446" s="107"/>
      <c r="O446" s="107"/>
      <c r="P446" s="107"/>
      <c r="Q446" s="107"/>
      <c r="R446" s="107"/>
      <c r="S446" s="107"/>
      <c r="T446" s="107"/>
      <c r="U446" s="107"/>
      <c r="V446" s="107"/>
      <c r="W446" s="107"/>
      <c r="X446" s="107"/>
      <c r="Y446" s="107"/>
      <c r="Z446" s="107"/>
      <c r="AA446" s="107"/>
      <c r="AB446" s="107"/>
      <c r="AC446" s="107"/>
      <c r="AD446" s="107"/>
      <c r="AE446" s="107"/>
      <c r="AF446" s="107"/>
      <c r="AG446" s="107"/>
      <c r="AH446" s="107"/>
      <c r="AI446" s="107"/>
    </row>
    <row r="447" spans="1:35" ht="15.75" customHeight="1" x14ac:dyDescent="0.3">
      <c r="A447" s="107"/>
      <c r="B447" s="108"/>
      <c r="C447" s="108"/>
      <c r="D447" s="108"/>
      <c r="E447" s="109"/>
      <c r="F447" s="109"/>
      <c r="G447" s="109"/>
      <c r="H447" s="109"/>
      <c r="I447" s="109"/>
      <c r="J447" s="109"/>
      <c r="K447" s="109"/>
      <c r="L447" s="109"/>
      <c r="M447" s="107"/>
      <c r="N447" s="107"/>
      <c r="O447" s="107"/>
      <c r="P447" s="107"/>
      <c r="Q447" s="107"/>
      <c r="R447" s="107"/>
      <c r="S447" s="107"/>
      <c r="T447" s="107"/>
      <c r="U447" s="107"/>
      <c r="V447" s="107"/>
      <c r="W447" s="107"/>
      <c r="X447" s="107"/>
      <c r="Y447" s="107"/>
      <c r="Z447" s="107"/>
      <c r="AA447" s="107"/>
      <c r="AB447" s="107"/>
      <c r="AC447" s="107"/>
      <c r="AD447" s="107"/>
      <c r="AE447" s="107"/>
      <c r="AF447" s="107"/>
      <c r="AG447" s="107"/>
      <c r="AH447" s="107"/>
      <c r="AI447" s="107"/>
    </row>
    <row r="448" spans="1:35" ht="15.75" customHeight="1" x14ac:dyDescent="0.3">
      <c r="A448" s="107"/>
      <c r="B448" s="108"/>
      <c r="C448" s="108"/>
      <c r="D448" s="108"/>
      <c r="E448" s="109"/>
      <c r="F448" s="109"/>
      <c r="G448" s="109"/>
      <c r="H448" s="109"/>
      <c r="I448" s="109"/>
      <c r="J448" s="109"/>
      <c r="K448" s="109"/>
      <c r="L448" s="109"/>
      <c r="M448" s="107"/>
      <c r="N448" s="107"/>
      <c r="O448" s="107"/>
      <c r="P448" s="107"/>
      <c r="Q448" s="107"/>
      <c r="R448" s="107"/>
      <c r="S448" s="107"/>
      <c r="T448" s="107"/>
      <c r="U448" s="107"/>
      <c r="V448" s="107"/>
      <c r="W448" s="107"/>
      <c r="X448" s="107"/>
      <c r="Y448" s="107"/>
      <c r="Z448" s="107"/>
      <c r="AA448" s="107"/>
      <c r="AB448" s="107"/>
      <c r="AC448" s="107"/>
      <c r="AD448" s="107"/>
      <c r="AE448" s="107"/>
      <c r="AF448" s="107"/>
      <c r="AG448" s="107"/>
      <c r="AH448" s="107"/>
      <c r="AI448" s="107"/>
    </row>
    <row r="449" spans="1:35" ht="15.75" customHeight="1" x14ac:dyDescent="0.3">
      <c r="A449" s="107"/>
      <c r="B449" s="108"/>
      <c r="C449" s="108"/>
      <c r="D449" s="108"/>
      <c r="E449" s="109"/>
      <c r="F449" s="109"/>
      <c r="G449" s="109"/>
      <c r="H449" s="109"/>
      <c r="I449" s="109"/>
      <c r="J449" s="109"/>
      <c r="K449" s="109"/>
      <c r="L449" s="109"/>
      <c r="M449" s="107"/>
      <c r="N449" s="107"/>
      <c r="O449" s="107"/>
      <c r="P449" s="107"/>
      <c r="Q449" s="107"/>
      <c r="R449" s="107"/>
      <c r="S449" s="107"/>
      <c r="T449" s="107"/>
      <c r="U449" s="107"/>
      <c r="V449" s="107"/>
      <c r="W449" s="107"/>
      <c r="X449" s="107"/>
      <c r="Y449" s="107"/>
      <c r="Z449" s="107"/>
      <c r="AA449" s="107"/>
      <c r="AB449" s="107"/>
      <c r="AC449" s="107"/>
      <c r="AD449" s="107"/>
      <c r="AE449" s="107"/>
      <c r="AF449" s="107"/>
      <c r="AG449" s="107"/>
      <c r="AH449" s="107"/>
      <c r="AI449" s="107"/>
    </row>
    <row r="450" spans="1:35" ht="15.75" customHeight="1" x14ac:dyDescent="0.3">
      <c r="A450" s="107"/>
      <c r="B450" s="108"/>
      <c r="C450" s="108"/>
      <c r="D450" s="108"/>
      <c r="E450" s="109"/>
      <c r="F450" s="109"/>
      <c r="G450" s="109"/>
      <c r="H450" s="109"/>
      <c r="I450" s="109"/>
      <c r="J450" s="109"/>
      <c r="K450" s="109"/>
      <c r="L450" s="109"/>
      <c r="M450" s="107"/>
      <c r="N450" s="107"/>
      <c r="O450" s="107"/>
      <c r="P450" s="107"/>
      <c r="Q450" s="107"/>
      <c r="R450" s="107"/>
      <c r="S450" s="107"/>
      <c r="T450" s="107"/>
      <c r="U450" s="107"/>
      <c r="V450" s="107"/>
      <c r="W450" s="107"/>
      <c r="X450" s="107"/>
      <c r="Y450" s="107"/>
      <c r="Z450" s="107"/>
      <c r="AA450" s="107"/>
      <c r="AB450" s="107"/>
      <c r="AC450" s="107"/>
      <c r="AD450" s="107"/>
      <c r="AE450" s="107"/>
      <c r="AF450" s="107"/>
      <c r="AG450" s="107"/>
      <c r="AH450" s="107"/>
      <c r="AI450" s="107"/>
    </row>
    <row r="451" spans="1:35" ht="15.75" customHeight="1" x14ac:dyDescent="0.3">
      <c r="A451" s="107"/>
      <c r="B451" s="108"/>
      <c r="C451" s="108"/>
      <c r="D451" s="108"/>
      <c r="E451" s="109"/>
      <c r="F451" s="109"/>
      <c r="G451" s="109"/>
      <c r="H451" s="109"/>
      <c r="I451" s="109"/>
      <c r="J451" s="109"/>
      <c r="K451" s="109"/>
      <c r="L451" s="109"/>
      <c r="M451" s="107"/>
      <c r="N451" s="107"/>
      <c r="O451" s="107"/>
      <c r="P451" s="107"/>
      <c r="Q451" s="107"/>
      <c r="R451" s="107"/>
      <c r="S451" s="107"/>
      <c r="T451" s="107"/>
      <c r="U451" s="107"/>
      <c r="V451" s="107"/>
      <c r="W451" s="107"/>
      <c r="X451" s="107"/>
      <c r="Y451" s="107"/>
      <c r="Z451" s="107"/>
      <c r="AA451" s="107"/>
      <c r="AB451" s="107"/>
      <c r="AC451" s="107"/>
      <c r="AD451" s="107"/>
      <c r="AE451" s="107"/>
      <c r="AF451" s="107"/>
      <c r="AG451" s="107"/>
      <c r="AH451" s="107"/>
      <c r="AI451" s="107"/>
    </row>
    <row r="452" spans="1:35" ht="15.75" customHeight="1" x14ac:dyDescent="0.3">
      <c r="A452" s="107"/>
      <c r="B452" s="108"/>
      <c r="C452" s="108"/>
      <c r="D452" s="108"/>
      <c r="E452" s="109"/>
      <c r="F452" s="109"/>
      <c r="G452" s="109"/>
      <c r="H452" s="109"/>
      <c r="I452" s="109"/>
      <c r="J452" s="109"/>
      <c r="K452" s="109"/>
      <c r="L452" s="109"/>
      <c r="M452" s="107"/>
      <c r="N452" s="107"/>
      <c r="O452" s="107"/>
      <c r="P452" s="107"/>
      <c r="Q452" s="107"/>
      <c r="R452" s="107"/>
      <c r="S452" s="107"/>
      <c r="T452" s="107"/>
      <c r="U452" s="107"/>
      <c r="V452" s="107"/>
      <c r="W452" s="107"/>
      <c r="X452" s="107"/>
      <c r="Y452" s="107"/>
      <c r="Z452" s="107"/>
      <c r="AA452" s="107"/>
      <c r="AB452" s="107"/>
      <c r="AC452" s="107"/>
      <c r="AD452" s="107"/>
      <c r="AE452" s="107"/>
      <c r="AF452" s="107"/>
      <c r="AG452" s="107"/>
      <c r="AH452" s="107"/>
      <c r="AI452" s="107"/>
    </row>
    <row r="453" spans="1:35" ht="15.75" customHeight="1" x14ac:dyDescent="0.3">
      <c r="A453" s="107"/>
      <c r="B453" s="108"/>
      <c r="C453" s="108"/>
      <c r="D453" s="108"/>
      <c r="E453" s="109"/>
      <c r="F453" s="109"/>
      <c r="G453" s="109"/>
      <c r="H453" s="109"/>
      <c r="I453" s="109"/>
      <c r="J453" s="109"/>
      <c r="K453" s="109"/>
      <c r="L453" s="109"/>
      <c r="M453" s="107"/>
      <c r="N453" s="107"/>
      <c r="O453" s="107"/>
      <c r="P453" s="107"/>
      <c r="Q453" s="107"/>
      <c r="R453" s="107"/>
      <c r="S453" s="107"/>
      <c r="T453" s="107"/>
      <c r="U453" s="107"/>
      <c r="V453" s="107"/>
      <c r="W453" s="107"/>
      <c r="X453" s="107"/>
      <c r="Y453" s="107"/>
      <c r="Z453" s="107"/>
      <c r="AA453" s="107"/>
      <c r="AB453" s="107"/>
      <c r="AC453" s="107"/>
      <c r="AD453" s="107"/>
      <c r="AE453" s="107"/>
      <c r="AF453" s="107"/>
      <c r="AG453" s="107"/>
      <c r="AH453" s="107"/>
      <c r="AI453" s="107"/>
    </row>
    <row r="454" spans="1:35" ht="15.75" customHeight="1" x14ac:dyDescent="0.3">
      <c r="A454" s="107"/>
      <c r="B454" s="108"/>
      <c r="C454" s="108"/>
      <c r="D454" s="108"/>
      <c r="E454" s="109"/>
      <c r="F454" s="109"/>
      <c r="G454" s="109"/>
      <c r="H454" s="109"/>
      <c r="I454" s="109"/>
      <c r="J454" s="109"/>
      <c r="K454" s="109"/>
      <c r="L454" s="109"/>
      <c r="M454" s="107"/>
      <c r="N454" s="107"/>
      <c r="O454" s="107"/>
      <c r="P454" s="107"/>
      <c r="Q454" s="107"/>
      <c r="R454" s="107"/>
      <c r="S454" s="107"/>
      <c r="T454" s="107"/>
      <c r="U454" s="107"/>
      <c r="V454" s="107"/>
      <c r="W454" s="107"/>
      <c r="X454" s="107"/>
      <c r="Y454" s="107"/>
      <c r="Z454" s="107"/>
      <c r="AA454" s="107"/>
      <c r="AB454" s="107"/>
      <c r="AC454" s="107"/>
      <c r="AD454" s="107"/>
      <c r="AE454" s="107"/>
      <c r="AF454" s="107"/>
      <c r="AG454" s="107"/>
      <c r="AH454" s="107"/>
      <c r="AI454" s="107"/>
    </row>
    <row r="455" spans="1:35" ht="15.75" customHeight="1" x14ac:dyDescent="0.3">
      <c r="A455" s="107"/>
      <c r="B455" s="108"/>
      <c r="C455" s="108"/>
      <c r="D455" s="108"/>
      <c r="E455" s="109"/>
      <c r="F455" s="109"/>
      <c r="G455" s="109"/>
      <c r="H455" s="109"/>
      <c r="I455" s="109"/>
      <c r="J455" s="109"/>
      <c r="K455" s="109"/>
      <c r="L455" s="109"/>
      <c r="M455" s="107"/>
      <c r="N455" s="107"/>
      <c r="O455" s="107"/>
      <c r="P455" s="107"/>
      <c r="Q455" s="107"/>
      <c r="R455" s="107"/>
      <c r="S455" s="107"/>
      <c r="T455" s="107"/>
      <c r="U455" s="107"/>
      <c r="V455" s="107"/>
      <c r="W455" s="107"/>
      <c r="X455" s="107"/>
      <c r="Y455" s="107"/>
      <c r="Z455" s="107"/>
      <c r="AA455" s="107"/>
      <c r="AB455" s="107"/>
      <c r="AC455" s="107"/>
      <c r="AD455" s="107"/>
      <c r="AE455" s="107"/>
      <c r="AF455" s="107"/>
      <c r="AG455" s="107"/>
      <c r="AH455" s="107"/>
      <c r="AI455" s="107"/>
    </row>
    <row r="456" spans="1:35" ht="15.75" customHeight="1" x14ac:dyDescent="0.3">
      <c r="A456" s="107"/>
      <c r="B456" s="108"/>
      <c r="C456" s="108"/>
      <c r="D456" s="108"/>
      <c r="E456" s="109"/>
      <c r="F456" s="109"/>
      <c r="G456" s="109"/>
      <c r="H456" s="109"/>
      <c r="I456" s="109"/>
      <c r="J456" s="109"/>
      <c r="K456" s="109"/>
      <c r="L456" s="109"/>
      <c r="M456" s="107"/>
      <c r="N456" s="107"/>
      <c r="O456" s="107"/>
      <c r="P456" s="107"/>
      <c r="Q456" s="107"/>
      <c r="R456" s="107"/>
      <c r="S456" s="107"/>
      <c r="T456" s="107"/>
      <c r="U456" s="107"/>
      <c r="V456" s="107"/>
      <c r="W456" s="107"/>
      <c r="X456" s="107"/>
      <c r="Y456" s="107"/>
      <c r="Z456" s="107"/>
      <c r="AA456" s="107"/>
      <c r="AB456" s="107"/>
      <c r="AC456" s="107"/>
      <c r="AD456" s="107"/>
      <c r="AE456" s="107"/>
      <c r="AF456" s="107"/>
      <c r="AG456" s="107"/>
      <c r="AH456" s="107"/>
      <c r="AI456" s="107"/>
    </row>
    <row r="457" spans="1:35" ht="15.75" customHeight="1" x14ac:dyDescent="0.3">
      <c r="A457" s="107"/>
      <c r="B457" s="108"/>
      <c r="C457" s="108"/>
      <c r="D457" s="108"/>
      <c r="E457" s="109"/>
      <c r="F457" s="109"/>
      <c r="G457" s="109"/>
      <c r="H457" s="109"/>
      <c r="I457" s="109"/>
      <c r="J457" s="109"/>
      <c r="K457" s="109"/>
      <c r="L457" s="109"/>
      <c r="M457" s="107"/>
      <c r="N457" s="107"/>
      <c r="O457" s="107"/>
      <c r="P457" s="107"/>
      <c r="Q457" s="107"/>
      <c r="R457" s="107"/>
      <c r="S457" s="107"/>
      <c r="T457" s="107"/>
      <c r="U457" s="107"/>
      <c r="V457" s="107"/>
      <c r="W457" s="107"/>
      <c r="X457" s="107"/>
      <c r="Y457" s="107"/>
      <c r="Z457" s="107"/>
      <c r="AA457" s="107"/>
      <c r="AB457" s="107"/>
      <c r="AC457" s="107"/>
      <c r="AD457" s="107"/>
      <c r="AE457" s="107"/>
      <c r="AF457" s="107"/>
      <c r="AG457" s="107"/>
      <c r="AH457" s="107"/>
      <c r="AI457" s="107"/>
    </row>
    <row r="458" spans="1:35" ht="15.75" customHeight="1" x14ac:dyDescent="0.3">
      <c r="A458" s="107"/>
      <c r="B458" s="108"/>
      <c r="C458" s="108"/>
      <c r="D458" s="108"/>
      <c r="E458" s="109"/>
      <c r="F458" s="109"/>
      <c r="G458" s="109"/>
      <c r="H458" s="109"/>
      <c r="I458" s="109"/>
      <c r="J458" s="109"/>
      <c r="K458" s="109"/>
      <c r="L458" s="109"/>
      <c r="M458" s="107"/>
      <c r="N458" s="107"/>
      <c r="O458" s="107"/>
      <c r="P458" s="107"/>
      <c r="Q458" s="107"/>
      <c r="R458" s="107"/>
      <c r="S458" s="107"/>
      <c r="T458" s="107"/>
      <c r="U458" s="107"/>
      <c r="V458" s="107"/>
      <c r="W458" s="107"/>
      <c r="X458" s="107"/>
      <c r="Y458" s="107"/>
      <c r="Z458" s="107"/>
      <c r="AA458" s="107"/>
      <c r="AB458" s="107"/>
      <c r="AC458" s="107"/>
      <c r="AD458" s="107"/>
      <c r="AE458" s="107"/>
      <c r="AF458" s="107"/>
      <c r="AG458" s="107"/>
      <c r="AH458" s="107"/>
      <c r="AI458" s="107"/>
    </row>
    <row r="459" spans="1:35" ht="15.75" customHeight="1" x14ac:dyDescent="0.3">
      <c r="A459" s="107"/>
      <c r="B459" s="108"/>
      <c r="C459" s="108"/>
      <c r="D459" s="108"/>
      <c r="E459" s="109"/>
      <c r="F459" s="109"/>
      <c r="G459" s="109"/>
      <c r="H459" s="109"/>
      <c r="I459" s="109"/>
      <c r="J459" s="109"/>
      <c r="K459" s="109"/>
      <c r="L459" s="109"/>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row>
    <row r="460" spans="1:35" ht="15.75" customHeight="1" x14ac:dyDescent="0.3">
      <c r="A460" s="107"/>
      <c r="B460" s="108"/>
      <c r="C460" s="108"/>
      <c r="D460" s="108"/>
      <c r="E460" s="109"/>
      <c r="F460" s="109"/>
      <c r="G460" s="109"/>
      <c r="H460" s="109"/>
      <c r="I460" s="109"/>
      <c r="J460" s="109"/>
      <c r="K460" s="109"/>
      <c r="L460" s="109"/>
      <c r="M460" s="107"/>
      <c r="N460" s="107"/>
      <c r="O460" s="107"/>
      <c r="P460" s="107"/>
      <c r="Q460" s="107"/>
      <c r="R460" s="107"/>
      <c r="S460" s="107"/>
      <c r="T460" s="107"/>
      <c r="U460" s="107"/>
      <c r="V460" s="107"/>
      <c r="W460" s="107"/>
      <c r="X460" s="107"/>
      <c r="Y460" s="107"/>
      <c r="Z460" s="107"/>
      <c r="AA460" s="107"/>
      <c r="AB460" s="107"/>
      <c r="AC460" s="107"/>
      <c r="AD460" s="107"/>
      <c r="AE460" s="107"/>
      <c r="AF460" s="107"/>
      <c r="AG460" s="107"/>
      <c r="AH460" s="107"/>
      <c r="AI460" s="107"/>
    </row>
    <row r="461" spans="1:35" ht="15.75" customHeight="1" x14ac:dyDescent="0.3">
      <c r="A461" s="107"/>
      <c r="B461" s="108"/>
      <c r="C461" s="108"/>
      <c r="D461" s="108"/>
      <c r="E461" s="109"/>
      <c r="F461" s="109"/>
      <c r="G461" s="109"/>
      <c r="H461" s="109"/>
      <c r="I461" s="109"/>
      <c r="J461" s="109"/>
      <c r="K461" s="109"/>
      <c r="L461" s="109"/>
      <c r="M461" s="107"/>
      <c r="N461" s="107"/>
      <c r="O461" s="107"/>
      <c r="P461" s="107"/>
      <c r="Q461" s="107"/>
      <c r="R461" s="107"/>
      <c r="S461" s="107"/>
      <c r="T461" s="107"/>
      <c r="U461" s="107"/>
      <c r="V461" s="107"/>
      <c r="W461" s="107"/>
      <c r="X461" s="107"/>
      <c r="Y461" s="107"/>
      <c r="Z461" s="107"/>
      <c r="AA461" s="107"/>
      <c r="AB461" s="107"/>
      <c r="AC461" s="107"/>
      <c r="AD461" s="107"/>
      <c r="AE461" s="107"/>
      <c r="AF461" s="107"/>
      <c r="AG461" s="107"/>
      <c r="AH461" s="107"/>
      <c r="AI461" s="107"/>
    </row>
    <row r="462" spans="1:35" ht="15.75" customHeight="1" x14ac:dyDescent="0.3">
      <c r="A462" s="107"/>
      <c r="B462" s="108"/>
      <c r="C462" s="108"/>
      <c r="D462" s="108"/>
      <c r="E462" s="109"/>
      <c r="F462" s="109"/>
      <c r="G462" s="109"/>
      <c r="H462" s="109"/>
      <c r="I462" s="109"/>
      <c r="J462" s="109"/>
      <c r="K462" s="109"/>
      <c r="L462" s="109"/>
      <c r="M462" s="107"/>
      <c r="N462" s="107"/>
      <c r="O462" s="107"/>
      <c r="P462" s="107"/>
      <c r="Q462" s="107"/>
      <c r="R462" s="107"/>
      <c r="S462" s="107"/>
      <c r="T462" s="107"/>
      <c r="U462" s="107"/>
      <c r="V462" s="107"/>
      <c r="W462" s="107"/>
      <c r="X462" s="107"/>
      <c r="Y462" s="107"/>
      <c r="Z462" s="107"/>
      <c r="AA462" s="107"/>
      <c r="AB462" s="107"/>
      <c r="AC462" s="107"/>
      <c r="AD462" s="107"/>
      <c r="AE462" s="107"/>
      <c r="AF462" s="107"/>
      <c r="AG462" s="107"/>
      <c r="AH462" s="107"/>
      <c r="AI462" s="107"/>
    </row>
    <row r="463" spans="1:35" ht="15.75" customHeight="1" x14ac:dyDescent="0.3">
      <c r="A463" s="107"/>
      <c r="B463" s="108"/>
      <c r="C463" s="108"/>
      <c r="D463" s="108"/>
      <c r="E463" s="109"/>
      <c r="F463" s="109"/>
      <c r="G463" s="109"/>
      <c r="H463" s="109"/>
      <c r="I463" s="109"/>
      <c r="J463" s="109"/>
      <c r="K463" s="109"/>
      <c r="L463" s="109"/>
      <c r="M463" s="107"/>
      <c r="N463" s="107"/>
      <c r="O463" s="107"/>
      <c r="P463" s="107"/>
      <c r="Q463" s="107"/>
      <c r="R463" s="107"/>
      <c r="S463" s="107"/>
      <c r="T463" s="107"/>
      <c r="U463" s="107"/>
      <c r="V463" s="107"/>
      <c r="W463" s="107"/>
      <c r="X463" s="107"/>
      <c r="Y463" s="107"/>
      <c r="Z463" s="107"/>
      <c r="AA463" s="107"/>
      <c r="AB463" s="107"/>
      <c r="AC463" s="107"/>
      <c r="AD463" s="107"/>
      <c r="AE463" s="107"/>
      <c r="AF463" s="107"/>
      <c r="AG463" s="107"/>
      <c r="AH463" s="107"/>
      <c r="AI463" s="107"/>
    </row>
    <row r="464" spans="1:35" ht="15.75" customHeight="1" x14ac:dyDescent="0.3">
      <c r="A464" s="107"/>
      <c r="B464" s="108"/>
      <c r="C464" s="108"/>
      <c r="D464" s="108"/>
      <c r="E464" s="109"/>
      <c r="F464" s="109"/>
      <c r="G464" s="109"/>
      <c r="H464" s="109"/>
      <c r="I464" s="109"/>
      <c r="J464" s="109"/>
      <c r="K464" s="109"/>
      <c r="L464" s="109"/>
      <c r="M464" s="107"/>
      <c r="N464" s="107"/>
      <c r="O464" s="107"/>
      <c r="P464" s="107"/>
      <c r="Q464" s="107"/>
      <c r="R464" s="107"/>
      <c r="S464" s="107"/>
      <c r="T464" s="107"/>
      <c r="U464" s="107"/>
      <c r="V464" s="107"/>
      <c r="W464" s="107"/>
      <c r="X464" s="107"/>
      <c r="Y464" s="107"/>
      <c r="Z464" s="107"/>
      <c r="AA464" s="107"/>
      <c r="AB464" s="107"/>
      <c r="AC464" s="107"/>
      <c r="AD464" s="107"/>
      <c r="AE464" s="107"/>
      <c r="AF464" s="107"/>
      <c r="AG464" s="107"/>
      <c r="AH464" s="107"/>
      <c r="AI464" s="107"/>
    </row>
    <row r="465" spans="1:35" ht="15.75" customHeight="1" x14ac:dyDescent="0.3">
      <c r="A465" s="107"/>
      <c r="B465" s="108"/>
      <c r="C465" s="108"/>
      <c r="D465" s="108"/>
      <c r="E465" s="109"/>
      <c r="F465" s="109"/>
      <c r="G465" s="109"/>
      <c r="H465" s="109"/>
      <c r="I465" s="109"/>
      <c r="J465" s="109"/>
      <c r="K465" s="109"/>
      <c r="L465" s="109"/>
      <c r="M465" s="107"/>
      <c r="N465" s="107"/>
      <c r="O465" s="107"/>
      <c r="P465" s="107"/>
      <c r="Q465" s="107"/>
      <c r="R465" s="107"/>
      <c r="S465" s="107"/>
      <c r="T465" s="107"/>
      <c r="U465" s="107"/>
      <c r="V465" s="107"/>
      <c r="W465" s="107"/>
      <c r="X465" s="107"/>
      <c r="Y465" s="107"/>
      <c r="Z465" s="107"/>
      <c r="AA465" s="107"/>
      <c r="AB465" s="107"/>
      <c r="AC465" s="107"/>
      <c r="AD465" s="107"/>
      <c r="AE465" s="107"/>
      <c r="AF465" s="107"/>
      <c r="AG465" s="107"/>
      <c r="AH465" s="107"/>
      <c r="AI465" s="107"/>
    </row>
    <row r="466" spans="1:35" ht="15.75" customHeight="1" x14ac:dyDescent="0.3">
      <c r="A466" s="107"/>
      <c r="B466" s="108"/>
      <c r="C466" s="108"/>
      <c r="D466" s="108"/>
      <c r="E466" s="109"/>
      <c r="F466" s="109"/>
      <c r="G466" s="109"/>
      <c r="H466" s="109"/>
      <c r="I466" s="109"/>
      <c r="J466" s="109"/>
      <c r="K466" s="109"/>
      <c r="L466" s="109"/>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row>
    <row r="467" spans="1:35" ht="15.75" customHeight="1" x14ac:dyDescent="0.3">
      <c r="A467" s="107"/>
      <c r="B467" s="108"/>
      <c r="C467" s="108"/>
      <c r="D467" s="108"/>
      <c r="E467" s="109"/>
      <c r="F467" s="109"/>
      <c r="G467" s="109"/>
      <c r="H467" s="109"/>
      <c r="I467" s="109"/>
      <c r="J467" s="109"/>
      <c r="K467" s="109"/>
      <c r="L467" s="109"/>
      <c r="M467" s="107"/>
      <c r="N467" s="107"/>
      <c r="O467" s="107"/>
      <c r="P467" s="107"/>
      <c r="Q467" s="107"/>
      <c r="R467" s="107"/>
      <c r="S467" s="107"/>
      <c r="T467" s="107"/>
      <c r="U467" s="107"/>
      <c r="V467" s="107"/>
      <c r="W467" s="107"/>
      <c r="X467" s="107"/>
      <c r="Y467" s="107"/>
      <c r="Z467" s="107"/>
      <c r="AA467" s="107"/>
      <c r="AB467" s="107"/>
      <c r="AC467" s="107"/>
      <c r="AD467" s="107"/>
      <c r="AE467" s="107"/>
      <c r="AF467" s="107"/>
      <c r="AG467" s="107"/>
      <c r="AH467" s="107"/>
      <c r="AI467" s="107"/>
    </row>
    <row r="468" spans="1:35" ht="15.75" customHeight="1" x14ac:dyDescent="0.3">
      <c r="A468" s="107"/>
      <c r="B468" s="108"/>
      <c r="C468" s="108"/>
      <c r="D468" s="108"/>
      <c r="E468" s="109"/>
      <c r="F468" s="109"/>
      <c r="G468" s="109"/>
      <c r="H468" s="109"/>
      <c r="I468" s="109"/>
      <c r="J468" s="109"/>
      <c r="K468" s="109"/>
      <c r="L468" s="109"/>
      <c r="M468" s="107"/>
      <c r="N468" s="107"/>
      <c r="O468" s="107"/>
      <c r="P468" s="107"/>
      <c r="Q468" s="107"/>
      <c r="R468" s="107"/>
      <c r="S468" s="107"/>
      <c r="T468" s="107"/>
      <c r="U468" s="107"/>
      <c r="V468" s="107"/>
      <c r="W468" s="107"/>
      <c r="X468" s="107"/>
      <c r="Y468" s="107"/>
      <c r="Z468" s="107"/>
      <c r="AA468" s="107"/>
      <c r="AB468" s="107"/>
      <c r="AC468" s="107"/>
      <c r="AD468" s="107"/>
      <c r="AE468" s="107"/>
      <c r="AF468" s="107"/>
      <c r="AG468" s="107"/>
      <c r="AH468" s="107"/>
      <c r="AI468" s="107"/>
    </row>
    <row r="469" spans="1:35" ht="15.75" customHeight="1" x14ac:dyDescent="0.3">
      <c r="A469" s="107"/>
      <c r="B469" s="108"/>
      <c r="C469" s="108"/>
      <c r="D469" s="108"/>
      <c r="E469" s="109"/>
      <c r="F469" s="109"/>
      <c r="G469" s="109"/>
      <c r="H469" s="109"/>
      <c r="I469" s="109"/>
      <c r="J469" s="109"/>
      <c r="K469" s="109"/>
      <c r="L469" s="109"/>
      <c r="M469" s="107"/>
      <c r="N469" s="107"/>
      <c r="O469" s="107"/>
      <c r="P469" s="107"/>
      <c r="Q469" s="107"/>
      <c r="R469" s="107"/>
      <c r="S469" s="107"/>
      <c r="T469" s="107"/>
      <c r="U469" s="107"/>
      <c r="V469" s="107"/>
      <c r="W469" s="107"/>
      <c r="X469" s="107"/>
      <c r="Y469" s="107"/>
      <c r="Z469" s="107"/>
      <c r="AA469" s="107"/>
      <c r="AB469" s="107"/>
      <c r="AC469" s="107"/>
      <c r="AD469" s="107"/>
      <c r="AE469" s="107"/>
      <c r="AF469" s="107"/>
      <c r="AG469" s="107"/>
      <c r="AH469" s="107"/>
      <c r="AI469" s="107"/>
    </row>
    <row r="470" spans="1:35" ht="15.75" customHeight="1" x14ac:dyDescent="0.3">
      <c r="A470" s="107"/>
      <c r="B470" s="108"/>
      <c r="C470" s="108"/>
      <c r="D470" s="108"/>
      <c r="E470" s="109"/>
      <c r="F470" s="109"/>
      <c r="G470" s="109"/>
      <c r="H470" s="109"/>
      <c r="I470" s="109"/>
      <c r="J470" s="109"/>
      <c r="K470" s="109"/>
      <c r="L470" s="109"/>
      <c r="M470" s="107"/>
      <c r="N470" s="107"/>
      <c r="O470" s="107"/>
      <c r="P470" s="107"/>
      <c r="Q470" s="107"/>
      <c r="R470" s="107"/>
      <c r="S470" s="107"/>
      <c r="T470" s="107"/>
      <c r="U470" s="107"/>
      <c r="V470" s="107"/>
      <c r="W470" s="107"/>
      <c r="X470" s="107"/>
      <c r="Y470" s="107"/>
      <c r="Z470" s="107"/>
      <c r="AA470" s="107"/>
      <c r="AB470" s="107"/>
      <c r="AC470" s="107"/>
      <c r="AD470" s="107"/>
      <c r="AE470" s="107"/>
      <c r="AF470" s="107"/>
      <c r="AG470" s="107"/>
      <c r="AH470" s="107"/>
      <c r="AI470" s="107"/>
    </row>
    <row r="471" spans="1:35" ht="15.75" customHeight="1" x14ac:dyDescent="0.3">
      <c r="A471" s="107"/>
      <c r="B471" s="108"/>
      <c r="C471" s="108"/>
      <c r="D471" s="108"/>
      <c r="E471" s="109"/>
      <c r="F471" s="109"/>
      <c r="G471" s="109"/>
      <c r="H471" s="109"/>
      <c r="I471" s="109"/>
      <c r="J471" s="109"/>
      <c r="K471" s="109"/>
      <c r="L471" s="109"/>
      <c r="M471" s="107"/>
      <c r="N471" s="107"/>
      <c r="O471" s="107"/>
      <c r="P471" s="107"/>
      <c r="Q471" s="107"/>
      <c r="R471" s="107"/>
      <c r="S471" s="107"/>
      <c r="T471" s="107"/>
      <c r="U471" s="107"/>
      <c r="V471" s="107"/>
      <c r="W471" s="107"/>
      <c r="X471" s="107"/>
      <c r="Y471" s="107"/>
      <c r="Z471" s="107"/>
      <c r="AA471" s="107"/>
      <c r="AB471" s="107"/>
      <c r="AC471" s="107"/>
      <c r="AD471" s="107"/>
      <c r="AE471" s="107"/>
      <c r="AF471" s="107"/>
      <c r="AG471" s="107"/>
      <c r="AH471" s="107"/>
      <c r="AI471" s="107"/>
    </row>
    <row r="472" spans="1:35" ht="15.75" customHeight="1" x14ac:dyDescent="0.3">
      <c r="A472" s="107"/>
      <c r="B472" s="108"/>
      <c r="C472" s="108"/>
      <c r="D472" s="108"/>
      <c r="E472" s="109"/>
      <c r="F472" s="109"/>
      <c r="G472" s="109"/>
      <c r="H472" s="109"/>
      <c r="I472" s="109"/>
      <c r="J472" s="109"/>
      <c r="K472" s="109"/>
      <c r="L472" s="109"/>
      <c r="M472" s="107"/>
      <c r="N472" s="107"/>
      <c r="O472" s="107"/>
      <c r="P472" s="107"/>
      <c r="Q472" s="107"/>
      <c r="R472" s="107"/>
      <c r="S472" s="107"/>
      <c r="T472" s="107"/>
      <c r="U472" s="107"/>
      <c r="V472" s="107"/>
      <c r="W472" s="107"/>
      <c r="X472" s="107"/>
      <c r="Y472" s="107"/>
      <c r="Z472" s="107"/>
      <c r="AA472" s="107"/>
      <c r="AB472" s="107"/>
      <c r="AC472" s="107"/>
      <c r="AD472" s="107"/>
      <c r="AE472" s="107"/>
      <c r="AF472" s="107"/>
      <c r="AG472" s="107"/>
      <c r="AH472" s="107"/>
      <c r="AI472" s="107"/>
    </row>
    <row r="473" spans="1:35" ht="15.75" customHeight="1" x14ac:dyDescent="0.3">
      <c r="A473" s="107"/>
      <c r="B473" s="108"/>
      <c r="C473" s="108"/>
      <c r="D473" s="108"/>
      <c r="E473" s="109"/>
      <c r="F473" s="109"/>
      <c r="G473" s="109"/>
      <c r="H473" s="109"/>
      <c r="I473" s="109"/>
      <c r="J473" s="109"/>
      <c r="K473" s="109"/>
      <c r="L473" s="109"/>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row>
    <row r="474" spans="1:35" ht="15.75" customHeight="1" x14ac:dyDescent="0.3">
      <c r="A474" s="107"/>
      <c r="B474" s="108"/>
      <c r="C474" s="108"/>
      <c r="D474" s="108"/>
      <c r="E474" s="109"/>
      <c r="F474" s="109"/>
      <c r="G474" s="109"/>
      <c r="H474" s="109"/>
      <c r="I474" s="109"/>
      <c r="J474" s="109"/>
      <c r="K474" s="109"/>
      <c r="L474" s="109"/>
      <c r="M474" s="107"/>
      <c r="N474" s="107"/>
      <c r="O474" s="107"/>
      <c r="P474" s="107"/>
      <c r="Q474" s="107"/>
      <c r="R474" s="107"/>
      <c r="S474" s="107"/>
      <c r="T474" s="107"/>
      <c r="U474" s="107"/>
      <c r="V474" s="107"/>
      <c r="W474" s="107"/>
      <c r="X474" s="107"/>
      <c r="Y474" s="107"/>
      <c r="Z474" s="107"/>
      <c r="AA474" s="107"/>
      <c r="AB474" s="107"/>
      <c r="AC474" s="107"/>
      <c r="AD474" s="107"/>
      <c r="AE474" s="107"/>
      <c r="AF474" s="107"/>
      <c r="AG474" s="107"/>
      <c r="AH474" s="107"/>
      <c r="AI474" s="107"/>
    </row>
    <row r="475" spans="1:35" ht="15.75" customHeight="1" x14ac:dyDescent="0.3">
      <c r="A475" s="107"/>
      <c r="B475" s="108"/>
      <c r="C475" s="108"/>
      <c r="D475" s="108"/>
      <c r="E475" s="109"/>
      <c r="F475" s="109"/>
      <c r="G475" s="109"/>
      <c r="H475" s="109"/>
      <c r="I475" s="109"/>
      <c r="J475" s="109"/>
      <c r="K475" s="109"/>
      <c r="L475" s="109"/>
      <c r="M475" s="107"/>
      <c r="N475" s="107"/>
      <c r="O475" s="107"/>
      <c r="P475" s="107"/>
      <c r="Q475" s="107"/>
      <c r="R475" s="107"/>
      <c r="S475" s="107"/>
      <c r="T475" s="107"/>
      <c r="U475" s="107"/>
      <c r="V475" s="107"/>
      <c r="W475" s="107"/>
      <c r="X475" s="107"/>
      <c r="Y475" s="107"/>
      <c r="Z475" s="107"/>
      <c r="AA475" s="107"/>
      <c r="AB475" s="107"/>
      <c r="AC475" s="107"/>
      <c r="AD475" s="107"/>
      <c r="AE475" s="107"/>
      <c r="AF475" s="107"/>
      <c r="AG475" s="107"/>
      <c r="AH475" s="107"/>
      <c r="AI475" s="107"/>
    </row>
    <row r="476" spans="1:35" ht="15.75" customHeight="1" x14ac:dyDescent="0.3">
      <c r="A476" s="107"/>
      <c r="B476" s="108"/>
      <c r="C476" s="108"/>
      <c r="D476" s="108"/>
      <c r="E476" s="109"/>
      <c r="F476" s="109"/>
      <c r="G476" s="109"/>
      <c r="H476" s="109"/>
      <c r="I476" s="109"/>
      <c r="J476" s="109"/>
      <c r="K476" s="109"/>
      <c r="L476" s="109"/>
      <c r="M476" s="107"/>
      <c r="N476" s="107"/>
      <c r="O476" s="107"/>
      <c r="P476" s="107"/>
      <c r="Q476" s="107"/>
      <c r="R476" s="107"/>
      <c r="S476" s="107"/>
      <c r="T476" s="107"/>
      <c r="U476" s="107"/>
      <c r="V476" s="107"/>
      <c r="W476" s="107"/>
      <c r="X476" s="107"/>
      <c r="Y476" s="107"/>
      <c r="Z476" s="107"/>
      <c r="AA476" s="107"/>
      <c r="AB476" s="107"/>
      <c r="AC476" s="107"/>
      <c r="AD476" s="107"/>
      <c r="AE476" s="107"/>
      <c r="AF476" s="107"/>
      <c r="AG476" s="107"/>
      <c r="AH476" s="107"/>
      <c r="AI476" s="107"/>
    </row>
    <row r="477" spans="1:35" ht="15.75" customHeight="1" x14ac:dyDescent="0.3">
      <c r="A477" s="107"/>
      <c r="B477" s="108"/>
      <c r="C477" s="108"/>
      <c r="D477" s="108"/>
      <c r="E477" s="109"/>
      <c r="F477" s="109"/>
      <c r="G477" s="109"/>
      <c r="H477" s="109"/>
      <c r="I477" s="109"/>
      <c r="J477" s="109"/>
      <c r="K477" s="109"/>
      <c r="L477" s="109"/>
      <c r="M477" s="107"/>
      <c r="N477" s="107"/>
      <c r="O477" s="107"/>
      <c r="P477" s="107"/>
      <c r="Q477" s="107"/>
      <c r="R477" s="107"/>
      <c r="S477" s="107"/>
      <c r="T477" s="107"/>
      <c r="U477" s="107"/>
      <c r="V477" s="107"/>
      <c r="W477" s="107"/>
      <c r="X477" s="107"/>
      <c r="Y477" s="107"/>
      <c r="Z477" s="107"/>
      <c r="AA477" s="107"/>
      <c r="AB477" s="107"/>
      <c r="AC477" s="107"/>
      <c r="AD477" s="107"/>
      <c r="AE477" s="107"/>
      <c r="AF477" s="107"/>
      <c r="AG477" s="107"/>
      <c r="AH477" s="107"/>
      <c r="AI477" s="107"/>
    </row>
    <row r="478" spans="1:35" ht="15.75" customHeight="1" x14ac:dyDescent="0.3">
      <c r="A478" s="107"/>
      <c r="B478" s="108"/>
      <c r="C478" s="108"/>
      <c r="D478" s="108"/>
      <c r="E478" s="109"/>
      <c r="F478" s="109"/>
      <c r="G478" s="109"/>
      <c r="H478" s="109"/>
      <c r="I478" s="109"/>
      <c r="J478" s="109"/>
      <c r="K478" s="109"/>
      <c r="L478" s="109"/>
      <c r="M478" s="107"/>
      <c r="N478" s="107"/>
      <c r="O478" s="107"/>
      <c r="P478" s="107"/>
      <c r="Q478" s="107"/>
      <c r="R478" s="107"/>
      <c r="S478" s="107"/>
      <c r="T478" s="107"/>
      <c r="U478" s="107"/>
      <c r="V478" s="107"/>
      <c r="W478" s="107"/>
      <c r="X478" s="107"/>
      <c r="Y478" s="107"/>
      <c r="Z478" s="107"/>
      <c r="AA478" s="107"/>
      <c r="AB478" s="107"/>
      <c r="AC478" s="107"/>
      <c r="AD478" s="107"/>
      <c r="AE478" s="107"/>
      <c r="AF478" s="107"/>
      <c r="AG478" s="107"/>
      <c r="AH478" s="107"/>
      <c r="AI478" s="107"/>
    </row>
    <row r="479" spans="1:35" ht="15.75" customHeight="1" x14ac:dyDescent="0.3">
      <c r="A479" s="107"/>
      <c r="B479" s="108"/>
      <c r="C479" s="108"/>
      <c r="D479" s="108"/>
      <c r="E479" s="109"/>
      <c r="F479" s="109"/>
      <c r="G479" s="109"/>
      <c r="H479" s="109"/>
      <c r="I479" s="109"/>
      <c r="J479" s="109"/>
      <c r="K479" s="109"/>
      <c r="L479" s="109"/>
      <c r="M479" s="107"/>
      <c r="N479" s="107"/>
      <c r="O479" s="107"/>
      <c r="P479" s="107"/>
      <c r="Q479" s="107"/>
      <c r="R479" s="107"/>
      <c r="S479" s="107"/>
      <c r="T479" s="107"/>
      <c r="U479" s="107"/>
      <c r="V479" s="107"/>
      <c r="W479" s="107"/>
      <c r="X479" s="107"/>
      <c r="Y479" s="107"/>
      <c r="Z479" s="107"/>
      <c r="AA479" s="107"/>
      <c r="AB479" s="107"/>
      <c r="AC479" s="107"/>
      <c r="AD479" s="107"/>
      <c r="AE479" s="107"/>
      <c r="AF479" s="107"/>
      <c r="AG479" s="107"/>
      <c r="AH479" s="107"/>
      <c r="AI479" s="107"/>
    </row>
    <row r="480" spans="1:35" ht="15.75" customHeight="1" x14ac:dyDescent="0.3">
      <c r="A480" s="107"/>
      <c r="B480" s="108"/>
      <c r="C480" s="108"/>
      <c r="D480" s="108"/>
      <c r="E480" s="109"/>
      <c r="F480" s="109"/>
      <c r="G480" s="109"/>
      <c r="H480" s="109"/>
      <c r="I480" s="109"/>
      <c r="J480" s="109"/>
      <c r="K480" s="109"/>
      <c r="L480" s="109"/>
      <c r="M480" s="107"/>
      <c r="N480" s="107"/>
      <c r="O480" s="107"/>
      <c r="P480" s="107"/>
      <c r="Q480" s="107"/>
      <c r="R480" s="107"/>
      <c r="S480" s="107"/>
      <c r="T480" s="107"/>
      <c r="U480" s="107"/>
      <c r="V480" s="107"/>
      <c r="W480" s="107"/>
      <c r="X480" s="107"/>
      <c r="Y480" s="107"/>
      <c r="Z480" s="107"/>
      <c r="AA480" s="107"/>
      <c r="AB480" s="107"/>
      <c r="AC480" s="107"/>
      <c r="AD480" s="107"/>
      <c r="AE480" s="107"/>
      <c r="AF480" s="107"/>
      <c r="AG480" s="107"/>
      <c r="AH480" s="107"/>
      <c r="AI480" s="107"/>
    </row>
    <row r="481" spans="1:35" ht="15.75" customHeight="1" x14ac:dyDescent="0.3">
      <c r="A481" s="107"/>
      <c r="B481" s="108"/>
      <c r="C481" s="108"/>
      <c r="D481" s="108"/>
      <c r="E481" s="109"/>
      <c r="F481" s="109"/>
      <c r="G481" s="109"/>
      <c r="H481" s="109"/>
      <c r="I481" s="109"/>
      <c r="J481" s="109"/>
      <c r="K481" s="109"/>
      <c r="L481" s="109"/>
      <c r="M481" s="107"/>
      <c r="N481" s="107"/>
      <c r="O481" s="107"/>
      <c r="P481" s="107"/>
      <c r="Q481" s="107"/>
      <c r="R481" s="107"/>
      <c r="S481" s="107"/>
      <c r="T481" s="107"/>
      <c r="U481" s="107"/>
      <c r="V481" s="107"/>
      <c r="W481" s="107"/>
      <c r="X481" s="107"/>
      <c r="Y481" s="107"/>
      <c r="Z481" s="107"/>
      <c r="AA481" s="107"/>
      <c r="AB481" s="107"/>
      <c r="AC481" s="107"/>
      <c r="AD481" s="107"/>
      <c r="AE481" s="107"/>
      <c r="AF481" s="107"/>
      <c r="AG481" s="107"/>
      <c r="AH481" s="107"/>
      <c r="AI481" s="107"/>
    </row>
    <row r="482" spans="1:35" ht="15.75" customHeight="1" x14ac:dyDescent="0.3">
      <c r="A482" s="107"/>
      <c r="B482" s="108"/>
      <c r="C482" s="108"/>
      <c r="D482" s="108"/>
      <c r="E482" s="109"/>
      <c r="F482" s="109"/>
      <c r="G482" s="109"/>
      <c r="H482" s="109"/>
      <c r="I482" s="109"/>
      <c r="J482" s="109"/>
      <c r="K482" s="109"/>
      <c r="L482" s="109"/>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row>
    <row r="483" spans="1:35" ht="15.75" customHeight="1" x14ac:dyDescent="0.3">
      <c r="A483" s="107"/>
      <c r="B483" s="108"/>
      <c r="C483" s="108"/>
      <c r="D483" s="108"/>
      <c r="E483" s="109"/>
      <c r="F483" s="109"/>
      <c r="G483" s="109"/>
      <c r="H483" s="109"/>
      <c r="I483" s="109"/>
      <c r="J483" s="109"/>
      <c r="K483" s="109"/>
      <c r="L483" s="109"/>
      <c r="M483" s="107"/>
      <c r="N483" s="107"/>
      <c r="O483" s="107"/>
      <c r="P483" s="107"/>
      <c r="Q483" s="107"/>
      <c r="R483" s="107"/>
      <c r="S483" s="107"/>
      <c r="T483" s="107"/>
      <c r="U483" s="107"/>
      <c r="V483" s="107"/>
      <c r="W483" s="107"/>
      <c r="X483" s="107"/>
      <c r="Y483" s="107"/>
      <c r="Z483" s="107"/>
      <c r="AA483" s="107"/>
      <c r="AB483" s="107"/>
      <c r="AC483" s="107"/>
      <c r="AD483" s="107"/>
      <c r="AE483" s="107"/>
      <c r="AF483" s="107"/>
      <c r="AG483" s="107"/>
      <c r="AH483" s="107"/>
      <c r="AI483" s="107"/>
    </row>
    <row r="484" spans="1:35" ht="15.75" customHeight="1" x14ac:dyDescent="0.3">
      <c r="A484" s="107"/>
      <c r="B484" s="108"/>
      <c r="C484" s="108"/>
      <c r="D484" s="108"/>
      <c r="E484" s="109"/>
      <c r="F484" s="109"/>
      <c r="G484" s="109"/>
      <c r="H484" s="109"/>
      <c r="I484" s="109"/>
      <c r="J484" s="109"/>
      <c r="K484" s="109"/>
      <c r="L484" s="109"/>
      <c r="M484" s="107"/>
      <c r="N484" s="107"/>
      <c r="O484" s="107"/>
      <c r="P484" s="107"/>
      <c r="Q484" s="107"/>
      <c r="R484" s="107"/>
      <c r="S484" s="107"/>
      <c r="T484" s="107"/>
      <c r="U484" s="107"/>
      <c r="V484" s="107"/>
      <c r="W484" s="107"/>
      <c r="X484" s="107"/>
      <c r="Y484" s="107"/>
      <c r="Z484" s="107"/>
      <c r="AA484" s="107"/>
      <c r="AB484" s="107"/>
      <c r="AC484" s="107"/>
      <c r="AD484" s="107"/>
      <c r="AE484" s="107"/>
      <c r="AF484" s="107"/>
      <c r="AG484" s="107"/>
      <c r="AH484" s="107"/>
      <c r="AI484" s="107"/>
    </row>
    <row r="485" spans="1:35" ht="15.75" customHeight="1" x14ac:dyDescent="0.3">
      <c r="A485" s="107"/>
      <c r="B485" s="108"/>
      <c r="C485" s="108"/>
      <c r="D485" s="108"/>
      <c r="E485" s="109"/>
      <c r="F485" s="109"/>
      <c r="G485" s="109"/>
      <c r="H485" s="109"/>
      <c r="I485" s="109"/>
      <c r="J485" s="109"/>
      <c r="K485" s="109"/>
      <c r="L485" s="109"/>
      <c r="M485" s="107"/>
      <c r="N485" s="107"/>
      <c r="O485" s="107"/>
      <c r="P485" s="107"/>
      <c r="Q485" s="107"/>
      <c r="R485" s="107"/>
      <c r="S485" s="107"/>
      <c r="T485" s="107"/>
      <c r="U485" s="107"/>
      <c r="V485" s="107"/>
      <c r="W485" s="107"/>
      <c r="X485" s="107"/>
      <c r="Y485" s="107"/>
      <c r="Z485" s="107"/>
      <c r="AA485" s="107"/>
      <c r="AB485" s="107"/>
      <c r="AC485" s="107"/>
      <c r="AD485" s="107"/>
      <c r="AE485" s="107"/>
      <c r="AF485" s="107"/>
      <c r="AG485" s="107"/>
      <c r="AH485" s="107"/>
      <c r="AI485" s="107"/>
    </row>
    <row r="486" spans="1:35" ht="15.75" customHeight="1" x14ac:dyDescent="0.3">
      <c r="A486" s="107"/>
      <c r="B486" s="108"/>
      <c r="C486" s="108"/>
      <c r="D486" s="108"/>
      <c r="E486" s="109"/>
      <c r="F486" s="109"/>
      <c r="G486" s="109"/>
      <c r="H486" s="109"/>
      <c r="I486" s="109"/>
      <c r="J486" s="109"/>
      <c r="K486" s="109"/>
      <c r="L486" s="109"/>
      <c r="M486" s="107"/>
      <c r="N486" s="107"/>
      <c r="O486" s="107"/>
      <c r="P486" s="107"/>
      <c r="Q486" s="107"/>
      <c r="R486" s="107"/>
      <c r="S486" s="107"/>
      <c r="T486" s="107"/>
      <c r="U486" s="107"/>
      <c r="V486" s="107"/>
      <c r="W486" s="107"/>
      <c r="X486" s="107"/>
      <c r="Y486" s="107"/>
      <c r="Z486" s="107"/>
      <c r="AA486" s="107"/>
      <c r="AB486" s="107"/>
      <c r="AC486" s="107"/>
      <c r="AD486" s="107"/>
      <c r="AE486" s="107"/>
      <c r="AF486" s="107"/>
      <c r="AG486" s="107"/>
      <c r="AH486" s="107"/>
      <c r="AI486" s="107"/>
    </row>
    <row r="487" spans="1:35" ht="15.75" customHeight="1" x14ac:dyDescent="0.3">
      <c r="A487" s="107"/>
      <c r="B487" s="108"/>
      <c r="C487" s="108"/>
      <c r="D487" s="108"/>
      <c r="E487" s="109"/>
      <c r="F487" s="109"/>
      <c r="G487" s="109"/>
      <c r="H487" s="109"/>
      <c r="I487" s="109"/>
      <c r="J487" s="109"/>
      <c r="K487" s="109"/>
      <c r="L487" s="109"/>
      <c r="M487" s="107"/>
      <c r="N487" s="107"/>
      <c r="O487" s="107"/>
      <c r="P487" s="107"/>
      <c r="Q487" s="107"/>
      <c r="R487" s="107"/>
      <c r="S487" s="107"/>
      <c r="T487" s="107"/>
      <c r="U487" s="107"/>
      <c r="V487" s="107"/>
      <c r="W487" s="107"/>
      <c r="X487" s="107"/>
      <c r="Y487" s="107"/>
      <c r="Z487" s="107"/>
      <c r="AA487" s="107"/>
      <c r="AB487" s="107"/>
      <c r="AC487" s="107"/>
      <c r="AD487" s="107"/>
      <c r="AE487" s="107"/>
      <c r="AF487" s="107"/>
      <c r="AG487" s="107"/>
      <c r="AH487" s="107"/>
      <c r="AI487" s="107"/>
    </row>
    <row r="488" spans="1:35" ht="15.75" customHeight="1" x14ac:dyDescent="0.3">
      <c r="A488" s="107"/>
      <c r="B488" s="108"/>
      <c r="C488" s="108"/>
      <c r="D488" s="108"/>
      <c r="E488" s="109"/>
      <c r="F488" s="109"/>
      <c r="G488" s="109"/>
      <c r="H488" s="109"/>
      <c r="I488" s="109"/>
      <c r="J488" s="109"/>
      <c r="K488" s="109"/>
      <c r="L488" s="109"/>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row>
    <row r="489" spans="1:35" ht="15.75" customHeight="1" x14ac:dyDescent="0.3">
      <c r="A489" s="107"/>
      <c r="B489" s="108"/>
      <c r="C489" s="108"/>
      <c r="D489" s="108"/>
      <c r="E489" s="109"/>
      <c r="F489" s="109"/>
      <c r="G489" s="109"/>
      <c r="H489" s="109"/>
      <c r="I489" s="109"/>
      <c r="J489" s="109"/>
      <c r="K489" s="109"/>
      <c r="L489" s="109"/>
      <c r="M489" s="107"/>
      <c r="N489" s="107"/>
      <c r="O489" s="107"/>
      <c r="P489" s="107"/>
      <c r="Q489" s="107"/>
      <c r="R489" s="107"/>
      <c r="S489" s="107"/>
      <c r="T489" s="107"/>
      <c r="U489" s="107"/>
      <c r="V489" s="107"/>
      <c r="W489" s="107"/>
      <c r="X489" s="107"/>
      <c r="Y489" s="107"/>
      <c r="Z489" s="107"/>
      <c r="AA489" s="107"/>
      <c r="AB489" s="107"/>
      <c r="AC489" s="107"/>
      <c r="AD489" s="107"/>
      <c r="AE489" s="107"/>
      <c r="AF489" s="107"/>
      <c r="AG489" s="107"/>
      <c r="AH489" s="107"/>
      <c r="AI489" s="107"/>
    </row>
    <row r="490" spans="1:35" ht="15.75" customHeight="1" x14ac:dyDescent="0.3">
      <c r="A490" s="107"/>
      <c r="B490" s="108"/>
      <c r="C490" s="108"/>
      <c r="D490" s="108"/>
      <c r="E490" s="109"/>
      <c r="F490" s="109"/>
      <c r="G490" s="109"/>
      <c r="H490" s="109"/>
      <c r="I490" s="109"/>
      <c r="J490" s="109"/>
      <c r="K490" s="109"/>
      <c r="L490" s="109"/>
      <c r="M490" s="107"/>
      <c r="N490" s="107"/>
      <c r="O490" s="107"/>
      <c r="P490" s="107"/>
      <c r="Q490" s="107"/>
      <c r="R490" s="107"/>
      <c r="S490" s="107"/>
      <c r="T490" s="107"/>
      <c r="U490" s="107"/>
      <c r="V490" s="107"/>
      <c r="W490" s="107"/>
      <c r="X490" s="107"/>
      <c r="Y490" s="107"/>
      <c r="Z490" s="107"/>
      <c r="AA490" s="107"/>
      <c r="AB490" s="107"/>
      <c r="AC490" s="107"/>
      <c r="AD490" s="107"/>
      <c r="AE490" s="107"/>
      <c r="AF490" s="107"/>
      <c r="AG490" s="107"/>
      <c r="AH490" s="107"/>
      <c r="AI490" s="107"/>
    </row>
    <row r="491" spans="1:35" ht="15.75" customHeight="1" x14ac:dyDescent="0.3">
      <c r="A491" s="107"/>
      <c r="B491" s="108"/>
      <c r="C491" s="108"/>
      <c r="D491" s="108"/>
      <c r="E491" s="109"/>
      <c r="F491" s="109"/>
      <c r="G491" s="109"/>
      <c r="H491" s="109"/>
      <c r="I491" s="109"/>
      <c r="J491" s="109"/>
      <c r="K491" s="109"/>
      <c r="L491" s="109"/>
      <c r="M491" s="107"/>
      <c r="N491" s="107"/>
      <c r="O491" s="107"/>
      <c r="P491" s="107"/>
      <c r="Q491" s="107"/>
      <c r="R491" s="107"/>
      <c r="S491" s="107"/>
      <c r="T491" s="107"/>
      <c r="U491" s="107"/>
      <c r="V491" s="107"/>
      <c r="W491" s="107"/>
      <c r="X491" s="107"/>
      <c r="Y491" s="107"/>
      <c r="Z491" s="107"/>
      <c r="AA491" s="107"/>
      <c r="AB491" s="107"/>
      <c r="AC491" s="107"/>
      <c r="AD491" s="107"/>
      <c r="AE491" s="107"/>
      <c r="AF491" s="107"/>
      <c r="AG491" s="107"/>
      <c r="AH491" s="107"/>
      <c r="AI491" s="107"/>
    </row>
    <row r="492" spans="1:35" ht="15.75" customHeight="1" x14ac:dyDescent="0.3">
      <c r="A492" s="107"/>
      <c r="B492" s="108"/>
      <c r="C492" s="108"/>
      <c r="D492" s="108"/>
      <c r="E492" s="109"/>
      <c r="F492" s="109"/>
      <c r="G492" s="109"/>
      <c r="H492" s="109"/>
      <c r="I492" s="109"/>
      <c r="J492" s="109"/>
      <c r="K492" s="109"/>
      <c r="L492" s="109"/>
      <c r="M492" s="107"/>
      <c r="N492" s="107"/>
      <c r="O492" s="107"/>
      <c r="P492" s="107"/>
      <c r="Q492" s="107"/>
      <c r="R492" s="107"/>
      <c r="S492" s="107"/>
      <c r="T492" s="107"/>
      <c r="U492" s="107"/>
      <c r="V492" s="107"/>
      <c r="W492" s="107"/>
      <c r="X492" s="107"/>
      <c r="Y492" s="107"/>
      <c r="Z492" s="107"/>
      <c r="AA492" s="107"/>
      <c r="AB492" s="107"/>
      <c r="AC492" s="107"/>
      <c r="AD492" s="107"/>
      <c r="AE492" s="107"/>
      <c r="AF492" s="107"/>
      <c r="AG492" s="107"/>
      <c r="AH492" s="107"/>
      <c r="AI492" s="107"/>
    </row>
    <row r="493" spans="1:35" ht="15.75" customHeight="1" x14ac:dyDescent="0.3">
      <c r="A493" s="107"/>
      <c r="B493" s="108"/>
      <c r="C493" s="108"/>
      <c r="D493" s="108"/>
      <c r="E493" s="109"/>
      <c r="F493" s="109"/>
      <c r="G493" s="109"/>
      <c r="H493" s="109"/>
      <c r="I493" s="109"/>
      <c r="J493" s="109"/>
      <c r="K493" s="109"/>
      <c r="L493" s="109"/>
      <c r="M493" s="107"/>
      <c r="N493" s="107"/>
      <c r="O493" s="107"/>
      <c r="P493" s="107"/>
      <c r="Q493" s="107"/>
      <c r="R493" s="107"/>
      <c r="S493" s="107"/>
      <c r="T493" s="107"/>
      <c r="U493" s="107"/>
      <c r="V493" s="107"/>
      <c r="W493" s="107"/>
      <c r="X493" s="107"/>
      <c r="Y493" s="107"/>
      <c r="Z493" s="107"/>
      <c r="AA493" s="107"/>
      <c r="AB493" s="107"/>
      <c r="AC493" s="107"/>
      <c r="AD493" s="107"/>
      <c r="AE493" s="107"/>
      <c r="AF493" s="107"/>
      <c r="AG493" s="107"/>
      <c r="AH493" s="107"/>
      <c r="AI493" s="107"/>
    </row>
    <row r="494" spans="1:35" ht="15.75" customHeight="1" x14ac:dyDescent="0.3">
      <c r="A494" s="107"/>
      <c r="B494" s="108"/>
      <c r="C494" s="108"/>
      <c r="D494" s="108"/>
      <c r="E494" s="109"/>
      <c r="F494" s="109"/>
      <c r="G494" s="109"/>
      <c r="H494" s="109"/>
      <c r="I494" s="109"/>
      <c r="J494" s="109"/>
      <c r="K494" s="109"/>
      <c r="L494" s="109"/>
      <c r="M494" s="107"/>
      <c r="N494" s="107"/>
      <c r="O494" s="107"/>
      <c r="P494" s="107"/>
      <c r="Q494" s="107"/>
      <c r="R494" s="107"/>
      <c r="S494" s="107"/>
      <c r="T494" s="107"/>
      <c r="U494" s="107"/>
      <c r="V494" s="107"/>
      <c r="W494" s="107"/>
      <c r="X494" s="107"/>
      <c r="Y494" s="107"/>
      <c r="Z494" s="107"/>
      <c r="AA494" s="107"/>
      <c r="AB494" s="107"/>
      <c r="AC494" s="107"/>
      <c r="AD494" s="107"/>
      <c r="AE494" s="107"/>
      <c r="AF494" s="107"/>
      <c r="AG494" s="107"/>
      <c r="AH494" s="107"/>
      <c r="AI494" s="107"/>
    </row>
    <row r="495" spans="1:35" ht="15.75" customHeight="1" x14ac:dyDescent="0.3">
      <c r="A495" s="107"/>
      <c r="B495" s="108"/>
      <c r="C495" s="108"/>
      <c r="D495" s="108"/>
      <c r="E495" s="109"/>
      <c r="F495" s="109"/>
      <c r="G495" s="109"/>
      <c r="H495" s="109"/>
      <c r="I495" s="109"/>
      <c r="J495" s="109"/>
      <c r="K495" s="109"/>
      <c r="L495" s="109"/>
      <c r="M495" s="107"/>
      <c r="N495" s="107"/>
      <c r="O495" s="107"/>
      <c r="P495" s="107"/>
      <c r="Q495" s="107"/>
      <c r="R495" s="107"/>
      <c r="S495" s="107"/>
      <c r="T495" s="107"/>
      <c r="U495" s="107"/>
      <c r="V495" s="107"/>
      <c r="W495" s="107"/>
      <c r="X495" s="107"/>
      <c r="Y495" s="107"/>
      <c r="Z495" s="107"/>
      <c r="AA495" s="107"/>
      <c r="AB495" s="107"/>
      <c r="AC495" s="107"/>
      <c r="AD495" s="107"/>
      <c r="AE495" s="107"/>
      <c r="AF495" s="107"/>
      <c r="AG495" s="107"/>
      <c r="AH495" s="107"/>
      <c r="AI495" s="107"/>
    </row>
    <row r="496" spans="1:35" ht="15.75" customHeight="1" x14ac:dyDescent="0.3">
      <c r="A496" s="107"/>
      <c r="B496" s="108"/>
      <c r="C496" s="108"/>
      <c r="D496" s="108"/>
      <c r="E496" s="109"/>
      <c r="F496" s="109"/>
      <c r="G496" s="109"/>
      <c r="H496" s="109"/>
      <c r="I496" s="109"/>
      <c r="J496" s="109"/>
      <c r="K496" s="109"/>
      <c r="L496" s="109"/>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row>
    <row r="497" spans="1:35" ht="15.75" customHeight="1" x14ac:dyDescent="0.3">
      <c r="A497" s="107"/>
      <c r="B497" s="108"/>
      <c r="C497" s="108"/>
      <c r="D497" s="108"/>
      <c r="E497" s="109"/>
      <c r="F497" s="109"/>
      <c r="G497" s="109"/>
      <c r="H497" s="109"/>
      <c r="I497" s="109"/>
      <c r="J497" s="109"/>
      <c r="K497" s="109"/>
      <c r="L497" s="109"/>
      <c r="M497" s="107"/>
      <c r="N497" s="107"/>
      <c r="O497" s="107"/>
      <c r="P497" s="107"/>
      <c r="Q497" s="107"/>
      <c r="R497" s="107"/>
      <c r="S497" s="107"/>
      <c r="T497" s="107"/>
      <c r="U497" s="107"/>
      <c r="V497" s="107"/>
      <c r="W497" s="107"/>
      <c r="X497" s="107"/>
      <c r="Y497" s="107"/>
      <c r="Z497" s="107"/>
      <c r="AA497" s="107"/>
      <c r="AB497" s="107"/>
      <c r="AC497" s="107"/>
      <c r="AD497" s="107"/>
      <c r="AE497" s="107"/>
      <c r="AF497" s="107"/>
      <c r="AG497" s="107"/>
      <c r="AH497" s="107"/>
      <c r="AI497" s="107"/>
    </row>
    <row r="498" spans="1:35" ht="15.75" customHeight="1" x14ac:dyDescent="0.3">
      <c r="A498" s="107"/>
      <c r="B498" s="108"/>
      <c r="C498" s="108"/>
      <c r="D498" s="108"/>
      <c r="E498" s="109"/>
      <c r="F498" s="109"/>
      <c r="G498" s="109"/>
      <c r="H498" s="109"/>
      <c r="I498" s="109"/>
      <c r="J498" s="109"/>
      <c r="K498" s="109"/>
      <c r="L498" s="109"/>
      <c r="M498" s="107"/>
      <c r="N498" s="107"/>
      <c r="O498" s="107"/>
      <c r="P498" s="107"/>
      <c r="Q498" s="107"/>
      <c r="R498" s="107"/>
      <c r="S498" s="107"/>
      <c r="T498" s="107"/>
      <c r="U498" s="107"/>
      <c r="V498" s="107"/>
      <c r="W498" s="107"/>
      <c r="X498" s="107"/>
      <c r="Y498" s="107"/>
      <c r="Z498" s="107"/>
      <c r="AA498" s="107"/>
      <c r="AB498" s="107"/>
      <c r="AC498" s="107"/>
      <c r="AD498" s="107"/>
      <c r="AE498" s="107"/>
      <c r="AF498" s="107"/>
      <c r="AG498" s="107"/>
      <c r="AH498" s="107"/>
      <c r="AI498" s="107"/>
    </row>
    <row r="499" spans="1:35" ht="15.75" customHeight="1" x14ac:dyDescent="0.3">
      <c r="A499" s="107"/>
      <c r="B499" s="108"/>
      <c r="C499" s="108"/>
      <c r="D499" s="108"/>
      <c r="E499" s="109"/>
      <c r="F499" s="109"/>
      <c r="G499" s="109"/>
      <c r="H499" s="109"/>
      <c r="I499" s="109"/>
      <c r="J499" s="109"/>
      <c r="K499" s="109"/>
      <c r="L499" s="109"/>
      <c r="M499" s="107"/>
      <c r="N499" s="107"/>
      <c r="O499" s="107"/>
      <c r="P499" s="107"/>
      <c r="Q499" s="107"/>
      <c r="R499" s="107"/>
      <c r="S499" s="107"/>
      <c r="T499" s="107"/>
      <c r="U499" s="107"/>
      <c r="V499" s="107"/>
      <c r="W499" s="107"/>
      <c r="X499" s="107"/>
      <c r="Y499" s="107"/>
      <c r="Z499" s="107"/>
      <c r="AA499" s="107"/>
      <c r="AB499" s="107"/>
      <c r="AC499" s="107"/>
      <c r="AD499" s="107"/>
      <c r="AE499" s="107"/>
      <c r="AF499" s="107"/>
      <c r="AG499" s="107"/>
      <c r="AH499" s="107"/>
      <c r="AI499" s="107"/>
    </row>
    <row r="500" spans="1:35" ht="15.75" customHeight="1" x14ac:dyDescent="0.3">
      <c r="A500" s="107"/>
      <c r="B500" s="108"/>
      <c r="C500" s="108"/>
      <c r="D500" s="108"/>
      <c r="E500" s="109"/>
      <c r="F500" s="109"/>
      <c r="G500" s="109"/>
      <c r="H500" s="109"/>
      <c r="I500" s="109"/>
      <c r="J500" s="109"/>
      <c r="K500" s="109"/>
      <c r="L500" s="109"/>
      <c r="M500" s="107"/>
      <c r="N500" s="107"/>
      <c r="O500" s="107"/>
      <c r="P500" s="107"/>
      <c r="Q500" s="107"/>
      <c r="R500" s="107"/>
      <c r="S500" s="107"/>
      <c r="T500" s="107"/>
      <c r="U500" s="107"/>
      <c r="V500" s="107"/>
      <c r="W500" s="107"/>
      <c r="X500" s="107"/>
      <c r="Y500" s="107"/>
      <c r="Z500" s="107"/>
      <c r="AA500" s="107"/>
      <c r="AB500" s="107"/>
      <c r="AC500" s="107"/>
      <c r="AD500" s="107"/>
      <c r="AE500" s="107"/>
      <c r="AF500" s="107"/>
      <c r="AG500" s="107"/>
      <c r="AH500" s="107"/>
      <c r="AI500" s="107"/>
    </row>
    <row r="501" spans="1:35" ht="15.75" customHeight="1" x14ac:dyDescent="0.3">
      <c r="A501" s="107"/>
      <c r="B501" s="108"/>
      <c r="C501" s="108"/>
      <c r="D501" s="108"/>
      <c r="E501" s="109"/>
      <c r="F501" s="109"/>
      <c r="G501" s="109"/>
      <c r="H501" s="109"/>
      <c r="I501" s="109"/>
      <c r="J501" s="109"/>
      <c r="K501" s="109"/>
      <c r="L501" s="109"/>
      <c r="M501" s="107"/>
      <c r="N501" s="107"/>
      <c r="O501" s="107"/>
      <c r="P501" s="107"/>
      <c r="Q501" s="107"/>
      <c r="R501" s="107"/>
      <c r="S501" s="107"/>
      <c r="T501" s="107"/>
      <c r="U501" s="107"/>
      <c r="V501" s="107"/>
      <c r="W501" s="107"/>
      <c r="X501" s="107"/>
      <c r="Y501" s="107"/>
      <c r="Z501" s="107"/>
      <c r="AA501" s="107"/>
      <c r="AB501" s="107"/>
      <c r="AC501" s="107"/>
      <c r="AD501" s="107"/>
      <c r="AE501" s="107"/>
      <c r="AF501" s="107"/>
      <c r="AG501" s="107"/>
      <c r="AH501" s="107"/>
      <c r="AI501" s="107"/>
    </row>
    <row r="502" spans="1:35" ht="15.75" customHeight="1" x14ac:dyDescent="0.3">
      <c r="A502" s="107"/>
      <c r="B502" s="108"/>
      <c r="C502" s="108"/>
      <c r="D502" s="108"/>
      <c r="E502" s="109"/>
      <c r="F502" s="109"/>
      <c r="G502" s="109"/>
      <c r="H502" s="109"/>
      <c r="I502" s="109"/>
      <c r="J502" s="109"/>
      <c r="K502" s="109"/>
      <c r="L502" s="109"/>
      <c r="M502" s="107"/>
      <c r="N502" s="107"/>
      <c r="O502" s="107"/>
      <c r="P502" s="107"/>
      <c r="Q502" s="107"/>
      <c r="R502" s="107"/>
      <c r="S502" s="107"/>
      <c r="T502" s="107"/>
      <c r="U502" s="107"/>
      <c r="V502" s="107"/>
      <c r="W502" s="107"/>
      <c r="X502" s="107"/>
      <c r="Y502" s="107"/>
      <c r="Z502" s="107"/>
      <c r="AA502" s="107"/>
      <c r="AB502" s="107"/>
      <c r="AC502" s="107"/>
      <c r="AD502" s="107"/>
      <c r="AE502" s="107"/>
      <c r="AF502" s="107"/>
      <c r="AG502" s="107"/>
      <c r="AH502" s="107"/>
      <c r="AI502" s="107"/>
    </row>
    <row r="503" spans="1:35" ht="15.75" customHeight="1" x14ac:dyDescent="0.3">
      <c r="A503" s="107"/>
      <c r="B503" s="108"/>
      <c r="C503" s="108"/>
      <c r="D503" s="108"/>
      <c r="E503" s="109"/>
      <c r="F503" s="109"/>
      <c r="G503" s="109"/>
      <c r="H503" s="109"/>
      <c r="I503" s="109"/>
      <c r="J503" s="109"/>
      <c r="K503" s="109"/>
      <c r="L503" s="109"/>
      <c r="M503" s="107"/>
      <c r="N503" s="107"/>
      <c r="O503" s="107"/>
      <c r="P503" s="107"/>
      <c r="Q503" s="107"/>
      <c r="R503" s="107"/>
      <c r="S503" s="107"/>
      <c r="T503" s="107"/>
      <c r="U503" s="107"/>
      <c r="V503" s="107"/>
      <c r="W503" s="107"/>
      <c r="X503" s="107"/>
      <c r="Y503" s="107"/>
      <c r="Z503" s="107"/>
      <c r="AA503" s="107"/>
      <c r="AB503" s="107"/>
      <c r="AC503" s="107"/>
      <c r="AD503" s="107"/>
      <c r="AE503" s="107"/>
      <c r="AF503" s="107"/>
      <c r="AG503" s="107"/>
      <c r="AH503" s="107"/>
      <c r="AI503" s="107"/>
    </row>
    <row r="504" spans="1:35" ht="15.75" customHeight="1" x14ac:dyDescent="0.3">
      <c r="A504" s="107"/>
      <c r="B504" s="108"/>
      <c r="C504" s="108"/>
      <c r="D504" s="108"/>
      <c r="E504" s="109"/>
      <c r="F504" s="109"/>
      <c r="G504" s="109"/>
      <c r="H504" s="109"/>
      <c r="I504" s="109"/>
      <c r="J504" s="109"/>
      <c r="K504" s="109"/>
      <c r="L504" s="109"/>
      <c r="M504" s="107"/>
      <c r="N504" s="107"/>
      <c r="O504" s="107"/>
      <c r="P504" s="107"/>
      <c r="Q504" s="107"/>
      <c r="R504" s="107"/>
      <c r="S504" s="107"/>
      <c r="T504" s="107"/>
      <c r="U504" s="107"/>
      <c r="V504" s="107"/>
      <c r="W504" s="107"/>
      <c r="X504" s="107"/>
      <c r="Y504" s="107"/>
      <c r="Z504" s="107"/>
      <c r="AA504" s="107"/>
      <c r="AB504" s="107"/>
      <c r="AC504" s="107"/>
      <c r="AD504" s="107"/>
      <c r="AE504" s="107"/>
      <c r="AF504" s="107"/>
      <c r="AG504" s="107"/>
      <c r="AH504" s="107"/>
      <c r="AI504" s="107"/>
    </row>
    <row r="505" spans="1:35" ht="15.75" customHeight="1" x14ac:dyDescent="0.3">
      <c r="A505" s="107"/>
      <c r="B505" s="108"/>
      <c r="C505" s="108"/>
      <c r="D505" s="108"/>
      <c r="E505" s="109"/>
      <c r="F505" s="109"/>
      <c r="G505" s="109"/>
      <c r="H505" s="109"/>
      <c r="I505" s="109"/>
      <c r="J505" s="109"/>
      <c r="K505" s="109"/>
      <c r="L505" s="109"/>
      <c r="M505" s="107"/>
      <c r="N505" s="107"/>
      <c r="O505" s="107"/>
      <c r="P505" s="107"/>
      <c r="Q505" s="107"/>
      <c r="R505" s="107"/>
      <c r="S505" s="107"/>
      <c r="T505" s="107"/>
      <c r="U505" s="107"/>
      <c r="V505" s="107"/>
      <c r="W505" s="107"/>
      <c r="X505" s="107"/>
      <c r="Y505" s="107"/>
      <c r="Z505" s="107"/>
      <c r="AA505" s="107"/>
      <c r="AB505" s="107"/>
      <c r="AC505" s="107"/>
      <c r="AD505" s="107"/>
      <c r="AE505" s="107"/>
      <c r="AF505" s="107"/>
      <c r="AG505" s="107"/>
      <c r="AH505" s="107"/>
      <c r="AI505" s="107"/>
    </row>
    <row r="506" spans="1:35" ht="15.75" customHeight="1" x14ac:dyDescent="0.3">
      <c r="A506" s="107"/>
      <c r="B506" s="108"/>
      <c r="C506" s="108"/>
      <c r="D506" s="108"/>
      <c r="E506" s="109"/>
      <c r="F506" s="109"/>
      <c r="G506" s="109"/>
      <c r="H506" s="109"/>
      <c r="I506" s="109"/>
      <c r="J506" s="109"/>
      <c r="K506" s="109"/>
      <c r="L506" s="109"/>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row>
    <row r="507" spans="1:35" ht="15.75" customHeight="1" x14ac:dyDescent="0.3">
      <c r="A507" s="107"/>
      <c r="B507" s="108"/>
      <c r="C507" s="108"/>
      <c r="D507" s="108"/>
      <c r="E507" s="109"/>
      <c r="F507" s="109"/>
      <c r="G507" s="109"/>
      <c r="H507" s="109"/>
      <c r="I507" s="109"/>
      <c r="J507" s="109"/>
      <c r="K507" s="109"/>
      <c r="L507" s="109"/>
      <c r="M507" s="107"/>
      <c r="N507" s="107"/>
      <c r="O507" s="107"/>
      <c r="P507" s="107"/>
      <c r="Q507" s="107"/>
      <c r="R507" s="107"/>
      <c r="S507" s="107"/>
      <c r="T507" s="107"/>
      <c r="U507" s="107"/>
      <c r="V507" s="107"/>
      <c r="W507" s="107"/>
      <c r="X507" s="107"/>
      <c r="Y507" s="107"/>
      <c r="Z507" s="107"/>
      <c r="AA507" s="107"/>
      <c r="AB507" s="107"/>
      <c r="AC507" s="107"/>
      <c r="AD507" s="107"/>
      <c r="AE507" s="107"/>
      <c r="AF507" s="107"/>
      <c r="AG507" s="107"/>
      <c r="AH507" s="107"/>
      <c r="AI507" s="107"/>
    </row>
    <row r="508" spans="1:35" ht="15.75" customHeight="1" x14ac:dyDescent="0.3">
      <c r="A508" s="107"/>
      <c r="B508" s="108"/>
      <c r="C508" s="108"/>
      <c r="D508" s="108"/>
      <c r="E508" s="109"/>
      <c r="F508" s="109"/>
      <c r="G508" s="109"/>
      <c r="H508" s="109"/>
      <c r="I508" s="109"/>
      <c r="J508" s="109"/>
      <c r="K508" s="109"/>
      <c r="L508" s="109"/>
      <c r="M508" s="107"/>
      <c r="N508" s="107"/>
      <c r="O508" s="107"/>
      <c r="P508" s="107"/>
      <c r="Q508" s="107"/>
      <c r="R508" s="107"/>
      <c r="S508" s="107"/>
      <c r="T508" s="107"/>
      <c r="U508" s="107"/>
      <c r="V508" s="107"/>
      <c r="W508" s="107"/>
      <c r="X508" s="107"/>
      <c r="Y508" s="107"/>
      <c r="Z508" s="107"/>
      <c r="AA508" s="107"/>
      <c r="AB508" s="107"/>
      <c r="AC508" s="107"/>
      <c r="AD508" s="107"/>
      <c r="AE508" s="107"/>
      <c r="AF508" s="107"/>
      <c r="AG508" s="107"/>
      <c r="AH508" s="107"/>
      <c r="AI508" s="107"/>
    </row>
    <row r="509" spans="1:35" ht="15.75" customHeight="1" x14ac:dyDescent="0.3">
      <c r="A509" s="107"/>
      <c r="B509" s="108"/>
      <c r="C509" s="108"/>
      <c r="D509" s="108"/>
      <c r="E509" s="109"/>
      <c r="F509" s="109"/>
      <c r="G509" s="109"/>
      <c r="H509" s="109"/>
      <c r="I509" s="109"/>
      <c r="J509" s="109"/>
      <c r="K509" s="109"/>
      <c r="L509" s="109"/>
      <c r="M509" s="107"/>
      <c r="N509" s="107"/>
      <c r="O509" s="107"/>
      <c r="P509" s="107"/>
      <c r="Q509" s="107"/>
      <c r="R509" s="107"/>
      <c r="S509" s="107"/>
      <c r="T509" s="107"/>
      <c r="U509" s="107"/>
      <c r="V509" s="107"/>
      <c r="W509" s="107"/>
      <c r="X509" s="107"/>
      <c r="Y509" s="107"/>
      <c r="Z509" s="107"/>
      <c r="AA509" s="107"/>
      <c r="AB509" s="107"/>
      <c r="AC509" s="107"/>
      <c r="AD509" s="107"/>
      <c r="AE509" s="107"/>
      <c r="AF509" s="107"/>
      <c r="AG509" s="107"/>
      <c r="AH509" s="107"/>
      <c r="AI509" s="107"/>
    </row>
    <row r="510" spans="1:35" ht="15.75" customHeight="1" x14ac:dyDescent="0.3">
      <c r="A510" s="107"/>
      <c r="B510" s="108"/>
      <c r="C510" s="108"/>
      <c r="D510" s="108"/>
      <c r="E510" s="109"/>
      <c r="F510" s="109"/>
      <c r="G510" s="109"/>
      <c r="H510" s="109"/>
      <c r="I510" s="109"/>
      <c r="J510" s="109"/>
      <c r="K510" s="109"/>
      <c r="L510" s="109"/>
      <c r="M510" s="107"/>
      <c r="N510" s="107"/>
      <c r="O510" s="107"/>
      <c r="P510" s="107"/>
      <c r="Q510" s="107"/>
      <c r="R510" s="107"/>
      <c r="S510" s="107"/>
      <c r="T510" s="107"/>
      <c r="U510" s="107"/>
      <c r="V510" s="107"/>
      <c r="W510" s="107"/>
      <c r="X510" s="107"/>
      <c r="Y510" s="107"/>
      <c r="Z510" s="107"/>
      <c r="AA510" s="107"/>
      <c r="AB510" s="107"/>
      <c r="AC510" s="107"/>
      <c r="AD510" s="107"/>
      <c r="AE510" s="107"/>
      <c r="AF510" s="107"/>
      <c r="AG510" s="107"/>
      <c r="AH510" s="107"/>
      <c r="AI510" s="107"/>
    </row>
    <row r="511" spans="1:35" ht="15.75" customHeight="1" x14ac:dyDescent="0.3">
      <c r="A511" s="107"/>
      <c r="B511" s="108"/>
      <c r="C511" s="108"/>
      <c r="D511" s="108"/>
      <c r="E511" s="109"/>
      <c r="F511" s="109"/>
      <c r="G511" s="109"/>
      <c r="H511" s="109"/>
      <c r="I511" s="109"/>
      <c r="J511" s="109"/>
      <c r="K511" s="109"/>
      <c r="L511" s="109"/>
      <c r="M511" s="107"/>
      <c r="N511" s="107"/>
      <c r="O511" s="107"/>
      <c r="P511" s="107"/>
      <c r="Q511" s="107"/>
      <c r="R511" s="107"/>
      <c r="S511" s="107"/>
      <c r="T511" s="107"/>
      <c r="U511" s="107"/>
      <c r="V511" s="107"/>
      <c r="W511" s="107"/>
      <c r="X511" s="107"/>
      <c r="Y511" s="107"/>
      <c r="Z511" s="107"/>
      <c r="AA511" s="107"/>
      <c r="AB511" s="107"/>
      <c r="AC511" s="107"/>
      <c r="AD511" s="107"/>
      <c r="AE511" s="107"/>
      <c r="AF511" s="107"/>
      <c r="AG511" s="107"/>
      <c r="AH511" s="107"/>
      <c r="AI511" s="107"/>
    </row>
    <row r="512" spans="1:35" ht="15.75" customHeight="1" x14ac:dyDescent="0.3">
      <c r="A512" s="107"/>
      <c r="B512" s="108"/>
      <c r="C512" s="108"/>
      <c r="D512" s="108"/>
      <c r="E512" s="109"/>
      <c r="F512" s="109"/>
      <c r="G512" s="109"/>
      <c r="H512" s="109"/>
      <c r="I512" s="109"/>
      <c r="J512" s="109"/>
      <c r="K512" s="109"/>
      <c r="L512" s="109"/>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row>
    <row r="513" spans="1:35" ht="15.75" customHeight="1" x14ac:dyDescent="0.3">
      <c r="A513" s="107"/>
      <c r="B513" s="108"/>
      <c r="C513" s="108"/>
      <c r="D513" s="108"/>
      <c r="E513" s="109"/>
      <c r="F513" s="109"/>
      <c r="G513" s="109"/>
      <c r="H513" s="109"/>
      <c r="I513" s="109"/>
      <c r="J513" s="109"/>
      <c r="K513" s="109"/>
      <c r="L513" s="109"/>
      <c r="M513" s="107"/>
      <c r="N513" s="107"/>
      <c r="O513" s="107"/>
      <c r="P513" s="107"/>
      <c r="Q513" s="107"/>
      <c r="R513" s="107"/>
      <c r="S513" s="107"/>
      <c r="T513" s="107"/>
      <c r="U513" s="107"/>
      <c r="V513" s="107"/>
      <c r="W513" s="107"/>
      <c r="X513" s="107"/>
      <c r="Y513" s="107"/>
      <c r="Z513" s="107"/>
      <c r="AA513" s="107"/>
      <c r="AB513" s="107"/>
      <c r="AC513" s="107"/>
      <c r="AD513" s="107"/>
      <c r="AE513" s="107"/>
      <c r="AF513" s="107"/>
      <c r="AG513" s="107"/>
      <c r="AH513" s="107"/>
      <c r="AI513" s="107"/>
    </row>
    <row r="514" spans="1:35" ht="15.75" customHeight="1" x14ac:dyDescent="0.3">
      <c r="A514" s="107"/>
      <c r="B514" s="108"/>
      <c r="C514" s="108"/>
      <c r="D514" s="108"/>
      <c r="E514" s="109"/>
      <c r="F514" s="109"/>
      <c r="G514" s="109"/>
      <c r="H514" s="109"/>
      <c r="I514" s="109"/>
      <c r="J514" s="109"/>
      <c r="K514" s="109"/>
      <c r="L514" s="109"/>
      <c r="M514" s="107"/>
      <c r="N514" s="107"/>
      <c r="O514" s="107"/>
      <c r="P514" s="107"/>
      <c r="Q514" s="107"/>
      <c r="R514" s="107"/>
      <c r="S514" s="107"/>
      <c r="T514" s="107"/>
      <c r="U514" s="107"/>
      <c r="V514" s="107"/>
      <c r="W514" s="107"/>
      <c r="X514" s="107"/>
      <c r="Y514" s="107"/>
      <c r="Z514" s="107"/>
      <c r="AA514" s="107"/>
      <c r="AB514" s="107"/>
      <c r="AC514" s="107"/>
      <c r="AD514" s="107"/>
      <c r="AE514" s="107"/>
      <c r="AF514" s="107"/>
      <c r="AG514" s="107"/>
      <c r="AH514" s="107"/>
      <c r="AI514" s="107"/>
    </row>
    <row r="515" spans="1:35" ht="15.75" customHeight="1" x14ac:dyDescent="0.3">
      <c r="A515" s="107"/>
      <c r="B515" s="108"/>
      <c r="C515" s="108"/>
      <c r="D515" s="108"/>
      <c r="E515" s="109"/>
      <c r="F515" s="109"/>
      <c r="G515" s="109"/>
      <c r="H515" s="109"/>
      <c r="I515" s="109"/>
      <c r="J515" s="109"/>
      <c r="K515" s="109"/>
      <c r="L515" s="109"/>
      <c r="M515" s="107"/>
      <c r="N515" s="107"/>
      <c r="O515" s="107"/>
      <c r="P515" s="107"/>
      <c r="Q515" s="107"/>
      <c r="R515" s="107"/>
      <c r="S515" s="107"/>
      <c r="T515" s="107"/>
      <c r="U515" s="107"/>
      <c r="V515" s="107"/>
      <c r="W515" s="107"/>
      <c r="X515" s="107"/>
      <c r="Y515" s="107"/>
      <c r="Z515" s="107"/>
      <c r="AA515" s="107"/>
      <c r="AB515" s="107"/>
      <c r="AC515" s="107"/>
      <c r="AD515" s="107"/>
      <c r="AE515" s="107"/>
      <c r="AF515" s="107"/>
      <c r="AG515" s="107"/>
      <c r="AH515" s="107"/>
      <c r="AI515" s="107"/>
    </row>
    <row r="516" spans="1:35" ht="15.75" customHeight="1" x14ac:dyDescent="0.3">
      <c r="A516" s="107"/>
      <c r="B516" s="108"/>
      <c r="C516" s="108"/>
      <c r="D516" s="108"/>
      <c r="E516" s="109"/>
      <c r="F516" s="109"/>
      <c r="G516" s="109"/>
      <c r="H516" s="109"/>
      <c r="I516" s="109"/>
      <c r="J516" s="109"/>
      <c r="K516" s="109"/>
      <c r="L516" s="109"/>
      <c r="M516" s="107"/>
      <c r="N516" s="107"/>
      <c r="O516" s="107"/>
      <c r="P516" s="107"/>
      <c r="Q516" s="107"/>
      <c r="R516" s="107"/>
      <c r="S516" s="107"/>
      <c r="T516" s="107"/>
      <c r="U516" s="107"/>
      <c r="V516" s="107"/>
      <c r="W516" s="107"/>
      <c r="X516" s="107"/>
      <c r="Y516" s="107"/>
      <c r="Z516" s="107"/>
      <c r="AA516" s="107"/>
      <c r="AB516" s="107"/>
      <c r="AC516" s="107"/>
      <c r="AD516" s="107"/>
      <c r="AE516" s="107"/>
      <c r="AF516" s="107"/>
      <c r="AG516" s="107"/>
      <c r="AH516" s="107"/>
      <c r="AI516" s="107"/>
    </row>
    <row r="517" spans="1:35" ht="15.75" customHeight="1" x14ac:dyDescent="0.3">
      <c r="A517" s="107"/>
      <c r="B517" s="108"/>
      <c r="C517" s="108"/>
      <c r="D517" s="108"/>
      <c r="E517" s="109"/>
      <c r="F517" s="109"/>
      <c r="G517" s="109"/>
      <c r="H517" s="109"/>
      <c r="I517" s="109"/>
      <c r="J517" s="109"/>
      <c r="K517" s="109"/>
      <c r="L517" s="109"/>
      <c r="M517" s="107"/>
      <c r="N517" s="107"/>
      <c r="O517" s="107"/>
      <c r="P517" s="107"/>
      <c r="Q517" s="107"/>
      <c r="R517" s="107"/>
      <c r="S517" s="107"/>
      <c r="T517" s="107"/>
      <c r="U517" s="107"/>
      <c r="V517" s="107"/>
      <c r="W517" s="107"/>
      <c r="X517" s="107"/>
      <c r="Y517" s="107"/>
      <c r="Z517" s="107"/>
      <c r="AA517" s="107"/>
      <c r="AB517" s="107"/>
      <c r="AC517" s="107"/>
      <c r="AD517" s="107"/>
      <c r="AE517" s="107"/>
      <c r="AF517" s="107"/>
      <c r="AG517" s="107"/>
      <c r="AH517" s="107"/>
      <c r="AI517" s="107"/>
    </row>
    <row r="518" spans="1:35" ht="15.75" customHeight="1" x14ac:dyDescent="0.3">
      <c r="A518" s="107"/>
      <c r="B518" s="108"/>
      <c r="C518" s="108"/>
      <c r="D518" s="108"/>
      <c r="E518" s="109"/>
      <c r="F518" s="109"/>
      <c r="G518" s="109"/>
      <c r="H518" s="109"/>
      <c r="I518" s="109"/>
      <c r="J518" s="109"/>
      <c r="K518" s="109"/>
      <c r="L518" s="109"/>
      <c r="M518" s="107"/>
      <c r="N518" s="107"/>
      <c r="O518" s="107"/>
      <c r="P518" s="107"/>
      <c r="Q518" s="107"/>
      <c r="R518" s="107"/>
      <c r="S518" s="107"/>
      <c r="T518" s="107"/>
      <c r="U518" s="107"/>
      <c r="V518" s="107"/>
      <c r="W518" s="107"/>
      <c r="X518" s="107"/>
      <c r="Y518" s="107"/>
      <c r="Z518" s="107"/>
      <c r="AA518" s="107"/>
      <c r="AB518" s="107"/>
      <c r="AC518" s="107"/>
      <c r="AD518" s="107"/>
      <c r="AE518" s="107"/>
      <c r="AF518" s="107"/>
      <c r="AG518" s="107"/>
      <c r="AH518" s="107"/>
      <c r="AI518" s="107"/>
    </row>
    <row r="519" spans="1:35" ht="15.75" customHeight="1" x14ac:dyDescent="0.3">
      <c r="A519" s="107"/>
      <c r="B519" s="108"/>
      <c r="C519" s="108"/>
      <c r="D519" s="108"/>
      <c r="E519" s="109"/>
      <c r="F519" s="109"/>
      <c r="G519" s="109"/>
      <c r="H519" s="109"/>
      <c r="I519" s="109"/>
      <c r="J519" s="109"/>
      <c r="K519" s="109"/>
      <c r="L519" s="109"/>
      <c r="M519" s="107"/>
      <c r="N519" s="107"/>
      <c r="O519" s="107"/>
      <c r="P519" s="107"/>
      <c r="Q519" s="107"/>
      <c r="R519" s="107"/>
      <c r="S519" s="107"/>
      <c r="T519" s="107"/>
      <c r="U519" s="107"/>
      <c r="V519" s="107"/>
      <c r="W519" s="107"/>
      <c r="X519" s="107"/>
      <c r="Y519" s="107"/>
      <c r="Z519" s="107"/>
      <c r="AA519" s="107"/>
      <c r="AB519" s="107"/>
      <c r="AC519" s="107"/>
      <c r="AD519" s="107"/>
      <c r="AE519" s="107"/>
      <c r="AF519" s="107"/>
      <c r="AG519" s="107"/>
      <c r="AH519" s="107"/>
      <c r="AI519" s="107"/>
    </row>
    <row r="520" spans="1:35" ht="15.75" customHeight="1" x14ac:dyDescent="0.3">
      <c r="A520" s="107"/>
      <c r="B520" s="108"/>
      <c r="C520" s="108"/>
      <c r="D520" s="108"/>
      <c r="E520" s="109"/>
      <c r="F520" s="109"/>
      <c r="G520" s="109"/>
      <c r="H520" s="109"/>
      <c r="I520" s="109"/>
      <c r="J520" s="109"/>
      <c r="K520" s="109"/>
      <c r="L520" s="109"/>
      <c r="M520" s="107"/>
      <c r="N520" s="107"/>
      <c r="O520" s="107"/>
      <c r="P520" s="107"/>
      <c r="Q520" s="107"/>
      <c r="R520" s="107"/>
      <c r="S520" s="107"/>
      <c r="T520" s="107"/>
      <c r="U520" s="107"/>
      <c r="V520" s="107"/>
      <c r="W520" s="107"/>
      <c r="X520" s="107"/>
      <c r="Y520" s="107"/>
      <c r="Z520" s="107"/>
      <c r="AA520" s="107"/>
      <c r="AB520" s="107"/>
      <c r="AC520" s="107"/>
      <c r="AD520" s="107"/>
      <c r="AE520" s="107"/>
      <c r="AF520" s="107"/>
      <c r="AG520" s="107"/>
      <c r="AH520" s="107"/>
      <c r="AI520" s="107"/>
    </row>
    <row r="521" spans="1:35" ht="15.75" customHeight="1" x14ac:dyDescent="0.3">
      <c r="A521" s="107"/>
      <c r="B521" s="108"/>
      <c r="C521" s="108"/>
      <c r="D521" s="108"/>
      <c r="E521" s="109"/>
      <c r="F521" s="109"/>
      <c r="G521" s="109"/>
      <c r="H521" s="109"/>
      <c r="I521" s="109"/>
      <c r="J521" s="109"/>
      <c r="K521" s="109"/>
      <c r="L521" s="109"/>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row>
    <row r="522" spans="1:35" ht="15.75" customHeight="1" x14ac:dyDescent="0.3">
      <c r="A522" s="107"/>
      <c r="B522" s="108"/>
      <c r="C522" s="108"/>
      <c r="D522" s="108"/>
      <c r="E522" s="109"/>
      <c r="F522" s="109"/>
      <c r="G522" s="109"/>
      <c r="H522" s="109"/>
      <c r="I522" s="109"/>
      <c r="J522" s="109"/>
      <c r="K522" s="109"/>
      <c r="L522" s="109"/>
      <c r="M522" s="107"/>
      <c r="N522" s="107"/>
      <c r="O522" s="107"/>
      <c r="P522" s="107"/>
      <c r="Q522" s="107"/>
      <c r="R522" s="107"/>
      <c r="S522" s="107"/>
      <c r="T522" s="107"/>
      <c r="U522" s="107"/>
      <c r="V522" s="107"/>
      <c r="W522" s="107"/>
      <c r="X522" s="107"/>
      <c r="Y522" s="107"/>
      <c r="Z522" s="107"/>
      <c r="AA522" s="107"/>
      <c r="AB522" s="107"/>
      <c r="AC522" s="107"/>
      <c r="AD522" s="107"/>
      <c r="AE522" s="107"/>
      <c r="AF522" s="107"/>
      <c r="AG522" s="107"/>
      <c r="AH522" s="107"/>
      <c r="AI522" s="107"/>
    </row>
    <row r="523" spans="1:35" ht="15.75" customHeight="1" x14ac:dyDescent="0.3">
      <c r="A523" s="107"/>
      <c r="B523" s="108"/>
      <c r="C523" s="108"/>
      <c r="D523" s="108"/>
      <c r="E523" s="109"/>
      <c r="F523" s="109"/>
      <c r="G523" s="109"/>
      <c r="H523" s="109"/>
      <c r="I523" s="109"/>
      <c r="J523" s="109"/>
      <c r="K523" s="109"/>
      <c r="L523" s="109"/>
      <c r="M523" s="107"/>
      <c r="N523" s="107"/>
      <c r="O523" s="107"/>
      <c r="P523" s="107"/>
      <c r="Q523" s="107"/>
      <c r="R523" s="107"/>
      <c r="S523" s="107"/>
      <c r="T523" s="107"/>
      <c r="U523" s="107"/>
      <c r="V523" s="107"/>
      <c r="W523" s="107"/>
      <c r="X523" s="107"/>
      <c r="Y523" s="107"/>
      <c r="Z523" s="107"/>
      <c r="AA523" s="107"/>
      <c r="AB523" s="107"/>
      <c r="AC523" s="107"/>
      <c r="AD523" s="107"/>
      <c r="AE523" s="107"/>
      <c r="AF523" s="107"/>
      <c r="AG523" s="107"/>
      <c r="AH523" s="107"/>
      <c r="AI523" s="107"/>
    </row>
    <row r="524" spans="1:35" ht="15.75" customHeight="1" x14ac:dyDescent="0.3">
      <c r="A524" s="107"/>
      <c r="B524" s="108"/>
      <c r="C524" s="108"/>
      <c r="D524" s="108"/>
      <c r="E524" s="109"/>
      <c r="F524" s="109"/>
      <c r="G524" s="109"/>
      <c r="H524" s="109"/>
      <c r="I524" s="109"/>
      <c r="J524" s="109"/>
      <c r="K524" s="109"/>
      <c r="L524" s="109"/>
      <c r="M524" s="107"/>
      <c r="N524" s="107"/>
      <c r="O524" s="107"/>
      <c r="P524" s="107"/>
      <c r="Q524" s="107"/>
      <c r="R524" s="107"/>
      <c r="S524" s="107"/>
      <c r="T524" s="107"/>
      <c r="U524" s="107"/>
      <c r="V524" s="107"/>
      <c r="W524" s="107"/>
      <c r="X524" s="107"/>
      <c r="Y524" s="107"/>
      <c r="Z524" s="107"/>
      <c r="AA524" s="107"/>
      <c r="AB524" s="107"/>
      <c r="AC524" s="107"/>
      <c r="AD524" s="107"/>
      <c r="AE524" s="107"/>
      <c r="AF524" s="107"/>
      <c r="AG524" s="107"/>
      <c r="AH524" s="107"/>
      <c r="AI524" s="107"/>
    </row>
    <row r="525" spans="1:35" ht="15.75" customHeight="1" x14ac:dyDescent="0.3">
      <c r="A525" s="107"/>
      <c r="B525" s="108"/>
      <c r="C525" s="108"/>
      <c r="D525" s="108"/>
      <c r="E525" s="109"/>
      <c r="F525" s="109"/>
      <c r="G525" s="109"/>
      <c r="H525" s="109"/>
      <c r="I525" s="109"/>
      <c r="J525" s="109"/>
      <c r="K525" s="109"/>
      <c r="L525" s="109"/>
      <c r="M525" s="107"/>
      <c r="N525" s="107"/>
      <c r="O525" s="107"/>
      <c r="P525" s="107"/>
      <c r="Q525" s="107"/>
      <c r="R525" s="107"/>
      <c r="S525" s="107"/>
      <c r="T525" s="107"/>
      <c r="U525" s="107"/>
      <c r="V525" s="107"/>
      <c r="W525" s="107"/>
      <c r="X525" s="107"/>
      <c r="Y525" s="107"/>
      <c r="Z525" s="107"/>
      <c r="AA525" s="107"/>
      <c r="AB525" s="107"/>
      <c r="AC525" s="107"/>
      <c r="AD525" s="107"/>
      <c r="AE525" s="107"/>
      <c r="AF525" s="107"/>
      <c r="AG525" s="107"/>
      <c r="AH525" s="107"/>
      <c r="AI525" s="107"/>
    </row>
    <row r="526" spans="1:35" ht="15.75" customHeight="1" x14ac:dyDescent="0.3">
      <c r="A526" s="107"/>
      <c r="B526" s="108"/>
      <c r="C526" s="108"/>
      <c r="D526" s="108"/>
      <c r="E526" s="109"/>
      <c r="F526" s="109"/>
      <c r="G526" s="109"/>
      <c r="H526" s="109"/>
      <c r="I526" s="109"/>
      <c r="J526" s="109"/>
      <c r="K526" s="109"/>
      <c r="L526" s="109"/>
      <c r="M526" s="107"/>
      <c r="N526" s="107"/>
      <c r="O526" s="107"/>
      <c r="P526" s="107"/>
      <c r="Q526" s="107"/>
      <c r="R526" s="107"/>
      <c r="S526" s="107"/>
      <c r="T526" s="107"/>
      <c r="U526" s="107"/>
      <c r="V526" s="107"/>
      <c r="W526" s="107"/>
      <c r="X526" s="107"/>
      <c r="Y526" s="107"/>
      <c r="Z526" s="107"/>
      <c r="AA526" s="107"/>
      <c r="AB526" s="107"/>
      <c r="AC526" s="107"/>
      <c r="AD526" s="107"/>
      <c r="AE526" s="107"/>
      <c r="AF526" s="107"/>
      <c r="AG526" s="107"/>
      <c r="AH526" s="107"/>
      <c r="AI526" s="107"/>
    </row>
    <row r="527" spans="1:35" ht="15.75" customHeight="1" x14ac:dyDescent="0.3">
      <c r="A527" s="107"/>
      <c r="B527" s="108"/>
      <c r="C527" s="108"/>
      <c r="D527" s="108"/>
      <c r="E527" s="109"/>
      <c r="F527" s="109"/>
      <c r="G527" s="109"/>
      <c r="H527" s="109"/>
      <c r="I527" s="109"/>
      <c r="J527" s="109"/>
      <c r="K527" s="109"/>
      <c r="L527" s="109"/>
      <c r="M527" s="107"/>
      <c r="N527" s="107"/>
      <c r="O527" s="107"/>
      <c r="P527" s="107"/>
      <c r="Q527" s="107"/>
      <c r="R527" s="107"/>
      <c r="S527" s="107"/>
      <c r="T527" s="107"/>
      <c r="U527" s="107"/>
      <c r="V527" s="107"/>
      <c r="W527" s="107"/>
      <c r="X527" s="107"/>
      <c r="Y527" s="107"/>
      <c r="Z527" s="107"/>
      <c r="AA527" s="107"/>
      <c r="AB527" s="107"/>
      <c r="AC527" s="107"/>
      <c r="AD527" s="107"/>
      <c r="AE527" s="107"/>
      <c r="AF527" s="107"/>
      <c r="AG527" s="107"/>
      <c r="AH527" s="107"/>
      <c r="AI527" s="107"/>
    </row>
    <row r="528" spans="1:35" ht="15.75" customHeight="1" x14ac:dyDescent="0.3">
      <c r="A528" s="107"/>
      <c r="B528" s="108"/>
      <c r="C528" s="108"/>
      <c r="D528" s="108"/>
      <c r="E528" s="109"/>
      <c r="F528" s="109"/>
      <c r="G528" s="109"/>
      <c r="H528" s="109"/>
      <c r="I528" s="109"/>
      <c r="J528" s="109"/>
      <c r="K528" s="109"/>
      <c r="L528" s="109"/>
      <c r="M528" s="107"/>
      <c r="N528" s="107"/>
      <c r="O528" s="107"/>
      <c r="P528" s="107"/>
      <c r="Q528" s="107"/>
      <c r="R528" s="107"/>
      <c r="S528" s="107"/>
      <c r="T528" s="107"/>
      <c r="U528" s="107"/>
      <c r="V528" s="107"/>
      <c r="W528" s="107"/>
      <c r="X528" s="107"/>
      <c r="Y528" s="107"/>
      <c r="Z528" s="107"/>
      <c r="AA528" s="107"/>
      <c r="AB528" s="107"/>
      <c r="AC528" s="107"/>
      <c r="AD528" s="107"/>
      <c r="AE528" s="107"/>
      <c r="AF528" s="107"/>
      <c r="AG528" s="107"/>
      <c r="AH528" s="107"/>
      <c r="AI528" s="107"/>
    </row>
    <row r="529" spans="1:35" ht="15.75" customHeight="1" x14ac:dyDescent="0.3">
      <c r="A529" s="107"/>
      <c r="B529" s="108"/>
      <c r="C529" s="108"/>
      <c r="D529" s="108"/>
      <c r="E529" s="109"/>
      <c r="F529" s="109"/>
      <c r="G529" s="109"/>
      <c r="H529" s="109"/>
      <c r="I529" s="109"/>
      <c r="J529" s="109"/>
      <c r="K529" s="109"/>
      <c r="L529" s="109"/>
      <c r="M529" s="107"/>
      <c r="N529" s="107"/>
      <c r="O529" s="107"/>
      <c r="P529" s="107"/>
      <c r="Q529" s="107"/>
      <c r="R529" s="107"/>
      <c r="S529" s="107"/>
      <c r="T529" s="107"/>
      <c r="U529" s="107"/>
      <c r="V529" s="107"/>
      <c r="W529" s="107"/>
      <c r="X529" s="107"/>
      <c r="Y529" s="107"/>
      <c r="Z529" s="107"/>
      <c r="AA529" s="107"/>
      <c r="AB529" s="107"/>
      <c r="AC529" s="107"/>
      <c r="AD529" s="107"/>
      <c r="AE529" s="107"/>
      <c r="AF529" s="107"/>
      <c r="AG529" s="107"/>
      <c r="AH529" s="107"/>
      <c r="AI529" s="107"/>
    </row>
    <row r="530" spans="1:35" ht="15.75" customHeight="1" x14ac:dyDescent="0.3">
      <c r="A530" s="107"/>
      <c r="B530" s="108"/>
      <c r="C530" s="108"/>
      <c r="D530" s="108"/>
      <c r="E530" s="109"/>
      <c r="F530" s="109"/>
      <c r="G530" s="109"/>
      <c r="H530" s="109"/>
      <c r="I530" s="109"/>
      <c r="J530" s="109"/>
      <c r="K530" s="109"/>
      <c r="L530" s="109"/>
      <c r="M530" s="107"/>
      <c r="N530" s="107"/>
      <c r="O530" s="107"/>
      <c r="P530" s="107"/>
      <c r="Q530" s="107"/>
      <c r="R530" s="107"/>
      <c r="S530" s="107"/>
      <c r="T530" s="107"/>
      <c r="U530" s="107"/>
      <c r="V530" s="107"/>
      <c r="W530" s="107"/>
      <c r="X530" s="107"/>
      <c r="Y530" s="107"/>
      <c r="Z530" s="107"/>
      <c r="AA530" s="107"/>
      <c r="AB530" s="107"/>
      <c r="AC530" s="107"/>
      <c r="AD530" s="107"/>
      <c r="AE530" s="107"/>
      <c r="AF530" s="107"/>
      <c r="AG530" s="107"/>
      <c r="AH530" s="107"/>
      <c r="AI530" s="107"/>
    </row>
    <row r="531" spans="1:35" ht="15.75" customHeight="1" x14ac:dyDescent="0.3">
      <c r="A531" s="107"/>
      <c r="B531" s="108"/>
      <c r="C531" s="108"/>
      <c r="D531" s="108"/>
      <c r="E531" s="109"/>
      <c r="F531" s="109"/>
      <c r="G531" s="109"/>
      <c r="H531" s="109"/>
      <c r="I531" s="109"/>
      <c r="J531" s="109"/>
      <c r="K531" s="109"/>
      <c r="L531" s="109"/>
      <c r="M531" s="107"/>
      <c r="N531" s="107"/>
      <c r="O531" s="107"/>
      <c r="P531" s="107"/>
      <c r="Q531" s="107"/>
      <c r="R531" s="107"/>
      <c r="S531" s="107"/>
      <c r="T531" s="107"/>
      <c r="U531" s="107"/>
      <c r="V531" s="107"/>
      <c r="W531" s="107"/>
      <c r="X531" s="107"/>
      <c r="Y531" s="107"/>
      <c r="Z531" s="107"/>
      <c r="AA531" s="107"/>
      <c r="AB531" s="107"/>
      <c r="AC531" s="107"/>
      <c r="AD531" s="107"/>
      <c r="AE531" s="107"/>
      <c r="AF531" s="107"/>
      <c r="AG531" s="107"/>
      <c r="AH531" s="107"/>
      <c r="AI531" s="107"/>
    </row>
    <row r="532" spans="1:35" ht="15.75" customHeight="1" x14ac:dyDescent="0.3">
      <c r="A532" s="107"/>
      <c r="B532" s="108"/>
      <c r="C532" s="108"/>
      <c r="D532" s="108"/>
      <c r="E532" s="109"/>
      <c r="F532" s="109"/>
      <c r="G532" s="109"/>
      <c r="H532" s="109"/>
      <c r="I532" s="109"/>
      <c r="J532" s="109"/>
      <c r="K532" s="109"/>
      <c r="L532" s="109"/>
      <c r="M532" s="107"/>
      <c r="N532" s="107"/>
      <c r="O532" s="107"/>
      <c r="P532" s="107"/>
      <c r="Q532" s="107"/>
      <c r="R532" s="107"/>
      <c r="S532" s="107"/>
      <c r="T532" s="107"/>
      <c r="U532" s="107"/>
      <c r="V532" s="107"/>
      <c r="W532" s="107"/>
      <c r="X532" s="107"/>
      <c r="Y532" s="107"/>
      <c r="Z532" s="107"/>
      <c r="AA532" s="107"/>
      <c r="AB532" s="107"/>
      <c r="AC532" s="107"/>
      <c r="AD532" s="107"/>
      <c r="AE532" s="107"/>
      <c r="AF532" s="107"/>
      <c r="AG532" s="107"/>
      <c r="AH532" s="107"/>
      <c r="AI532" s="107"/>
    </row>
    <row r="533" spans="1:35" ht="15.75" customHeight="1" x14ac:dyDescent="0.3">
      <c r="A533" s="107"/>
      <c r="B533" s="108"/>
      <c r="C533" s="108"/>
      <c r="D533" s="108"/>
      <c r="E533" s="109"/>
      <c r="F533" s="109"/>
      <c r="G533" s="109"/>
      <c r="H533" s="109"/>
      <c r="I533" s="109"/>
      <c r="J533" s="109"/>
      <c r="K533" s="109"/>
      <c r="L533" s="109"/>
      <c r="M533" s="107"/>
      <c r="N533" s="107"/>
      <c r="O533" s="107"/>
      <c r="P533" s="107"/>
      <c r="Q533" s="107"/>
      <c r="R533" s="107"/>
      <c r="S533" s="107"/>
      <c r="T533" s="107"/>
      <c r="U533" s="107"/>
      <c r="V533" s="107"/>
      <c r="W533" s="107"/>
      <c r="X533" s="107"/>
      <c r="Y533" s="107"/>
      <c r="Z533" s="107"/>
      <c r="AA533" s="107"/>
      <c r="AB533" s="107"/>
      <c r="AC533" s="107"/>
      <c r="AD533" s="107"/>
      <c r="AE533" s="107"/>
      <c r="AF533" s="107"/>
      <c r="AG533" s="107"/>
      <c r="AH533" s="107"/>
      <c r="AI533" s="107"/>
    </row>
    <row r="534" spans="1:35" ht="15.75" customHeight="1" x14ac:dyDescent="0.3">
      <c r="A534" s="107"/>
      <c r="B534" s="108"/>
      <c r="C534" s="108"/>
      <c r="D534" s="108"/>
      <c r="E534" s="109"/>
      <c r="F534" s="109"/>
      <c r="G534" s="109"/>
      <c r="H534" s="109"/>
      <c r="I534" s="109"/>
      <c r="J534" s="109"/>
      <c r="K534" s="109"/>
      <c r="L534" s="109"/>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row>
    <row r="535" spans="1:35" ht="15.75" customHeight="1" x14ac:dyDescent="0.3">
      <c r="A535" s="107"/>
      <c r="B535" s="108"/>
      <c r="C535" s="108"/>
      <c r="D535" s="108"/>
      <c r="E535" s="109"/>
      <c r="F535" s="109"/>
      <c r="G535" s="109"/>
      <c r="H535" s="109"/>
      <c r="I535" s="109"/>
      <c r="J535" s="109"/>
      <c r="K535" s="109"/>
      <c r="L535" s="109"/>
      <c r="M535" s="107"/>
      <c r="N535" s="107"/>
      <c r="O535" s="107"/>
      <c r="P535" s="107"/>
      <c r="Q535" s="107"/>
      <c r="R535" s="107"/>
      <c r="S535" s="107"/>
      <c r="T535" s="107"/>
      <c r="U535" s="107"/>
      <c r="V535" s="107"/>
      <c r="W535" s="107"/>
      <c r="X535" s="107"/>
      <c r="Y535" s="107"/>
      <c r="Z535" s="107"/>
      <c r="AA535" s="107"/>
      <c r="AB535" s="107"/>
      <c r="AC535" s="107"/>
      <c r="AD535" s="107"/>
      <c r="AE535" s="107"/>
      <c r="AF535" s="107"/>
      <c r="AG535" s="107"/>
      <c r="AH535" s="107"/>
      <c r="AI535" s="107"/>
    </row>
    <row r="536" spans="1:35" ht="15.75" customHeight="1" x14ac:dyDescent="0.3">
      <c r="A536" s="107"/>
      <c r="B536" s="108"/>
      <c r="C536" s="108"/>
      <c r="D536" s="108"/>
      <c r="E536" s="109"/>
      <c r="F536" s="109"/>
      <c r="G536" s="109"/>
      <c r="H536" s="109"/>
      <c r="I536" s="109"/>
      <c r="J536" s="109"/>
      <c r="K536" s="109"/>
      <c r="L536" s="109"/>
      <c r="M536" s="107"/>
      <c r="N536" s="107"/>
      <c r="O536" s="107"/>
      <c r="P536" s="107"/>
      <c r="Q536" s="107"/>
      <c r="R536" s="107"/>
      <c r="S536" s="107"/>
      <c r="T536" s="107"/>
      <c r="U536" s="107"/>
      <c r="V536" s="107"/>
      <c r="W536" s="107"/>
      <c r="X536" s="107"/>
      <c r="Y536" s="107"/>
      <c r="Z536" s="107"/>
      <c r="AA536" s="107"/>
      <c r="AB536" s="107"/>
      <c r="AC536" s="107"/>
      <c r="AD536" s="107"/>
      <c r="AE536" s="107"/>
      <c r="AF536" s="107"/>
      <c r="AG536" s="107"/>
      <c r="AH536" s="107"/>
      <c r="AI536" s="107"/>
    </row>
    <row r="537" spans="1:35" ht="15.75" customHeight="1" x14ac:dyDescent="0.3">
      <c r="A537" s="107"/>
      <c r="B537" s="108"/>
      <c r="C537" s="108"/>
      <c r="D537" s="108"/>
      <c r="E537" s="109"/>
      <c r="F537" s="109"/>
      <c r="G537" s="109"/>
      <c r="H537" s="109"/>
      <c r="I537" s="109"/>
      <c r="J537" s="109"/>
      <c r="K537" s="109"/>
      <c r="L537" s="109"/>
      <c r="M537" s="107"/>
      <c r="N537" s="107"/>
      <c r="O537" s="107"/>
      <c r="P537" s="107"/>
      <c r="Q537" s="107"/>
      <c r="R537" s="107"/>
      <c r="S537" s="107"/>
      <c r="T537" s="107"/>
      <c r="U537" s="107"/>
      <c r="V537" s="107"/>
      <c r="W537" s="107"/>
      <c r="X537" s="107"/>
      <c r="Y537" s="107"/>
      <c r="Z537" s="107"/>
      <c r="AA537" s="107"/>
      <c r="AB537" s="107"/>
      <c r="AC537" s="107"/>
      <c r="AD537" s="107"/>
      <c r="AE537" s="107"/>
      <c r="AF537" s="107"/>
      <c r="AG537" s="107"/>
      <c r="AH537" s="107"/>
      <c r="AI537" s="107"/>
    </row>
    <row r="538" spans="1:35" ht="15.75" customHeight="1" x14ac:dyDescent="0.3">
      <c r="A538" s="107"/>
      <c r="B538" s="108"/>
      <c r="C538" s="108"/>
      <c r="D538" s="108"/>
      <c r="E538" s="109"/>
      <c r="F538" s="109"/>
      <c r="G538" s="109"/>
      <c r="H538" s="109"/>
      <c r="I538" s="109"/>
      <c r="J538" s="109"/>
      <c r="K538" s="109"/>
      <c r="L538" s="109"/>
      <c r="M538" s="107"/>
      <c r="N538" s="107"/>
      <c r="O538" s="107"/>
      <c r="P538" s="107"/>
      <c r="Q538" s="107"/>
      <c r="R538" s="107"/>
      <c r="S538" s="107"/>
      <c r="T538" s="107"/>
      <c r="U538" s="107"/>
      <c r="V538" s="107"/>
      <c r="W538" s="107"/>
      <c r="X538" s="107"/>
      <c r="Y538" s="107"/>
      <c r="Z538" s="107"/>
      <c r="AA538" s="107"/>
      <c r="AB538" s="107"/>
      <c r="AC538" s="107"/>
      <c r="AD538" s="107"/>
      <c r="AE538" s="107"/>
      <c r="AF538" s="107"/>
      <c r="AG538" s="107"/>
      <c r="AH538" s="107"/>
      <c r="AI538" s="107"/>
    </row>
    <row r="539" spans="1:35" ht="15.75" customHeight="1" x14ac:dyDescent="0.3">
      <c r="A539" s="107"/>
      <c r="B539" s="108"/>
      <c r="C539" s="108"/>
      <c r="D539" s="108"/>
      <c r="E539" s="109"/>
      <c r="F539" s="109"/>
      <c r="G539" s="109"/>
      <c r="H539" s="109"/>
      <c r="I539" s="109"/>
      <c r="J539" s="109"/>
      <c r="K539" s="109"/>
      <c r="L539" s="109"/>
      <c r="M539" s="107"/>
      <c r="N539" s="107"/>
      <c r="O539" s="107"/>
      <c r="P539" s="107"/>
      <c r="Q539" s="107"/>
      <c r="R539" s="107"/>
      <c r="S539" s="107"/>
      <c r="T539" s="107"/>
      <c r="U539" s="107"/>
      <c r="V539" s="107"/>
      <c r="W539" s="107"/>
      <c r="X539" s="107"/>
      <c r="Y539" s="107"/>
      <c r="Z539" s="107"/>
      <c r="AA539" s="107"/>
      <c r="AB539" s="107"/>
      <c r="AC539" s="107"/>
      <c r="AD539" s="107"/>
      <c r="AE539" s="107"/>
      <c r="AF539" s="107"/>
      <c r="AG539" s="107"/>
      <c r="AH539" s="107"/>
      <c r="AI539" s="107"/>
    </row>
    <row r="540" spans="1:35" ht="15.75" customHeight="1" x14ac:dyDescent="0.3">
      <c r="A540" s="107"/>
      <c r="B540" s="108"/>
      <c r="C540" s="108"/>
      <c r="D540" s="108"/>
      <c r="E540" s="109"/>
      <c r="F540" s="109"/>
      <c r="G540" s="109"/>
      <c r="H540" s="109"/>
      <c r="I540" s="109"/>
      <c r="J540" s="109"/>
      <c r="K540" s="109"/>
      <c r="L540" s="109"/>
      <c r="M540" s="107"/>
      <c r="N540" s="107"/>
      <c r="O540" s="107"/>
      <c r="P540" s="107"/>
      <c r="Q540" s="107"/>
      <c r="R540" s="107"/>
      <c r="S540" s="107"/>
      <c r="T540" s="107"/>
      <c r="U540" s="107"/>
      <c r="V540" s="107"/>
      <c r="W540" s="107"/>
      <c r="X540" s="107"/>
      <c r="Y540" s="107"/>
      <c r="Z540" s="107"/>
      <c r="AA540" s="107"/>
      <c r="AB540" s="107"/>
      <c r="AC540" s="107"/>
      <c r="AD540" s="107"/>
      <c r="AE540" s="107"/>
      <c r="AF540" s="107"/>
      <c r="AG540" s="107"/>
      <c r="AH540" s="107"/>
      <c r="AI540" s="107"/>
    </row>
    <row r="541" spans="1:35" ht="15.75" customHeight="1" x14ac:dyDescent="0.3">
      <c r="A541" s="107"/>
      <c r="B541" s="108"/>
      <c r="C541" s="108"/>
      <c r="D541" s="108"/>
      <c r="E541" s="109"/>
      <c r="F541" s="109"/>
      <c r="G541" s="109"/>
      <c r="H541" s="109"/>
      <c r="I541" s="109"/>
      <c r="J541" s="109"/>
      <c r="K541" s="109"/>
      <c r="L541" s="109"/>
      <c r="M541" s="107"/>
      <c r="N541" s="107"/>
      <c r="O541" s="107"/>
      <c r="P541" s="107"/>
      <c r="Q541" s="107"/>
      <c r="R541" s="107"/>
      <c r="S541" s="107"/>
      <c r="T541" s="107"/>
      <c r="U541" s="107"/>
      <c r="V541" s="107"/>
      <c r="W541" s="107"/>
      <c r="X541" s="107"/>
      <c r="Y541" s="107"/>
      <c r="Z541" s="107"/>
      <c r="AA541" s="107"/>
      <c r="AB541" s="107"/>
      <c r="AC541" s="107"/>
      <c r="AD541" s="107"/>
      <c r="AE541" s="107"/>
      <c r="AF541" s="107"/>
      <c r="AG541" s="107"/>
      <c r="AH541" s="107"/>
      <c r="AI541" s="107"/>
    </row>
    <row r="542" spans="1:35" ht="15.75" customHeight="1" x14ac:dyDescent="0.3">
      <c r="A542" s="107"/>
      <c r="B542" s="108"/>
      <c r="C542" s="108"/>
      <c r="D542" s="108"/>
      <c r="E542" s="109"/>
      <c r="F542" s="109"/>
      <c r="G542" s="109"/>
      <c r="H542" s="109"/>
      <c r="I542" s="109"/>
      <c r="J542" s="109"/>
      <c r="K542" s="109"/>
      <c r="L542" s="109"/>
      <c r="M542" s="107"/>
      <c r="N542" s="107"/>
      <c r="O542" s="107"/>
      <c r="P542" s="107"/>
      <c r="Q542" s="107"/>
      <c r="R542" s="107"/>
      <c r="S542" s="107"/>
      <c r="T542" s="107"/>
      <c r="U542" s="107"/>
      <c r="V542" s="107"/>
      <c r="W542" s="107"/>
      <c r="X542" s="107"/>
      <c r="Y542" s="107"/>
      <c r="Z542" s="107"/>
      <c r="AA542" s="107"/>
      <c r="AB542" s="107"/>
      <c r="AC542" s="107"/>
      <c r="AD542" s="107"/>
      <c r="AE542" s="107"/>
      <c r="AF542" s="107"/>
      <c r="AG542" s="107"/>
      <c r="AH542" s="107"/>
      <c r="AI542" s="107"/>
    </row>
    <row r="543" spans="1:35" ht="15.75" customHeight="1" x14ac:dyDescent="0.3">
      <c r="A543" s="107"/>
      <c r="B543" s="108"/>
      <c r="C543" s="108"/>
      <c r="D543" s="108"/>
      <c r="E543" s="109"/>
      <c r="F543" s="109"/>
      <c r="G543" s="109"/>
      <c r="H543" s="109"/>
      <c r="I543" s="109"/>
      <c r="J543" s="109"/>
      <c r="K543" s="109"/>
      <c r="L543" s="109"/>
      <c r="M543" s="107"/>
      <c r="N543" s="107"/>
      <c r="O543" s="107"/>
      <c r="P543" s="107"/>
      <c r="Q543" s="107"/>
      <c r="R543" s="107"/>
      <c r="S543" s="107"/>
      <c r="T543" s="107"/>
      <c r="U543" s="107"/>
      <c r="V543" s="107"/>
      <c r="W543" s="107"/>
      <c r="X543" s="107"/>
      <c r="Y543" s="107"/>
      <c r="Z543" s="107"/>
      <c r="AA543" s="107"/>
      <c r="AB543" s="107"/>
      <c r="AC543" s="107"/>
      <c r="AD543" s="107"/>
      <c r="AE543" s="107"/>
      <c r="AF543" s="107"/>
      <c r="AG543" s="107"/>
      <c r="AH543" s="107"/>
      <c r="AI543" s="107"/>
    </row>
    <row r="544" spans="1:35" ht="15.75" customHeight="1" x14ac:dyDescent="0.3">
      <c r="A544" s="107"/>
      <c r="B544" s="108"/>
      <c r="C544" s="108"/>
      <c r="D544" s="108"/>
      <c r="E544" s="109"/>
      <c r="F544" s="109"/>
      <c r="G544" s="109"/>
      <c r="H544" s="109"/>
      <c r="I544" s="109"/>
      <c r="J544" s="109"/>
      <c r="K544" s="109"/>
      <c r="L544" s="109"/>
      <c r="M544" s="107"/>
      <c r="N544" s="107"/>
      <c r="O544" s="107"/>
      <c r="P544" s="107"/>
      <c r="Q544" s="107"/>
      <c r="R544" s="107"/>
      <c r="S544" s="107"/>
      <c r="T544" s="107"/>
      <c r="U544" s="107"/>
      <c r="V544" s="107"/>
      <c r="W544" s="107"/>
      <c r="X544" s="107"/>
      <c r="Y544" s="107"/>
      <c r="Z544" s="107"/>
      <c r="AA544" s="107"/>
      <c r="AB544" s="107"/>
      <c r="AC544" s="107"/>
      <c r="AD544" s="107"/>
      <c r="AE544" s="107"/>
      <c r="AF544" s="107"/>
      <c r="AG544" s="107"/>
      <c r="AH544" s="107"/>
      <c r="AI544" s="107"/>
    </row>
    <row r="545" spans="1:35" ht="15.75" customHeight="1" x14ac:dyDescent="0.3">
      <c r="A545" s="107"/>
      <c r="B545" s="108"/>
      <c r="C545" s="108"/>
      <c r="D545" s="108"/>
      <c r="E545" s="109"/>
      <c r="F545" s="109"/>
      <c r="G545" s="109"/>
      <c r="H545" s="109"/>
      <c r="I545" s="109"/>
      <c r="J545" s="109"/>
      <c r="K545" s="109"/>
      <c r="L545" s="109"/>
      <c r="M545" s="107"/>
      <c r="N545" s="107"/>
      <c r="O545" s="107"/>
      <c r="P545" s="107"/>
      <c r="Q545" s="107"/>
      <c r="R545" s="107"/>
      <c r="S545" s="107"/>
      <c r="T545" s="107"/>
      <c r="U545" s="107"/>
      <c r="V545" s="107"/>
      <c r="W545" s="107"/>
      <c r="X545" s="107"/>
      <c r="Y545" s="107"/>
      <c r="Z545" s="107"/>
      <c r="AA545" s="107"/>
      <c r="AB545" s="107"/>
      <c r="AC545" s="107"/>
      <c r="AD545" s="107"/>
      <c r="AE545" s="107"/>
      <c r="AF545" s="107"/>
      <c r="AG545" s="107"/>
      <c r="AH545" s="107"/>
      <c r="AI545" s="107"/>
    </row>
    <row r="546" spans="1:35" ht="15.75" customHeight="1" x14ac:dyDescent="0.3">
      <c r="A546" s="107"/>
      <c r="B546" s="108"/>
      <c r="C546" s="108"/>
      <c r="D546" s="108"/>
      <c r="E546" s="109"/>
      <c r="F546" s="109"/>
      <c r="G546" s="109"/>
      <c r="H546" s="109"/>
      <c r="I546" s="109"/>
      <c r="J546" s="109"/>
      <c r="K546" s="109"/>
      <c r="L546" s="109"/>
      <c r="M546" s="107"/>
      <c r="N546" s="107"/>
      <c r="O546" s="107"/>
      <c r="P546" s="107"/>
      <c r="Q546" s="107"/>
      <c r="R546" s="107"/>
      <c r="S546" s="107"/>
      <c r="T546" s="107"/>
      <c r="U546" s="107"/>
      <c r="V546" s="107"/>
      <c r="W546" s="107"/>
      <c r="X546" s="107"/>
      <c r="Y546" s="107"/>
      <c r="Z546" s="107"/>
      <c r="AA546" s="107"/>
      <c r="AB546" s="107"/>
      <c r="AC546" s="107"/>
      <c r="AD546" s="107"/>
      <c r="AE546" s="107"/>
      <c r="AF546" s="107"/>
      <c r="AG546" s="107"/>
      <c r="AH546" s="107"/>
      <c r="AI546" s="107"/>
    </row>
    <row r="547" spans="1:35" ht="15.75" customHeight="1" x14ac:dyDescent="0.3">
      <c r="A547" s="107"/>
      <c r="B547" s="108"/>
      <c r="C547" s="108"/>
      <c r="D547" s="108"/>
      <c r="E547" s="109"/>
      <c r="F547" s="109"/>
      <c r="G547" s="109"/>
      <c r="H547" s="109"/>
      <c r="I547" s="109"/>
      <c r="J547" s="109"/>
      <c r="K547" s="109"/>
      <c r="L547" s="109"/>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row>
    <row r="548" spans="1:35" ht="15.75" customHeight="1" x14ac:dyDescent="0.3">
      <c r="A548" s="107"/>
      <c r="B548" s="108"/>
      <c r="C548" s="108"/>
      <c r="D548" s="108"/>
      <c r="E548" s="109"/>
      <c r="F548" s="109"/>
      <c r="G548" s="109"/>
      <c r="H548" s="109"/>
      <c r="I548" s="109"/>
      <c r="J548" s="109"/>
      <c r="K548" s="109"/>
      <c r="L548" s="109"/>
      <c r="M548" s="107"/>
      <c r="N548" s="107"/>
      <c r="O548" s="107"/>
      <c r="P548" s="107"/>
      <c r="Q548" s="107"/>
      <c r="R548" s="107"/>
      <c r="S548" s="107"/>
      <c r="T548" s="107"/>
      <c r="U548" s="107"/>
      <c r="V548" s="107"/>
      <c r="W548" s="107"/>
      <c r="X548" s="107"/>
      <c r="Y548" s="107"/>
      <c r="Z548" s="107"/>
      <c r="AA548" s="107"/>
      <c r="AB548" s="107"/>
      <c r="AC548" s="107"/>
      <c r="AD548" s="107"/>
      <c r="AE548" s="107"/>
      <c r="AF548" s="107"/>
      <c r="AG548" s="107"/>
      <c r="AH548" s="107"/>
      <c r="AI548" s="107"/>
    </row>
    <row r="549" spans="1:35" ht="15.75" customHeight="1" x14ac:dyDescent="0.3">
      <c r="A549" s="107"/>
      <c r="B549" s="108"/>
      <c r="C549" s="108"/>
      <c r="D549" s="108"/>
      <c r="E549" s="109"/>
      <c r="F549" s="109"/>
      <c r="G549" s="109"/>
      <c r="H549" s="109"/>
      <c r="I549" s="109"/>
      <c r="J549" s="109"/>
      <c r="K549" s="109"/>
      <c r="L549" s="109"/>
      <c r="M549" s="107"/>
      <c r="N549" s="107"/>
      <c r="O549" s="107"/>
      <c r="P549" s="107"/>
      <c r="Q549" s="107"/>
      <c r="R549" s="107"/>
      <c r="S549" s="107"/>
      <c r="T549" s="107"/>
      <c r="U549" s="107"/>
      <c r="V549" s="107"/>
      <c r="W549" s="107"/>
      <c r="X549" s="107"/>
      <c r="Y549" s="107"/>
      <c r="Z549" s="107"/>
      <c r="AA549" s="107"/>
      <c r="AB549" s="107"/>
      <c r="AC549" s="107"/>
      <c r="AD549" s="107"/>
      <c r="AE549" s="107"/>
      <c r="AF549" s="107"/>
      <c r="AG549" s="107"/>
      <c r="AH549" s="107"/>
      <c r="AI549" s="107"/>
    </row>
    <row r="550" spans="1:35" ht="15.75" customHeight="1" x14ac:dyDescent="0.3">
      <c r="A550" s="107"/>
      <c r="B550" s="108"/>
      <c r="C550" s="108"/>
      <c r="D550" s="108"/>
      <c r="E550" s="109"/>
      <c r="F550" s="109"/>
      <c r="G550" s="109"/>
      <c r="H550" s="109"/>
      <c r="I550" s="109"/>
      <c r="J550" s="109"/>
      <c r="K550" s="109"/>
      <c r="L550" s="109"/>
      <c r="M550" s="107"/>
      <c r="N550" s="107"/>
      <c r="O550" s="107"/>
      <c r="P550" s="107"/>
      <c r="Q550" s="107"/>
      <c r="R550" s="107"/>
      <c r="S550" s="107"/>
      <c r="T550" s="107"/>
      <c r="U550" s="107"/>
      <c r="V550" s="107"/>
      <c r="W550" s="107"/>
      <c r="X550" s="107"/>
      <c r="Y550" s="107"/>
      <c r="Z550" s="107"/>
      <c r="AA550" s="107"/>
      <c r="AB550" s="107"/>
      <c r="AC550" s="107"/>
      <c r="AD550" s="107"/>
      <c r="AE550" s="107"/>
      <c r="AF550" s="107"/>
      <c r="AG550" s="107"/>
      <c r="AH550" s="107"/>
      <c r="AI550" s="107"/>
    </row>
    <row r="551" spans="1:35" ht="15.75" customHeight="1" x14ac:dyDescent="0.3">
      <c r="A551" s="107"/>
      <c r="B551" s="108"/>
      <c r="C551" s="108"/>
      <c r="D551" s="108"/>
      <c r="E551" s="109"/>
      <c r="F551" s="109"/>
      <c r="G551" s="109"/>
      <c r="H551" s="109"/>
      <c r="I551" s="109"/>
      <c r="J551" s="109"/>
      <c r="K551" s="109"/>
      <c r="L551" s="109"/>
      <c r="M551" s="107"/>
      <c r="N551" s="107"/>
      <c r="O551" s="107"/>
      <c r="P551" s="107"/>
      <c r="Q551" s="107"/>
      <c r="R551" s="107"/>
      <c r="S551" s="107"/>
      <c r="T551" s="107"/>
      <c r="U551" s="107"/>
      <c r="V551" s="107"/>
      <c r="W551" s="107"/>
      <c r="X551" s="107"/>
      <c r="Y551" s="107"/>
      <c r="Z551" s="107"/>
      <c r="AA551" s="107"/>
      <c r="AB551" s="107"/>
      <c r="AC551" s="107"/>
      <c r="AD551" s="107"/>
      <c r="AE551" s="107"/>
      <c r="AF551" s="107"/>
      <c r="AG551" s="107"/>
      <c r="AH551" s="107"/>
      <c r="AI551" s="107"/>
    </row>
    <row r="552" spans="1:35" ht="15.75" customHeight="1" x14ac:dyDescent="0.3">
      <c r="A552" s="107"/>
      <c r="B552" s="108"/>
      <c r="C552" s="108"/>
      <c r="D552" s="108"/>
      <c r="E552" s="109"/>
      <c r="F552" s="109"/>
      <c r="G552" s="109"/>
      <c r="H552" s="109"/>
      <c r="I552" s="109"/>
      <c r="J552" s="109"/>
      <c r="K552" s="109"/>
      <c r="L552" s="109"/>
      <c r="M552" s="107"/>
      <c r="N552" s="107"/>
      <c r="O552" s="107"/>
      <c r="P552" s="107"/>
      <c r="Q552" s="107"/>
      <c r="R552" s="107"/>
      <c r="S552" s="107"/>
      <c r="T552" s="107"/>
      <c r="U552" s="107"/>
      <c r="V552" s="107"/>
      <c r="W552" s="107"/>
      <c r="X552" s="107"/>
      <c r="Y552" s="107"/>
      <c r="Z552" s="107"/>
      <c r="AA552" s="107"/>
      <c r="AB552" s="107"/>
      <c r="AC552" s="107"/>
      <c r="AD552" s="107"/>
      <c r="AE552" s="107"/>
      <c r="AF552" s="107"/>
      <c r="AG552" s="107"/>
      <c r="AH552" s="107"/>
      <c r="AI552" s="107"/>
    </row>
    <row r="553" spans="1:35" ht="15.75" customHeight="1" x14ac:dyDescent="0.3">
      <c r="A553" s="107"/>
      <c r="B553" s="108"/>
      <c r="C553" s="108"/>
      <c r="D553" s="108"/>
      <c r="E553" s="109"/>
      <c r="F553" s="109"/>
      <c r="G553" s="109"/>
      <c r="H553" s="109"/>
      <c r="I553" s="109"/>
      <c r="J553" s="109"/>
      <c r="K553" s="109"/>
      <c r="L553" s="109"/>
      <c r="M553" s="107"/>
      <c r="N553" s="107"/>
      <c r="O553" s="107"/>
      <c r="P553" s="107"/>
      <c r="Q553" s="107"/>
      <c r="R553" s="107"/>
      <c r="S553" s="107"/>
      <c r="T553" s="107"/>
      <c r="U553" s="107"/>
      <c r="V553" s="107"/>
      <c r="W553" s="107"/>
      <c r="X553" s="107"/>
      <c r="Y553" s="107"/>
      <c r="Z553" s="107"/>
      <c r="AA553" s="107"/>
      <c r="AB553" s="107"/>
      <c r="AC553" s="107"/>
      <c r="AD553" s="107"/>
      <c r="AE553" s="107"/>
      <c r="AF553" s="107"/>
      <c r="AG553" s="107"/>
      <c r="AH553" s="107"/>
      <c r="AI553" s="107"/>
    </row>
    <row r="554" spans="1:35" ht="15.75" customHeight="1" x14ac:dyDescent="0.3">
      <c r="A554" s="107"/>
      <c r="B554" s="108"/>
      <c r="C554" s="108"/>
      <c r="D554" s="108"/>
      <c r="E554" s="109"/>
      <c r="F554" s="109"/>
      <c r="G554" s="109"/>
      <c r="H554" s="109"/>
      <c r="I554" s="109"/>
      <c r="J554" s="109"/>
      <c r="K554" s="109"/>
      <c r="L554" s="109"/>
      <c r="M554" s="107"/>
      <c r="N554" s="107"/>
      <c r="O554" s="107"/>
      <c r="P554" s="107"/>
      <c r="Q554" s="107"/>
      <c r="R554" s="107"/>
      <c r="S554" s="107"/>
      <c r="T554" s="107"/>
      <c r="U554" s="107"/>
      <c r="V554" s="107"/>
      <c r="W554" s="107"/>
      <c r="X554" s="107"/>
      <c r="Y554" s="107"/>
      <c r="Z554" s="107"/>
      <c r="AA554" s="107"/>
      <c r="AB554" s="107"/>
      <c r="AC554" s="107"/>
      <c r="AD554" s="107"/>
      <c r="AE554" s="107"/>
      <c r="AF554" s="107"/>
      <c r="AG554" s="107"/>
      <c r="AH554" s="107"/>
      <c r="AI554" s="107"/>
    </row>
    <row r="555" spans="1:35" ht="15.75" customHeight="1" x14ac:dyDescent="0.3">
      <c r="A555" s="107"/>
      <c r="B555" s="108"/>
      <c r="C555" s="108"/>
      <c r="D555" s="108"/>
      <c r="E555" s="109"/>
      <c r="F555" s="109"/>
      <c r="G555" s="109"/>
      <c r="H555" s="109"/>
      <c r="I555" s="109"/>
      <c r="J555" s="109"/>
      <c r="K555" s="109"/>
      <c r="L555" s="109"/>
      <c r="M555" s="107"/>
      <c r="N555" s="107"/>
      <c r="O555" s="107"/>
      <c r="P555" s="107"/>
      <c r="Q555" s="107"/>
      <c r="R555" s="107"/>
      <c r="S555" s="107"/>
      <c r="T555" s="107"/>
      <c r="U555" s="107"/>
      <c r="V555" s="107"/>
      <c r="W555" s="107"/>
      <c r="X555" s="107"/>
      <c r="Y555" s="107"/>
      <c r="Z555" s="107"/>
      <c r="AA555" s="107"/>
      <c r="AB555" s="107"/>
      <c r="AC555" s="107"/>
      <c r="AD555" s="107"/>
      <c r="AE555" s="107"/>
      <c r="AF555" s="107"/>
      <c r="AG555" s="107"/>
      <c r="AH555" s="107"/>
      <c r="AI555" s="107"/>
    </row>
    <row r="556" spans="1:35" ht="15.75" customHeight="1" x14ac:dyDescent="0.3">
      <c r="A556" s="107"/>
      <c r="B556" s="108"/>
      <c r="C556" s="108"/>
      <c r="D556" s="108"/>
      <c r="E556" s="109"/>
      <c r="F556" s="109"/>
      <c r="G556" s="109"/>
      <c r="H556" s="109"/>
      <c r="I556" s="109"/>
      <c r="J556" s="109"/>
      <c r="K556" s="109"/>
      <c r="L556" s="109"/>
      <c r="M556" s="107"/>
      <c r="N556" s="107"/>
      <c r="O556" s="107"/>
      <c r="P556" s="107"/>
      <c r="Q556" s="107"/>
      <c r="R556" s="107"/>
      <c r="S556" s="107"/>
      <c r="T556" s="107"/>
      <c r="U556" s="107"/>
      <c r="V556" s="107"/>
      <c r="W556" s="107"/>
      <c r="X556" s="107"/>
      <c r="Y556" s="107"/>
      <c r="Z556" s="107"/>
      <c r="AA556" s="107"/>
      <c r="AB556" s="107"/>
      <c r="AC556" s="107"/>
      <c r="AD556" s="107"/>
      <c r="AE556" s="107"/>
      <c r="AF556" s="107"/>
      <c r="AG556" s="107"/>
      <c r="AH556" s="107"/>
      <c r="AI556" s="107"/>
    </row>
    <row r="557" spans="1:35" ht="15.75" customHeight="1" x14ac:dyDescent="0.3">
      <c r="A557" s="107"/>
      <c r="B557" s="108"/>
      <c r="C557" s="108"/>
      <c r="D557" s="108"/>
      <c r="E557" s="109"/>
      <c r="F557" s="109"/>
      <c r="G557" s="109"/>
      <c r="H557" s="109"/>
      <c r="I557" s="109"/>
      <c r="J557" s="109"/>
      <c r="K557" s="109"/>
      <c r="L557" s="109"/>
      <c r="M557" s="107"/>
      <c r="N557" s="107"/>
      <c r="O557" s="107"/>
      <c r="P557" s="107"/>
      <c r="Q557" s="107"/>
      <c r="R557" s="107"/>
      <c r="S557" s="107"/>
      <c r="T557" s="107"/>
      <c r="U557" s="107"/>
      <c r="V557" s="107"/>
      <c r="W557" s="107"/>
      <c r="X557" s="107"/>
      <c r="Y557" s="107"/>
      <c r="Z557" s="107"/>
      <c r="AA557" s="107"/>
      <c r="AB557" s="107"/>
      <c r="AC557" s="107"/>
      <c r="AD557" s="107"/>
      <c r="AE557" s="107"/>
      <c r="AF557" s="107"/>
      <c r="AG557" s="107"/>
      <c r="AH557" s="107"/>
      <c r="AI557" s="107"/>
    </row>
    <row r="558" spans="1:35" ht="15.75" customHeight="1" x14ac:dyDescent="0.3">
      <c r="A558" s="107"/>
      <c r="B558" s="108"/>
      <c r="C558" s="108"/>
      <c r="D558" s="108"/>
      <c r="E558" s="109"/>
      <c r="F558" s="109"/>
      <c r="G558" s="109"/>
      <c r="H558" s="109"/>
      <c r="I558" s="109"/>
      <c r="J558" s="109"/>
      <c r="K558" s="109"/>
      <c r="L558" s="109"/>
      <c r="M558" s="107"/>
      <c r="N558" s="107"/>
      <c r="O558" s="107"/>
      <c r="P558" s="107"/>
      <c r="Q558" s="107"/>
      <c r="R558" s="107"/>
      <c r="S558" s="107"/>
      <c r="T558" s="107"/>
      <c r="U558" s="107"/>
      <c r="V558" s="107"/>
      <c r="W558" s="107"/>
      <c r="X558" s="107"/>
      <c r="Y558" s="107"/>
      <c r="Z558" s="107"/>
      <c r="AA558" s="107"/>
      <c r="AB558" s="107"/>
      <c r="AC558" s="107"/>
      <c r="AD558" s="107"/>
      <c r="AE558" s="107"/>
      <c r="AF558" s="107"/>
      <c r="AG558" s="107"/>
      <c r="AH558" s="107"/>
      <c r="AI558" s="107"/>
    </row>
    <row r="559" spans="1:35" ht="15.75" customHeight="1" x14ac:dyDescent="0.3">
      <c r="A559" s="107"/>
      <c r="B559" s="108"/>
      <c r="C559" s="108"/>
      <c r="D559" s="108"/>
      <c r="E559" s="109"/>
      <c r="F559" s="109"/>
      <c r="G559" s="109"/>
      <c r="H559" s="109"/>
      <c r="I559" s="109"/>
      <c r="J559" s="109"/>
      <c r="K559" s="109"/>
      <c r="L559" s="109"/>
      <c r="M559" s="107"/>
      <c r="N559" s="107"/>
      <c r="O559" s="107"/>
      <c r="P559" s="107"/>
      <c r="Q559" s="107"/>
      <c r="R559" s="107"/>
      <c r="S559" s="107"/>
      <c r="T559" s="107"/>
      <c r="U559" s="107"/>
      <c r="V559" s="107"/>
      <c r="W559" s="107"/>
      <c r="X559" s="107"/>
      <c r="Y559" s="107"/>
      <c r="Z559" s="107"/>
      <c r="AA559" s="107"/>
      <c r="AB559" s="107"/>
      <c r="AC559" s="107"/>
      <c r="AD559" s="107"/>
      <c r="AE559" s="107"/>
      <c r="AF559" s="107"/>
      <c r="AG559" s="107"/>
      <c r="AH559" s="107"/>
      <c r="AI559" s="107"/>
    </row>
    <row r="560" spans="1:35" ht="15.75" customHeight="1" x14ac:dyDescent="0.3">
      <c r="A560" s="107"/>
      <c r="B560" s="108"/>
      <c r="C560" s="108"/>
      <c r="D560" s="108"/>
      <c r="E560" s="109"/>
      <c r="F560" s="109"/>
      <c r="G560" s="109"/>
      <c r="H560" s="109"/>
      <c r="I560" s="109"/>
      <c r="J560" s="109"/>
      <c r="K560" s="109"/>
      <c r="L560" s="109"/>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row>
    <row r="561" spans="1:35" ht="15.75" customHeight="1" x14ac:dyDescent="0.3">
      <c r="A561" s="107"/>
      <c r="B561" s="108"/>
      <c r="C561" s="108"/>
      <c r="D561" s="108"/>
      <c r="E561" s="109"/>
      <c r="F561" s="109"/>
      <c r="G561" s="109"/>
      <c r="H561" s="109"/>
      <c r="I561" s="109"/>
      <c r="J561" s="109"/>
      <c r="K561" s="109"/>
      <c r="L561" s="109"/>
      <c r="M561" s="107"/>
      <c r="N561" s="107"/>
      <c r="O561" s="107"/>
      <c r="P561" s="107"/>
      <c r="Q561" s="107"/>
      <c r="R561" s="107"/>
      <c r="S561" s="107"/>
      <c r="T561" s="107"/>
      <c r="U561" s="107"/>
      <c r="V561" s="107"/>
      <c r="W561" s="107"/>
      <c r="X561" s="107"/>
      <c r="Y561" s="107"/>
      <c r="Z561" s="107"/>
      <c r="AA561" s="107"/>
      <c r="AB561" s="107"/>
      <c r="AC561" s="107"/>
      <c r="AD561" s="107"/>
      <c r="AE561" s="107"/>
      <c r="AF561" s="107"/>
      <c r="AG561" s="107"/>
      <c r="AH561" s="107"/>
      <c r="AI561" s="107"/>
    </row>
    <row r="562" spans="1:35" ht="15.75" customHeight="1" x14ac:dyDescent="0.3">
      <c r="A562" s="107"/>
      <c r="B562" s="108"/>
      <c r="C562" s="108"/>
      <c r="D562" s="108"/>
      <c r="E562" s="109"/>
      <c r="F562" s="109"/>
      <c r="G562" s="109"/>
      <c r="H562" s="109"/>
      <c r="I562" s="109"/>
      <c r="J562" s="109"/>
      <c r="K562" s="109"/>
      <c r="L562" s="109"/>
      <c r="M562" s="107"/>
      <c r="N562" s="107"/>
      <c r="O562" s="107"/>
      <c r="P562" s="107"/>
      <c r="Q562" s="107"/>
      <c r="R562" s="107"/>
      <c r="S562" s="107"/>
      <c r="T562" s="107"/>
      <c r="U562" s="107"/>
      <c r="V562" s="107"/>
      <c r="W562" s="107"/>
      <c r="X562" s="107"/>
      <c r="Y562" s="107"/>
      <c r="Z562" s="107"/>
      <c r="AA562" s="107"/>
      <c r="AB562" s="107"/>
      <c r="AC562" s="107"/>
      <c r="AD562" s="107"/>
      <c r="AE562" s="107"/>
      <c r="AF562" s="107"/>
      <c r="AG562" s="107"/>
      <c r="AH562" s="107"/>
      <c r="AI562" s="107"/>
    </row>
    <row r="563" spans="1:35" ht="15.75" customHeight="1" x14ac:dyDescent="0.3">
      <c r="A563" s="107"/>
      <c r="B563" s="108"/>
      <c r="C563" s="108"/>
      <c r="D563" s="108"/>
      <c r="E563" s="109"/>
      <c r="F563" s="109"/>
      <c r="G563" s="109"/>
      <c r="H563" s="109"/>
      <c r="I563" s="109"/>
      <c r="J563" s="109"/>
      <c r="K563" s="109"/>
      <c r="L563" s="109"/>
      <c r="M563" s="107"/>
      <c r="N563" s="107"/>
      <c r="O563" s="107"/>
      <c r="P563" s="107"/>
      <c r="Q563" s="107"/>
      <c r="R563" s="107"/>
      <c r="S563" s="107"/>
      <c r="T563" s="107"/>
      <c r="U563" s="107"/>
      <c r="V563" s="107"/>
      <c r="W563" s="107"/>
      <c r="X563" s="107"/>
      <c r="Y563" s="107"/>
      <c r="Z563" s="107"/>
      <c r="AA563" s="107"/>
      <c r="AB563" s="107"/>
      <c r="AC563" s="107"/>
      <c r="AD563" s="107"/>
      <c r="AE563" s="107"/>
      <c r="AF563" s="107"/>
      <c r="AG563" s="107"/>
      <c r="AH563" s="107"/>
      <c r="AI563" s="107"/>
    </row>
    <row r="564" spans="1:35" ht="15.75" customHeight="1" x14ac:dyDescent="0.3">
      <c r="A564" s="107"/>
      <c r="B564" s="108"/>
      <c r="C564" s="108"/>
      <c r="D564" s="108"/>
      <c r="E564" s="109"/>
      <c r="F564" s="109"/>
      <c r="G564" s="109"/>
      <c r="H564" s="109"/>
      <c r="I564" s="109"/>
      <c r="J564" s="109"/>
      <c r="K564" s="109"/>
      <c r="L564" s="109"/>
      <c r="M564" s="107"/>
      <c r="N564" s="107"/>
      <c r="O564" s="107"/>
      <c r="P564" s="107"/>
      <c r="Q564" s="107"/>
      <c r="R564" s="107"/>
      <c r="S564" s="107"/>
      <c r="T564" s="107"/>
      <c r="U564" s="107"/>
      <c r="V564" s="107"/>
      <c r="W564" s="107"/>
      <c r="X564" s="107"/>
      <c r="Y564" s="107"/>
      <c r="Z564" s="107"/>
      <c r="AA564" s="107"/>
      <c r="AB564" s="107"/>
      <c r="AC564" s="107"/>
      <c r="AD564" s="107"/>
      <c r="AE564" s="107"/>
      <c r="AF564" s="107"/>
      <c r="AG564" s="107"/>
      <c r="AH564" s="107"/>
      <c r="AI564" s="107"/>
    </row>
    <row r="565" spans="1:35" ht="15.75" customHeight="1" x14ac:dyDescent="0.3">
      <c r="A565" s="107"/>
      <c r="B565" s="108"/>
      <c r="C565" s="108"/>
      <c r="D565" s="108"/>
      <c r="E565" s="109"/>
      <c r="F565" s="109"/>
      <c r="G565" s="109"/>
      <c r="H565" s="109"/>
      <c r="I565" s="109"/>
      <c r="J565" s="109"/>
      <c r="K565" s="109"/>
      <c r="L565" s="109"/>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row>
    <row r="566" spans="1:35" ht="15.75" customHeight="1" x14ac:dyDescent="0.3">
      <c r="A566" s="107"/>
      <c r="B566" s="108"/>
      <c r="C566" s="108"/>
      <c r="D566" s="108"/>
      <c r="E566" s="109"/>
      <c r="F566" s="109"/>
      <c r="G566" s="109"/>
      <c r="H566" s="109"/>
      <c r="I566" s="109"/>
      <c r="J566" s="109"/>
      <c r="K566" s="109"/>
      <c r="L566" s="109"/>
      <c r="M566" s="107"/>
      <c r="N566" s="107"/>
      <c r="O566" s="107"/>
      <c r="P566" s="107"/>
      <c r="Q566" s="107"/>
      <c r="R566" s="107"/>
      <c r="S566" s="107"/>
      <c r="T566" s="107"/>
      <c r="U566" s="107"/>
      <c r="V566" s="107"/>
      <c r="W566" s="107"/>
      <c r="X566" s="107"/>
      <c r="Y566" s="107"/>
      <c r="Z566" s="107"/>
      <c r="AA566" s="107"/>
      <c r="AB566" s="107"/>
      <c r="AC566" s="107"/>
      <c r="AD566" s="107"/>
      <c r="AE566" s="107"/>
      <c r="AF566" s="107"/>
      <c r="AG566" s="107"/>
      <c r="AH566" s="107"/>
      <c r="AI566" s="107"/>
    </row>
    <row r="567" spans="1:35" ht="15.75" customHeight="1" x14ac:dyDescent="0.3">
      <c r="A567" s="107"/>
      <c r="B567" s="108"/>
      <c r="C567" s="108"/>
      <c r="D567" s="108"/>
      <c r="E567" s="109"/>
      <c r="F567" s="109"/>
      <c r="G567" s="109"/>
      <c r="H567" s="109"/>
      <c r="I567" s="109"/>
      <c r="J567" s="109"/>
      <c r="K567" s="109"/>
      <c r="L567" s="109"/>
      <c r="M567" s="107"/>
      <c r="N567" s="107"/>
      <c r="O567" s="107"/>
      <c r="P567" s="107"/>
      <c r="Q567" s="107"/>
      <c r="R567" s="107"/>
      <c r="S567" s="107"/>
      <c r="T567" s="107"/>
      <c r="U567" s="107"/>
      <c r="V567" s="107"/>
      <c r="W567" s="107"/>
      <c r="X567" s="107"/>
      <c r="Y567" s="107"/>
      <c r="Z567" s="107"/>
      <c r="AA567" s="107"/>
      <c r="AB567" s="107"/>
      <c r="AC567" s="107"/>
      <c r="AD567" s="107"/>
      <c r="AE567" s="107"/>
      <c r="AF567" s="107"/>
      <c r="AG567" s="107"/>
      <c r="AH567" s="107"/>
      <c r="AI567" s="107"/>
    </row>
    <row r="568" spans="1:35" ht="15.75" customHeight="1" x14ac:dyDescent="0.3">
      <c r="A568" s="107"/>
      <c r="B568" s="108"/>
      <c r="C568" s="108"/>
      <c r="D568" s="108"/>
      <c r="E568" s="109"/>
      <c r="F568" s="109"/>
      <c r="G568" s="109"/>
      <c r="H568" s="109"/>
      <c r="I568" s="109"/>
      <c r="J568" s="109"/>
      <c r="K568" s="109"/>
      <c r="L568" s="109"/>
      <c r="M568" s="107"/>
      <c r="N568" s="107"/>
      <c r="O568" s="107"/>
      <c r="P568" s="107"/>
      <c r="Q568" s="107"/>
      <c r="R568" s="107"/>
      <c r="S568" s="107"/>
      <c r="T568" s="107"/>
      <c r="U568" s="107"/>
      <c r="V568" s="107"/>
      <c r="W568" s="107"/>
      <c r="X568" s="107"/>
      <c r="Y568" s="107"/>
      <c r="Z568" s="107"/>
      <c r="AA568" s="107"/>
      <c r="AB568" s="107"/>
      <c r="AC568" s="107"/>
      <c r="AD568" s="107"/>
      <c r="AE568" s="107"/>
      <c r="AF568" s="107"/>
      <c r="AG568" s="107"/>
      <c r="AH568" s="107"/>
      <c r="AI568" s="107"/>
    </row>
    <row r="569" spans="1:35" ht="15.75" customHeight="1" x14ac:dyDescent="0.3">
      <c r="A569" s="107"/>
      <c r="B569" s="108"/>
      <c r="C569" s="108"/>
      <c r="D569" s="108"/>
      <c r="E569" s="109"/>
      <c r="F569" s="109"/>
      <c r="G569" s="109"/>
      <c r="H569" s="109"/>
      <c r="I569" s="109"/>
      <c r="J569" s="109"/>
      <c r="K569" s="109"/>
      <c r="L569" s="109"/>
      <c r="M569" s="107"/>
      <c r="N569" s="107"/>
      <c r="O569" s="107"/>
      <c r="P569" s="107"/>
      <c r="Q569" s="107"/>
      <c r="R569" s="107"/>
      <c r="S569" s="107"/>
      <c r="T569" s="107"/>
      <c r="U569" s="107"/>
      <c r="V569" s="107"/>
      <c r="W569" s="107"/>
      <c r="X569" s="107"/>
      <c r="Y569" s="107"/>
      <c r="Z569" s="107"/>
      <c r="AA569" s="107"/>
      <c r="AB569" s="107"/>
      <c r="AC569" s="107"/>
      <c r="AD569" s="107"/>
      <c r="AE569" s="107"/>
      <c r="AF569" s="107"/>
      <c r="AG569" s="107"/>
      <c r="AH569" s="107"/>
      <c r="AI569" s="107"/>
    </row>
    <row r="570" spans="1:35" ht="15.75" customHeight="1" x14ac:dyDescent="0.3">
      <c r="A570" s="107"/>
      <c r="B570" s="108"/>
      <c r="C570" s="108"/>
      <c r="D570" s="108"/>
      <c r="E570" s="109"/>
      <c r="F570" s="109"/>
      <c r="G570" s="109"/>
      <c r="H570" s="109"/>
      <c r="I570" s="109"/>
      <c r="J570" s="109"/>
      <c r="K570" s="109"/>
      <c r="L570" s="109"/>
      <c r="M570" s="107"/>
      <c r="N570" s="107"/>
      <c r="O570" s="107"/>
      <c r="P570" s="107"/>
      <c r="Q570" s="107"/>
      <c r="R570" s="107"/>
      <c r="S570" s="107"/>
      <c r="T570" s="107"/>
      <c r="U570" s="107"/>
      <c r="V570" s="107"/>
      <c r="W570" s="107"/>
      <c r="X570" s="107"/>
      <c r="Y570" s="107"/>
      <c r="Z570" s="107"/>
      <c r="AA570" s="107"/>
      <c r="AB570" s="107"/>
      <c r="AC570" s="107"/>
      <c r="AD570" s="107"/>
      <c r="AE570" s="107"/>
      <c r="AF570" s="107"/>
      <c r="AG570" s="107"/>
      <c r="AH570" s="107"/>
      <c r="AI570" s="107"/>
    </row>
    <row r="571" spans="1:35" ht="15.75" customHeight="1" x14ac:dyDescent="0.3">
      <c r="A571" s="107"/>
      <c r="B571" s="108"/>
      <c r="C571" s="108"/>
      <c r="D571" s="108"/>
      <c r="E571" s="109"/>
      <c r="F571" s="109"/>
      <c r="G571" s="109"/>
      <c r="H571" s="109"/>
      <c r="I571" s="109"/>
      <c r="J571" s="109"/>
      <c r="K571" s="109"/>
      <c r="L571" s="109"/>
      <c r="M571" s="107"/>
      <c r="N571" s="107"/>
      <c r="O571" s="107"/>
      <c r="P571" s="107"/>
      <c r="Q571" s="107"/>
      <c r="R571" s="107"/>
      <c r="S571" s="107"/>
      <c r="T571" s="107"/>
      <c r="U571" s="107"/>
      <c r="V571" s="107"/>
      <c r="W571" s="107"/>
      <c r="X571" s="107"/>
      <c r="Y571" s="107"/>
      <c r="Z571" s="107"/>
      <c r="AA571" s="107"/>
      <c r="AB571" s="107"/>
      <c r="AC571" s="107"/>
      <c r="AD571" s="107"/>
      <c r="AE571" s="107"/>
      <c r="AF571" s="107"/>
      <c r="AG571" s="107"/>
      <c r="AH571" s="107"/>
      <c r="AI571" s="107"/>
    </row>
    <row r="572" spans="1:35" ht="15.75" customHeight="1" x14ac:dyDescent="0.3">
      <c r="A572" s="107"/>
      <c r="B572" s="108"/>
      <c r="C572" s="108"/>
      <c r="D572" s="108"/>
      <c r="E572" s="109"/>
      <c r="F572" s="109"/>
      <c r="G572" s="109"/>
      <c r="H572" s="109"/>
      <c r="I572" s="109"/>
      <c r="J572" s="109"/>
      <c r="K572" s="109"/>
      <c r="L572" s="109"/>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row>
    <row r="573" spans="1:35" ht="15.75" customHeight="1" x14ac:dyDescent="0.3">
      <c r="A573" s="107"/>
      <c r="B573" s="108"/>
      <c r="C573" s="108"/>
      <c r="D573" s="108"/>
      <c r="E573" s="109"/>
      <c r="F573" s="109"/>
      <c r="G573" s="109"/>
      <c r="H573" s="109"/>
      <c r="I573" s="109"/>
      <c r="J573" s="109"/>
      <c r="K573" s="109"/>
      <c r="L573" s="109"/>
      <c r="M573" s="107"/>
      <c r="N573" s="107"/>
      <c r="O573" s="107"/>
      <c r="P573" s="107"/>
      <c r="Q573" s="107"/>
      <c r="R573" s="107"/>
      <c r="S573" s="107"/>
      <c r="T573" s="107"/>
      <c r="U573" s="107"/>
      <c r="V573" s="107"/>
      <c r="W573" s="107"/>
      <c r="X573" s="107"/>
      <c r="Y573" s="107"/>
      <c r="Z573" s="107"/>
      <c r="AA573" s="107"/>
      <c r="AB573" s="107"/>
      <c r="AC573" s="107"/>
      <c r="AD573" s="107"/>
      <c r="AE573" s="107"/>
      <c r="AF573" s="107"/>
      <c r="AG573" s="107"/>
      <c r="AH573" s="107"/>
      <c r="AI573" s="107"/>
    </row>
    <row r="574" spans="1:35" ht="15.75" customHeight="1" x14ac:dyDescent="0.3">
      <c r="A574" s="107"/>
      <c r="B574" s="108"/>
      <c r="C574" s="108"/>
      <c r="D574" s="108"/>
      <c r="E574" s="109"/>
      <c r="F574" s="109"/>
      <c r="G574" s="109"/>
      <c r="H574" s="109"/>
      <c r="I574" s="109"/>
      <c r="J574" s="109"/>
      <c r="K574" s="109"/>
      <c r="L574" s="109"/>
      <c r="M574" s="107"/>
      <c r="N574" s="107"/>
      <c r="O574" s="107"/>
      <c r="P574" s="107"/>
      <c r="Q574" s="107"/>
      <c r="R574" s="107"/>
      <c r="S574" s="107"/>
      <c r="T574" s="107"/>
      <c r="U574" s="107"/>
      <c r="V574" s="107"/>
      <c r="W574" s="107"/>
      <c r="X574" s="107"/>
      <c r="Y574" s="107"/>
      <c r="Z574" s="107"/>
      <c r="AA574" s="107"/>
      <c r="AB574" s="107"/>
      <c r="AC574" s="107"/>
      <c r="AD574" s="107"/>
      <c r="AE574" s="107"/>
      <c r="AF574" s="107"/>
      <c r="AG574" s="107"/>
      <c r="AH574" s="107"/>
      <c r="AI574" s="107"/>
    </row>
    <row r="575" spans="1:35" ht="15.75" customHeight="1" x14ac:dyDescent="0.3">
      <c r="A575" s="107"/>
      <c r="B575" s="108"/>
      <c r="C575" s="108"/>
      <c r="D575" s="108"/>
      <c r="E575" s="109"/>
      <c r="F575" s="109"/>
      <c r="G575" s="109"/>
      <c r="H575" s="109"/>
      <c r="I575" s="109"/>
      <c r="J575" s="109"/>
      <c r="K575" s="109"/>
      <c r="L575" s="109"/>
      <c r="M575" s="107"/>
      <c r="N575" s="107"/>
      <c r="O575" s="107"/>
      <c r="P575" s="107"/>
      <c r="Q575" s="107"/>
      <c r="R575" s="107"/>
      <c r="S575" s="107"/>
      <c r="T575" s="107"/>
      <c r="U575" s="107"/>
      <c r="V575" s="107"/>
      <c r="W575" s="107"/>
      <c r="X575" s="107"/>
      <c r="Y575" s="107"/>
      <c r="Z575" s="107"/>
      <c r="AA575" s="107"/>
      <c r="AB575" s="107"/>
      <c r="AC575" s="107"/>
      <c r="AD575" s="107"/>
      <c r="AE575" s="107"/>
      <c r="AF575" s="107"/>
      <c r="AG575" s="107"/>
      <c r="AH575" s="107"/>
      <c r="AI575" s="107"/>
    </row>
    <row r="576" spans="1:35" ht="15.75" customHeight="1" x14ac:dyDescent="0.3">
      <c r="A576" s="107"/>
      <c r="B576" s="108"/>
      <c r="C576" s="108"/>
      <c r="D576" s="108"/>
      <c r="E576" s="109"/>
      <c r="F576" s="109"/>
      <c r="G576" s="109"/>
      <c r="H576" s="109"/>
      <c r="I576" s="109"/>
      <c r="J576" s="109"/>
      <c r="K576" s="109"/>
      <c r="L576" s="109"/>
      <c r="M576" s="107"/>
      <c r="N576" s="107"/>
      <c r="O576" s="107"/>
      <c r="P576" s="107"/>
      <c r="Q576" s="107"/>
      <c r="R576" s="107"/>
      <c r="S576" s="107"/>
      <c r="T576" s="107"/>
      <c r="U576" s="107"/>
      <c r="V576" s="107"/>
      <c r="W576" s="107"/>
      <c r="X576" s="107"/>
      <c r="Y576" s="107"/>
      <c r="Z576" s="107"/>
      <c r="AA576" s="107"/>
      <c r="AB576" s="107"/>
      <c r="AC576" s="107"/>
      <c r="AD576" s="107"/>
      <c r="AE576" s="107"/>
      <c r="AF576" s="107"/>
      <c r="AG576" s="107"/>
      <c r="AH576" s="107"/>
      <c r="AI576" s="107"/>
    </row>
    <row r="577" spans="1:35" ht="15.75" customHeight="1" x14ac:dyDescent="0.3">
      <c r="A577" s="107"/>
      <c r="B577" s="108"/>
      <c r="C577" s="108"/>
      <c r="D577" s="108"/>
      <c r="E577" s="109"/>
      <c r="F577" s="109"/>
      <c r="G577" s="109"/>
      <c r="H577" s="109"/>
      <c r="I577" s="109"/>
      <c r="J577" s="109"/>
      <c r="K577" s="109"/>
      <c r="L577" s="109"/>
      <c r="M577" s="107"/>
      <c r="N577" s="107"/>
      <c r="O577" s="107"/>
      <c r="P577" s="107"/>
      <c r="Q577" s="107"/>
      <c r="R577" s="107"/>
      <c r="S577" s="107"/>
      <c r="T577" s="107"/>
      <c r="U577" s="107"/>
      <c r="V577" s="107"/>
      <c r="W577" s="107"/>
      <c r="X577" s="107"/>
      <c r="Y577" s="107"/>
      <c r="Z577" s="107"/>
      <c r="AA577" s="107"/>
      <c r="AB577" s="107"/>
      <c r="AC577" s="107"/>
      <c r="AD577" s="107"/>
      <c r="AE577" s="107"/>
      <c r="AF577" s="107"/>
      <c r="AG577" s="107"/>
      <c r="AH577" s="107"/>
      <c r="AI577" s="107"/>
    </row>
    <row r="578" spans="1:35" ht="15.75" customHeight="1" x14ac:dyDescent="0.3">
      <c r="A578" s="107"/>
      <c r="B578" s="108"/>
      <c r="C578" s="108"/>
      <c r="D578" s="108"/>
      <c r="E578" s="109"/>
      <c r="F578" s="109"/>
      <c r="G578" s="109"/>
      <c r="H578" s="109"/>
      <c r="I578" s="109"/>
      <c r="J578" s="109"/>
      <c r="K578" s="109"/>
      <c r="L578" s="109"/>
      <c r="M578" s="107"/>
      <c r="N578" s="107"/>
      <c r="O578" s="107"/>
      <c r="P578" s="107"/>
      <c r="Q578" s="107"/>
      <c r="R578" s="107"/>
      <c r="S578" s="107"/>
      <c r="T578" s="107"/>
      <c r="U578" s="107"/>
      <c r="V578" s="107"/>
      <c r="W578" s="107"/>
      <c r="X578" s="107"/>
      <c r="Y578" s="107"/>
      <c r="Z578" s="107"/>
      <c r="AA578" s="107"/>
      <c r="AB578" s="107"/>
      <c r="AC578" s="107"/>
      <c r="AD578" s="107"/>
      <c r="AE578" s="107"/>
      <c r="AF578" s="107"/>
      <c r="AG578" s="107"/>
      <c r="AH578" s="107"/>
      <c r="AI578" s="107"/>
    </row>
    <row r="579" spans="1:35" ht="15.75" customHeight="1" x14ac:dyDescent="0.3">
      <c r="A579" s="107"/>
      <c r="B579" s="108"/>
      <c r="C579" s="108"/>
      <c r="D579" s="108"/>
      <c r="E579" s="109"/>
      <c r="F579" s="109"/>
      <c r="G579" s="109"/>
      <c r="H579" s="109"/>
      <c r="I579" s="109"/>
      <c r="J579" s="109"/>
      <c r="K579" s="109"/>
      <c r="L579" s="109"/>
      <c r="M579" s="107"/>
      <c r="N579" s="107"/>
      <c r="O579" s="107"/>
      <c r="P579" s="107"/>
      <c r="Q579" s="107"/>
      <c r="R579" s="107"/>
      <c r="S579" s="107"/>
      <c r="T579" s="107"/>
      <c r="U579" s="107"/>
      <c r="V579" s="107"/>
      <c r="W579" s="107"/>
      <c r="X579" s="107"/>
      <c r="Y579" s="107"/>
      <c r="Z579" s="107"/>
      <c r="AA579" s="107"/>
      <c r="AB579" s="107"/>
      <c r="AC579" s="107"/>
      <c r="AD579" s="107"/>
      <c r="AE579" s="107"/>
      <c r="AF579" s="107"/>
      <c r="AG579" s="107"/>
      <c r="AH579" s="107"/>
      <c r="AI579" s="107"/>
    </row>
    <row r="580" spans="1:35" ht="15.75" customHeight="1" x14ac:dyDescent="0.3">
      <c r="A580" s="107"/>
      <c r="B580" s="108"/>
      <c r="C580" s="108"/>
      <c r="D580" s="108"/>
      <c r="E580" s="109"/>
      <c r="F580" s="109"/>
      <c r="G580" s="109"/>
      <c r="H580" s="109"/>
      <c r="I580" s="109"/>
      <c r="J580" s="109"/>
      <c r="K580" s="109"/>
      <c r="L580" s="109"/>
      <c r="M580" s="107"/>
      <c r="N580" s="107"/>
      <c r="O580" s="107"/>
      <c r="P580" s="107"/>
      <c r="Q580" s="107"/>
      <c r="R580" s="107"/>
      <c r="S580" s="107"/>
      <c r="T580" s="107"/>
      <c r="U580" s="107"/>
      <c r="V580" s="107"/>
      <c r="W580" s="107"/>
      <c r="X580" s="107"/>
      <c r="Y580" s="107"/>
      <c r="Z580" s="107"/>
      <c r="AA580" s="107"/>
      <c r="AB580" s="107"/>
      <c r="AC580" s="107"/>
      <c r="AD580" s="107"/>
      <c r="AE580" s="107"/>
      <c r="AF580" s="107"/>
      <c r="AG580" s="107"/>
      <c r="AH580" s="107"/>
      <c r="AI580" s="107"/>
    </row>
    <row r="581" spans="1:35" ht="15.75" customHeight="1" x14ac:dyDescent="0.3">
      <c r="A581" s="107"/>
      <c r="B581" s="108"/>
      <c r="C581" s="108"/>
      <c r="D581" s="108"/>
      <c r="E581" s="109"/>
      <c r="F581" s="109"/>
      <c r="G581" s="109"/>
      <c r="H581" s="109"/>
      <c r="I581" s="109"/>
      <c r="J581" s="109"/>
      <c r="K581" s="109"/>
      <c r="L581" s="109"/>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row>
    <row r="582" spans="1:35" ht="15.75" customHeight="1" x14ac:dyDescent="0.3">
      <c r="A582" s="107"/>
      <c r="B582" s="108"/>
      <c r="C582" s="108"/>
      <c r="D582" s="108"/>
      <c r="E582" s="109"/>
      <c r="F582" s="109"/>
      <c r="G582" s="109"/>
      <c r="H582" s="109"/>
      <c r="I582" s="109"/>
      <c r="J582" s="109"/>
      <c r="K582" s="109"/>
      <c r="L582" s="109"/>
      <c r="M582" s="107"/>
      <c r="N582" s="107"/>
      <c r="O582" s="107"/>
      <c r="P582" s="107"/>
      <c r="Q582" s="107"/>
      <c r="R582" s="107"/>
      <c r="S582" s="107"/>
      <c r="T582" s="107"/>
      <c r="U582" s="107"/>
      <c r="V582" s="107"/>
      <c r="W582" s="107"/>
      <c r="X582" s="107"/>
      <c r="Y582" s="107"/>
      <c r="Z582" s="107"/>
      <c r="AA582" s="107"/>
      <c r="AB582" s="107"/>
      <c r="AC582" s="107"/>
      <c r="AD582" s="107"/>
      <c r="AE582" s="107"/>
      <c r="AF582" s="107"/>
      <c r="AG582" s="107"/>
      <c r="AH582" s="107"/>
      <c r="AI582" s="107"/>
    </row>
    <row r="583" spans="1:35" ht="15.75" customHeight="1" x14ac:dyDescent="0.3">
      <c r="A583" s="107"/>
      <c r="B583" s="108"/>
      <c r="C583" s="108"/>
      <c r="D583" s="108"/>
      <c r="E583" s="109"/>
      <c r="F583" s="109"/>
      <c r="G583" s="109"/>
      <c r="H583" s="109"/>
      <c r="I583" s="109"/>
      <c r="J583" s="109"/>
      <c r="K583" s="109"/>
      <c r="L583" s="109"/>
      <c r="M583" s="107"/>
      <c r="N583" s="107"/>
      <c r="O583" s="107"/>
      <c r="P583" s="107"/>
      <c r="Q583" s="107"/>
      <c r="R583" s="107"/>
      <c r="S583" s="107"/>
      <c r="T583" s="107"/>
      <c r="U583" s="107"/>
      <c r="V583" s="107"/>
      <c r="W583" s="107"/>
      <c r="X583" s="107"/>
      <c r="Y583" s="107"/>
      <c r="Z583" s="107"/>
      <c r="AA583" s="107"/>
      <c r="AB583" s="107"/>
      <c r="AC583" s="107"/>
      <c r="AD583" s="107"/>
      <c r="AE583" s="107"/>
      <c r="AF583" s="107"/>
      <c r="AG583" s="107"/>
      <c r="AH583" s="107"/>
      <c r="AI583" s="107"/>
    </row>
    <row r="584" spans="1:35" ht="15.75" customHeight="1" x14ac:dyDescent="0.3">
      <c r="A584" s="107"/>
      <c r="B584" s="108"/>
      <c r="C584" s="108"/>
      <c r="D584" s="108"/>
      <c r="E584" s="109"/>
      <c r="F584" s="109"/>
      <c r="G584" s="109"/>
      <c r="H584" s="109"/>
      <c r="I584" s="109"/>
      <c r="J584" s="109"/>
      <c r="K584" s="109"/>
      <c r="L584" s="109"/>
      <c r="M584" s="107"/>
      <c r="N584" s="107"/>
      <c r="O584" s="107"/>
      <c r="P584" s="107"/>
      <c r="Q584" s="107"/>
      <c r="R584" s="107"/>
      <c r="S584" s="107"/>
      <c r="T584" s="107"/>
      <c r="U584" s="107"/>
      <c r="V584" s="107"/>
      <c r="W584" s="107"/>
      <c r="X584" s="107"/>
      <c r="Y584" s="107"/>
      <c r="Z584" s="107"/>
      <c r="AA584" s="107"/>
      <c r="AB584" s="107"/>
      <c r="AC584" s="107"/>
      <c r="AD584" s="107"/>
      <c r="AE584" s="107"/>
      <c r="AF584" s="107"/>
      <c r="AG584" s="107"/>
      <c r="AH584" s="107"/>
      <c r="AI584" s="107"/>
    </row>
    <row r="585" spans="1:35" ht="15.75" customHeight="1" x14ac:dyDescent="0.3">
      <c r="A585" s="107"/>
      <c r="B585" s="108"/>
      <c r="C585" s="108"/>
      <c r="D585" s="108"/>
      <c r="E585" s="109"/>
      <c r="F585" s="109"/>
      <c r="G585" s="109"/>
      <c r="H585" s="109"/>
      <c r="I585" s="109"/>
      <c r="J585" s="109"/>
      <c r="K585" s="109"/>
      <c r="L585" s="109"/>
      <c r="M585" s="107"/>
      <c r="N585" s="107"/>
      <c r="O585" s="107"/>
      <c r="P585" s="107"/>
      <c r="Q585" s="107"/>
      <c r="R585" s="107"/>
      <c r="S585" s="107"/>
      <c r="T585" s="107"/>
      <c r="U585" s="107"/>
      <c r="V585" s="107"/>
      <c r="W585" s="107"/>
      <c r="X585" s="107"/>
      <c r="Y585" s="107"/>
      <c r="Z585" s="107"/>
      <c r="AA585" s="107"/>
      <c r="AB585" s="107"/>
      <c r="AC585" s="107"/>
      <c r="AD585" s="107"/>
      <c r="AE585" s="107"/>
      <c r="AF585" s="107"/>
      <c r="AG585" s="107"/>
      <c r="AH585" s="107"/>
      <c r="AI585" s="107"/>
    </row>
    <row r="586" spans="1:35" ht="15.75" customHeight="1" x14ac:dyDescent="0.3">
      <c r="A586" s="107"/>
      <c r="B586" s="108"/>
      <c r="C586" s="108"/>
      <c r="D586" s="108"/>
      <c r="E586" s="109"/>
      <c r="F586" s="109"/>
      <c r="G586" s="109"/>
      <c r="H586" s="109"/>
      <c r="I586" s="109"/>
      <c r="J586" s="109"/>
      <c r="K586" s="109"/>
      <c r="L586" s="109"/>
      <c r="M586" s="107"/>
      <c r="N586" s="107"/>
      <c r="O586" s="107"/>
      <c r="P586" s="107"/>
      <c r="Q586" s="107"/>
      <c r="R586" s="107"/>
      <c r="S586" s="107"/>
      <c r="T586" s="107"/>
      <c r="U586" s="107"/>
      <c r="V586" s="107"/>
      <c r="W586" s="107"/>
      <c r="X586" s="107"/>
      <c r="Y586" s="107"/>
      <c r="Z586" s="107"/>
      <c r="AA586" s="107"/>
      <c r="AB586" s="107"/>
      <c r="AC586" s="107"/>
      <c r="AD586" s="107"/>
      <c r="AE586" s="107"/>
      <c r="AF586" s="107"/>
      <c r="AG586" s="107"/>
      <c r="AH586" s="107"/>
      <c r="AI586" s="107"/>
    </row>
    <row r="587" spans="1:35" ht="15.75" customHeight="1" x14ac:dyDescent="0.3">
      <c r="A587" s="107"/>
      <c r="B587" s="108"/>
      <c r="C587" s="108"/>
      <c r="D587" s="108"/>
      <c r="E587" s="109"/>
      <c r="F587" s="109"/>
      <c r="G587" s="109"/>
      <c r="H587" s="109"/>
      <c r="I587" s="109"/>
      <c r="J587" s="109"/>
      <c r="K587" s="109"/>
      <c r="L587" s="109"/>
      <c r="M587" s="107"/>
      <c r="N587" s="107"/>
      <c r="O587" s="107"/>
      <c r="P587" s="107"/>
      <c r="Q587" s="107"/>
      <c r="R587" s="107"/>
      <c r="S587" s="107"/>
      <c r="T587" s="107"/>
      <c r="U587" s="107"/>
      <c r="V587" s="107"/>
      <c r="W587" s="107"/>
      <c r="X587" s="107"/>
      <c r="Y587" s="107"/>
      <c r="Z587" s="107"/>
      <c r="AA587" s="107"/>
      <c r="AB587" s="107"/>
      <c r="AC587" s="107"/>
      <c r="AD587" s="107"/>
      <c r="AE587" s="107"/>
      <c r="AF587" s="107"/>
      <c r="AG587" s="107"/>
      <c r="AH587" s="107"/>
      <c r="AI587" s="107"/>
    </row>
    <row r="588" spans="1:35" ht="15.75" customHeight="1" x14ac:dyDescent="0.3">
      <c r="A588" s="107"/>
      <c r="B588" s="108"/>
      <c r="C588" s="108"/>
      <c r="D588" s="108"/>
      <c r="E588" s="109"/>
      <c r="F588" s="109"/>
      <c r="G588" s="109"/>
      <c r="H588" s="109"/>
      <c r="I588" s="109"/>
      <c r="J588" s="109"/>
      <c r="K588" s="109"/>
      <c r="L588" s="109"/>
      <c r="M588" s="107"/>
      <c r="N588" s="107"/>
      <c r="O588" s="107"/>
      <c r="P588" s="107"/>
      <c r="Q588" s="107"/>
      <c r="R588" s="107"/>
      <c r="S588" s="107"/>
      <c r="T588" s="107"/>
      <c r="U588" s="107"/>
      <c r="V588" s="107"/>
      <c r="W588" s="107"/>
      <c r="X588" s="107"/>
      <c r="Y588" s="107"/>
      <c r="Z588" s="107"/>
      <c r="AA588" s="107"/>
      <c r="AB588" s="107"/>
      <c r="AC588" s="107"/>
      <c r="AD588" s="107"/>
      <c r="AE588" s="107"/>
      <c r="AF588" s="107"/>
      <c r="AG588" s="107"/>
      <c r="AH588" s="107"/>
      <c r="AI588" s="107"/>
    </row>
    <row r="589" spans="1:35" ht="15.75" customHeight="1" x14ac:dyDescent="0.3">
      <c r="A589" s="107"/>
      <c r="B589" s="108"/>
      <c r="C589" s="108"/>
      <c r="D589" s="108"/>
      <c r="E589" s="109"/>
      <c r="F589" s="109"/>
      <c r="G589" s="109"/>
      <c r="H589" s="109"/>
      <c r="I589" s="109"/>
      <c r="J589" s="109"/>
      <c r="K589" s="109"/>
      <c r="L589" s="109"/>
      <c r="M589" s="107"/>
      <c r="N589" s="107"/>
      <c r="O589" s="107"/>
      <c r="P589" s="107"/>
      <c r="Q589" s="107"/>
      <c r="R589" s="107"/>
      <c r="S589" s="107"/>
      <c r="T589" s="107"/>
      <c r="U589" s="107"/>
      <c r="V589" s="107"/>
      <c r="W589" s="107"/>
      <c r="X589" s="107"/>
      <c r="Y589" s="107"/>
      <c r="Z589" s="107"/>
      <c r="AA589" s="107"/>
      <c r="AB589" s="107"/>
      <c r="AC589" s="107"/>
      <c r="AD589" s="107"/>
      <c r="AE589" s="107"/>
      <c r="AF589" s="107"/>
      <c r="AG589" s="107"/>
      <c r="AH589" s="107"/>
      <c r="AI589" s="107"/>
    </row>
    <row r="590" spans="1:35" ht="15.75" customHeight="1" x14ac:dyDescent="0.3">
      <c r="A590" s="107"/>
      <c r="B590" s="108"/>
      <c r="C590" s="108"/>
      <c r="D590" s="108"/>
      <c r="E590" s="109"/>
      <c r="F590" s="109"/>
      <c r="G590" s="109"/>
      <c r="H590" s="109"/>
      <c r="I590" s="109"/>
      <c r="J590" s="109"/>
      <c r="K590" s="109"/>
      <c r="L590" s="109"/>
      <c r="M590" s="107"/>
      <c r="N590" s="107"/>
      <c r="O590" s="107"/>
      <c r="P590" s="107"/>
      <c r="Q590" s="107"/>
      <c r="R590" s="107"/>
      <c r="S590" s="107"/>
      <c r="T590" s="107"/>
      <c r="U590" s="107"/>
      <c r="V590" s="107"/>
      <c r="W590" s="107"/>
      <c r="X590" s="107"/>
      <c r="Y590" s="107"/>
      <c r="Z590" s="107"/>
      <c r="AA590" s="107"/>
      <c r="AB590" s="107"/>
      <c r="AC590" s="107"/>
      <c r="AD590" s="107"/>
      <c r="AE590" s="107"/>
      <c r="AF590" s="107"/>
      <c r="AG590" s="107"/>
      <c r="AH590" s="107"/>
      <c r="AI590" s="107"/>
    </row>
    <row r="591" spans="1:35" ht="15.75" customHeight="1" x14ac:dyDescent="0.3">
      <c r="A591" s="107"/>
      <c r="B591" s="108"/>
      <c r="C591" s="108"/>
      <c r="D591" s="108"/>
      <c r="E591" s="109"/>
      <c r="F591" s="109"/>
      <c r="G591" s="109"/>
      <c r="H591" s="109"/>
      <c r="I591" s="109"/>
      <c r="J591" s="109"/>
      <c r="K591" s="109"/>
      <c r="L591" s="109"/>
      <c r="M591" s="107"/>
      <c r="N591" s="107"/>
      <c r="O591" s="107"/>
      <c r="P591" s="107"/>
      <c r="Q591" s="107"/>
      <c r="R591" s="107"/>
      <c r="S591" s="107"/>
      <c r="T591" s="107"/>
      <c r="U591" s="107"/>
      <c r="V591" s="107"/>
      <c r="W591" s="107"/>
      <c r="X591" s="107"/>
      <c r="Y591" s="107"/>
      <c r="Z591" s="107"/>
      <c r="AA591" s="107"/>
      <c r="AB591" s="107"/>
      <c r="AC591" s="107"/>
      <c r="AD591" s="107"/>
      <c r="AE591" s="107"/>
      <c r="AF591" s="107"/>
      <c r="AG591" s="107"/>
      <c r="AH591" s="107"/>
      <c r="AI591" s="107"/>
    </row>
    <row r="592" spans="1:35" ht="15.75" customHeight="1" x14ac:dyDescent="0.3">
      <c r="A592" s="107"/>
      <c r="B592" s="108"/>
      <c r="C592" s="108"/>
      <c r="D592" s="108"/>
      <c r="E592" s="109"/>
      <c r="F592" s="109"/>
      <c r="G592" s="109"/>
      <c r="H592" s="109"/>
      <c r="I592" s="109"/>
      <c r="J592" s="109"/>
      <c r="K592" s="109"/>
      <c r="L592" s="109"/>
      <c r="M592" s="107"/>
      <c r="N592" s="107"/>
      <c r="O592" s="107"/>
      <c r="P592" s="107"/>
      <c r="Q592" s="107"/>
      <c r="R592" s="107"/>
      <c r="S592" s="107"/>
      <c r="T592" s="107"/>
      <c r="U592" s="107"/>
      <c r="V592" s="107"/>
      <c r="W592" s="107"/>
      <c r="X592" s="107"/>
      <c r="Y592" s="107"/>
      <c r="Z592" s="107"/>
      <c r="AA592" s="107"/>
      <c r="AB592" s="107"/>
      <c r="AC592" s="107"/>
      <c r="AD592" s="107"/>
      <c r="AE592" s="107"/>
      <c r="AF592" s="107"/>
      <c r="AG592" s="107"/>
      <c r="AH592" s="107"/>
      <c r="AI592" s="107"/>
    </row>
    <row r="593" spans="1:35" ht="15.75" customHeight="1" x14ac:dyDescent="0.3">
      <c r="A593" s="107"/>
      <c r="B593" s="108"/>
      <c r="C593" s="108"/>
      <c r="D593" s="108"/>
      <c r="E593" s="109"/>
      <c r="F593" s="109"/>
      <c r="G593" s="109"/>
      <c r="H593" s="109"/>
      <c r="I593" s="109"/>
      <c r="J593" s="109"/>
      <c r="K593" s="109"/>
      <c r="L593" s="109"/>
      <c r="M593" s="107"/>
      <c r="N593" s="107"/>
      <c r="O593" s="107"/>
      <c r="P593" s="107"/>
      <c r="Q593" s="107"/>
      <c r="R593" s="107"/>
      <c r="S593" s="107"/>
      <c r="T593" s="107"/>
      <c r="U593" s="107"/>
      <c r="V593" s="107"/>
      <c r="W593" s="107"/>
      <c r="X593" s="107"/>
      <c r="Y593" s="107"/>
      <c r="Z593" s="107"/>
      <c r="AA593" s="107"/>
      <c r="AB593" s="107"/>
      <c r="AC593" s="107"/>
      <c r="AD593" s="107"/>
      <c r="AE593" s="107"/>
      <c r="AF593" s="107"/>
      <c r="AG593" s="107"/>
      <c r="AH593" s="107"/>
      <c r="AI593" s="107"/>
    </row>
    <row r="594" spans="1:35" ht="15.75" customHeight="1" x14ac:dyDescent="0.3">
      <c r="A594" s="107"/>
      <c r="B594" s="108"/>
      <c r="C594" s="108"/>
      <c r="D594" s="108"/>
      <c r="E594" s="109"/>
      <c r="F594" s="109"/>
      <c r="G594" s="109"/>
      <c r="H594" s="109"/>
      <c r="I594" s="109"/>
      <c r="J594" s="109"/>
      <c r="K594" s="109"/>
      <c r="L594" s="109"/>
      <c r="M594" s="107"/>
      <c r="N594" s="107"/>
      <c r="O594" s="107"/>
      <c r="P594" s="107"/>
      <c r="Q594" s="107"/>
      <c r="R594" s="107"/>
      <c r="S594" s="107"/>
      <c r="T594" s="107"/>
      <c r="U594" s="107"/>
      <c r="V594" s="107"/>
      <c r="W594" s="107"/>
      <c r="X594" s="107"/>
      <c r="Y594" s="107"/>
      <c r="Z594" s="107"/>
      <c r="AA594" s="107"/>
      <c r="AB594" s="107"/>
      <c r="AC594" s="107"/>
      <c r="AD594" s="107"/>
      <c r="AE594" s="107"/>
      <c r="AF594" s="107"/>
      <c r="AG594" s="107"/>
      <c r="AH594" s="107"/>
      <c r="AI594" s="107"/>
    </row>
    <row r="595" spans="1:35" ht="15.75" customHeight="1" x14ac:dyDescent="0.3">
      <c r="A595" s="107"/>
      <c r="B595" s="108"/>
      <c r="C595" s="108"/>
      <c r="D595" s="108"/>
      <c r="E595" s="109"/>
      <c r="F595" s="109"/>
      <c r="G595" s="109"/>
      <c r="H595" s="109"/>
      <c r="I595" s="109"/>
      <c r="J595" s="109"/>
      <c r="K595" s="109"/>
      <c r="L595" s="109"/>
      <c r="M595" s="107"/>
      <c r="N595" s="107"/>
      <c r="O595" s="107"/>
      <c r="P595" s="107"/>
      <c r="Q595" s="107"/>
      <c r="R595" s="107"/>
      <c r="S595" s="107"/>
      <c r="T595" s="107"/>
      <c r="U595" s="107"/>
      <c r="V595" s="107"/>
      <c r="W595" s="107"/>
      <c r="X595" s="107"/>
      <c r="Y595" s="107"/>
      <c r="Z595" s="107"/>
      <c r="AA595" s="107"/>
      <c r="AB595" s="107"/>
      <c r="AC595" s="107"/>
      <c r="AD595" s="107"/>
      <c r="AE595" s="107"/>
      <c r="AF595" s="107"/>
      <c r="AG595" s="107"/>
      <c r="AH595" s="107"/>
      <c r="AI595" s="107"/>
    </row>
    <row r="596" spans="1:35" ht="15.75" customHeight="1" x14ac:dyDescent="0.3">
      <c r="A596" s="107"/>
      <c r="B596" s="108"/>
      <c r="C596" s="108"/>
      <c r="D596" s="108"/>
      <c r="E596" s="109"/>
      <c r="F596" s="109"/>
      <c r="G596" s="109"/>
      <c r="H596" s="109"/>
      <c r="I596" s="109"/>
      <c r="J596" s="109"/>
      <c r="K596" s="109"/>
      <c r="L596" s="109"/>
      <c r="M596" s="107"/>
      <c r="N596" s="107"/>
      <c r="O596" s="107"/>
      <c r="P596" s="107"/>
      <c r="Q596" s="107"/>
      <c r="R596" s="107"/>
      <c r="S596" s="107"/>
      <c r="T596" s="107"/>
      <c r="U596" s="107"/>
      <c r="V596" s="107"/>
      <c r="W596" s="107"/>
      <c r="X596" s="107"/>
      <c r="Y596" s="107"/>
      <c r="Z596" s="107"/>
      <c r="AA596" s="107"/>
      <c r="AB596" s="107"/>
      <c r="AC596" s="107"/>
      <c r="AD596" s="107"/>
      <c r="AE596" s="107"/>
      <c r="AF596" s="107"/>
      <c r="AG596" s="107"/>
      <c r="AH596" s="107"/>
      <c r="AI596" s="107"/>
    </row>
    <row r="597" spans="1:35" ht="15.75" customHeight="1" x14ac:dyDescent="0.3">
      <c r="A597" s="107"/>
      <c r="B597" s="108"/>
      <c r="C597" s="108"/>
      <c r="D597" s="108"/>
      <c r="E597" s="109"/>
      <c r="F597" s="109"/>
      <c r="G597" s="109"/>
      <c r="H597" s="109"/>
      <c r="I597" s="109"/>
      <c r="J597" s="109"/>
      <c r="K597" s="109"/>
      <c r="L597" s="109"/>
      <c r="M597" s="107"/>
      <c r="N597" s="107"/>
      <c r="O597" s="107"/>
      <c r="P597" s="107"/>
      <c r="Q597" s="107"/>
      <c r="R597" s="107"/>
      <c r="S597" s="107"/>
      <c r="T597" s="107"/>
      <c r="U597" s="107"/>
      <c r="V597" s="107"/>
      <c r="W597" s="107"/>
      <c r="X597" s="107"/>
      <c r="Y597" s="107"/>
      <c r="Z597" s="107"/>
      <c r="AA597" s="107"/>
      <c r="AB597" s="107"/>
      <c r="AC597" s="107"/>
      <c r="AD597" s="107"/>
      <c r="AE597" s="107"/>
      <c r="AF597" s="107"/>
      <c r="AG597" s="107"/>
      <c r="AH597" s="107"/>
      <c r="AI597" s="107"/>
    </row>
    <row r="598" spans="1:35" ht="15.75" customHeight="1" x14ac:dyDescent="0.3">
      <c r="A598" s="107"/>
      <c r="B598" s="108"/>
      <c r="C598" s="108"/>
      <c r="D598" s="108"/>
      <c r="E598" s="109"/>
      <c r="F598" s="109"/>
      <c r="G598" s="109"/>
      <c r="H598" s="109"/>
      <c r="I598" s="109"/>
      <c r="J598" s="109"/>
      <c r="K598" s="109"/>
      <c r="L598" s="109"/>
      <c r="M598" s="107"/>
      <c r="N598" s="107"/>
      <c r="O598" s="107"/>
      <c r="P598" s="107"/>
      <c r="Q598" s="107"/>
      <c r="R598" s="107"/>
      <c r="S598" s="107"/>
      <c r="T598" s="107"/>
      <c r="U598" s="107"/>
      <c r="V598" s="107"/>
      <c r="W598" s="107"/>
      <c r="X598" s="107"/>
      <c r="Y598" s="107"/>
      <c r="Z598" s="107"/>
      <c r="AA598" s="107"/>
      <c r="AB598" s="107"/>
      <c r="AC598" s="107"/>
      <c r="AD598" s="107"/>
      <c r="AE598" s="107"/>
      <c r="AF598" s="107"/>
      <c r="AG598" s="107"/>
      <c r="AH598" s="107"/>
      <c r="AI598" s="107"/>
    </row>
    <row r="599" spans="1:35" ht="15.75" customHeight="1" x14ac:dyDescent="0.3">
      <c r="A599" s="107"/>
      <c r="B599" s="108"/>
      <c r="C599" s="108"/>
      <c r="D599" s="108"/>
      <c r="E599" s="109"/>
      <c r="F599" s="109"/>
      <c r="G599" s="109"/>
      <c r="H599" s="109"/>
      <c r="I599" s="109"/>
      <c r="J599" s="109"/>
      <c r="K599" s="109"/>
      <c r="L599" s="109"/>
      <c r="M599" s="107"/>
      <c r="N599" s="107"/>
      <c r="O599" s="107"/>
      <c r="P599" s="107"/>
      <c r="Q599" s="107"/>
      <c r="R599" s="107"/>
      <c r="S599" s="107"/>
      <c r="T599" s="107"/>
      <c r="U599" s="107"/>
      <c r="V599" s="107"/>
      <c r="W599" s="107"/>
      <c r="X599" s="107"/>
      <c r="Y599" s="107"/>
      <c r="Z599" s="107"/>
      <c r="AA599" s="107"/>
      <c r="AB599" s="107"/>
      <c r="AC599" s="107"/>
      <c r="AD599" s="107"/>
      <c r="AE599" s="107"/>
      <c r="AF599" s="107"/>
      <c r="AG599" s="107"/>
      <c r="AH599" s="107"/>
      <c r="AI599" s="107"/>
    </row>
    <row r="600" spans="1:35" ht="15.75" customHeight="1" x14ac:dyDescent="0.3">
      <c r="A600" s="107"/>
      <c r="B600" s="108"/>
      <c r="C600" s="108"/>
      <c r="D600" s="108"/>
      <c r="E600" s="109"/>
      <c r="F600" s="109"/>
      <c r="G600" s="109"/>
      <c r="H600" s="109"/>
      <c r="I600" s="109"/>
      <c r="J600" s="109"/>
      <c r="K600" s="109"/>
      <c r="L600" s="109"/>
      <c r="M600" s="107"/>
      <c r="N600" s="107"/>
      <c r="O600" s="107"/>
      <c r="P600" s="107"/>
      <c r="Q600" s="107"/>
      <c r="R600" s="107"/>
      <c r="S600" s="107"/>
      <c r="T600" s="107"/>
      <c r="U600" s="107"/>
      <c r="V600" s="107"/>
      <c r="W600" s="107"/>
      <c r="X600" s="107"/>
      <c r="Y600" s="107"/>
      <c r="Z600" s="107"/>
      <c r="AA600" s="107"/>
      <c r="AB600" s="107"/>
      <c r="AC600" s="107"/>
      <c r="AD600" s="107"/>
      <c r="AE600" s="107"/>
      <c r="AF600" s="107"/>
      <c r="AG600" s="107"/>
      <c r="AH600" s="107"/>
      <c r="AI600" s="107"/>
    </row>
    <row r="601" spans="1:35" ht="15.75" customHeight="1" x14ac:dyDescent="0.3">
      <c r="A601" s="107"/>
      <c r="B601" s="108"/>
      <c r="C601" s="108"/>
      <c r="D601" s="108"/>
      <c r="E601" s="109"/>
      <c r="F601" s="109"/>
      <c r="G601" s="109"/>
      <c r="H601" s="109"/>
      <c r="I601" s="109"/>
      <c r="J601" s="109"/>
      <c r="K601" s="109"/>
      <c r="L601" s="109"/>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row>
    <row r="602" spans="1:35" ht="15.75" customHeight="1" x14ac:dyDescent="0.3">
      <c r="A602" s="107"/>
      <c r="B602" s="108"/>
      <c r="C602" s="108"/>
      <c r="D602" s="108"/>
      <c r="E602" s="109"/>
      <c r="F602" s="109"/>
      <c r="G602" s="109"/>
      <c r="H602" s="109"/>
      <c r="I602" s="109"/>
      <c r="J602" s="109"/>
      <c r="K602" s="109"/>
      <c r="L602" s="109"/>
      <c r="M602" s="107"/>
      <c r="N602" s="107"/>
      <c r="O602" s="107"/>
      <c r="P602" s="107"/>
      <c r="Q602" s="107"/>
      <c r="R602" s="107"/>
      <c r="S602" s="107"/>
      <c r="T602" s="107"/>
      <c r="U602" s="107"/>
      <c r="V602" s="107"/>
      <c r="W602" s="107"/>
      <c r="X602" s="107"/>
      <c r="Y602" s="107"/>
      <c r="Z602" s="107"/>
      <c r="AA602" s="107"/>
      <c r="AB602" s="107"/>
      <c r="AC602" s="107"/>
      <c r="AD602" s="107"/>
      <c r="AE602" s="107"/>
      <c r="AF602" s="107"/>
      <c r="AG602" s="107"/>
      <c r="AH602" s="107"/>
      <c r="AI602" s="107"/>
    </row>
    <row r="603" spans="1:35" ht="15.75" customHeight="1" x14ac:dyDescent="0.3">
      <c r="A603" s="107"/>
      <c r="B603" s="108"/>
      <c r="C603" s="108"/>
      <c r="D603" s="108"/>
      <c r="E603" s="109"/>
      <c r="F603" s="109"/>
      <c r="G603" s="109"/>
      <c r="H603" s="109"/>
      <c r="I603" s="109"/>
      <c r="J603" s="109"/>
      <c r="K603" s="109"/>
      <c r="L603" s="109"/>
      <c r="M603" s="107"/>
      <c r="N603" s="107"/>
      <c r="O603" s="107"/>
      <c r="P603" s="107"/>
      <c r="Q603" s="107"/>
      <c r="R603" s="107"/>
      <c r="S603" s="107"/>
      <c r="T603" s="107"/>
      <c r="U603" s="107"/>
      <c r="V603" s="107"/>
      <c r="W603" s="107"/>
      <c r="X603" s="107"/>
      <c r="Y603" s="107"/>
      <c r="Z603" s="107"/>
      <c r="AA603" s="107"/>
      <c r="AB603" s="107"/>
      <c r="AC603" s="107"/>
      <c r="AD603" s="107"/>
      <c r="AE603" s="107"/>
      <c r="AF603" s="107"/>
      <c r="AG603" s="107"/>
      <c r="AH603" s="107"/>
      <c r="AI603" s="107"/>
    </row>
    <row r="604" spans="1:35" ht="15.75" customHeight="1" x14ac:dyDescent="0.3">
      <c r="A604" s="107"/>
      <c r="B604" s="108"/>
      <c r="C604" s="108"/>
      <c r="D604" s="108"/>
      <c r="E604" s="109"/>
      <c r="F604" s="109"/>
      <c r="G604" s="109"/>
      <c r="H604" s="109"/>
      <c r="I604" s="109"/>
      <c r="J604" s="109"/>
      <c r="K604" s="109"/>
      <c r="L604" s="109"/>
      <c r="M604" s="107"/>
      <c r="N604" s="107"/>
      <c r="O604" s="107"/>
      <c r="P604" s="107"/>
      <c r="Q604" s="107"/>
      <c r="R604" s="107"/>
      <c r="S604" s="107"/>
      <c r="T604" s="107"/>
      <c r="U604" s="107"/>
      <c r="V604" s="107"/>
      <c r="W604" s="107"/>
      <c r="X604" s="107"/>
      <c r="Y604" s="107"/>
      <c r="Z604" s="107"/>
      <c r="AA604" s="107"/>
      <c r="AB604" s="107"/>
      <c r="AC604" s="107"/>
      <c r="AD604" s="107"/>
      <c r="AE604" s="107"/>
      <c r="AF604" s="107"/>
      <c r="AG604" s="107"/>
      <c r="AH604" s="107"/>
      <c r="AI604" s="107"/>
    </row>
    <row r="605" spans="1:35" ht="15.75" customHeight="1" x14ac:dyDescent="0.3">
      <c r="A605" s="107"/>
      <c r="B605" s="108"/>
      <c r="C605" s="108"/>
      <c r="D605" s="108"/>
      <c r="E605" s="109"/>
      <c r="F605" s="109"/>
      <c r="G605" s="109"/>
      <c r="H605" s="109"/>
      <c r="I605" s="109"/>
      <c r="J605" s="109"/>
      <c r="K605" s="109"/>
      <c r="L605" s="109"/>
      <c r="M605" s="107"/>
      <c r="N605" s="107"/>
      <c r="O605" s="107"/>
      <c r="P605" s="107"/>
      <c r="Q605" s="107"/>
      <c r="R605" s="107"/>
      <c r="S605" s="107"/>
      <c r="T605" s="107"/>
      <c r="U605" s="107"/>
      <c r="V605" s="107"/>
      <c r="W605" s="107"/>
      <c r="X605" s="107"/>
      <c r="Y605" s="107"/>
      <c r="Z605" s="107"/>
      <c r="AA605" s="107"/>
      <c r="AB605" s="107"/>
      <c r="AC605" s="107"/>
      <c r="AD605" s="107"/>
      <c r="AE605" s="107"/>
      <c r="AF605" s="107"/>
      <c r="AG605" s="107"/>
      <c r="AH605" s="107"/>
      <c r="AI605" s="107"/>
    </row>
    <row r="606" spans="1:35" ht="15.75" customHeight="1" x14ac:dyDescent="0.3">
      <c r="A606" s="107"/>
      <c r="B606" s="108"/>
      <c r="C606" s="108"/>
      <c r="D606" s="108"/>
      <c r="E606" s="109"/>
      <c r="F606" s="109"/>
      <c r="G606" s="109"/>
      <c r="H606" s="109"/>
      <c r="I606" s="109"/>
      <c r="J606" s="109"/>
      <c r="K606" s="109"/>
      <c r="L606" s="109"/>
      <c r="M606" s="107"/>
      <c r="N606" s="107"/>
      <c r="O606" s="107"/>
      <c r="P606" s="107"/>
      <c r="Q606" s="107"/>
      <c r="R606" s="107"/>
      <c r="S606" s="107"/>
      <c r="T606" s="107"/>
      <c r="U606" s="107"/>
      <c r="V606" s="107"/>
      <c r="W606" s="107"/>
      <c r="X606" s="107"/>
      <c r="Y606" s="107"/>
      <c r="Z606" s="107"/>
      <c r="AA606" s="107"/>
      <c r="AB606" s="107"/>
      <c r="AC606" s="107"/>
      <c r="AD606" s="107"/>
      <c r="AE606" s="107"/>
      <c r="AF606" s="107"/>
      <c r="AG606" s="107"/>
      <c r="AH606" s="107"/>
      <c r="AI606" s="107"/>
    </row>
    <row r="607" spans="1:35" ht="15.75" customHeight="1" x14ac:dyDescent="0.3">
      <c r="A607" s="107"/>
      <c r="B607" s="108"/>
      <c r="C607" s="108"/>
      <c r="D607" s="108"/>
      <c r="E607" s="109"/>
      <c r="F607" s="109"/>
      <c r="G607" s="109"/>
      <c r="H607" s="109"/>
      <c r="I607" s="109"/>
      <c r="J607" s="109"/>
      <c r="K607" s="109"/>
      <c r="L607" s="109"/>
      <c r="M607" s="107"/>
      <c r="N607" s="107"/>
      <c r="O607" s="107"/>
      <c r="P607" s="107"/>
      <c r="Q607" s="107"/>
      <c r="R607" s="107"/>
      <c r="S607" s="107"/>
      <c r="T607" s="107"/>
      <c r="U607" s="107"/>
      <c r="V607" s="107"/>
      <c r="W607" s="107"/>
      <c r="X607" s="107"/>
      <c r="Y607" s="107"/>
      <c r="Z607" s="107"/>
      <c r="AA607" s="107"/>
      <c r="AB607" s="107"/>
      <c r="AC607" s="107"/>
      <c r="AD607" s="107"/>
      <c r="AE607" s="107"/>
      <c r="AF607" s="107"/>
      <c r="AG607" s="107"/>
      <c r="AH607" s="107"/>
      <c r="AI607" s="107"/>
    </row>
    <row r="608" spans="1:35" ht="15.75" customHeight="1" x14ac:dyDescent="0.3">
      <c r="A608" s="107"/>
      <c r="B608" s="108"/>
      <c r="C608" s="108"/>
      <c r="D608" s="108"/>
      <c r="E608" s="109"/>
      <c r="F608" s="109"/>
      <c r="G608" s="109"/>
      <c r="H608" s="109"/>
      <c r="I608" s="109"/>
      <c r="J608" s="109"/>
      <c r="K608" s="109"/>
      <c r="L608" s="109"/>
      <c r="M608" s="107"/>
      <c r="N608" s="107"/>
      <c r="O608" s="107"/>
      <c r="P608" s="107"/>
      <c r="Q608" s="107"/>
      <c r="R608" s="107"/>
      <c r="S608" s="107"/>
      <c r="T608" s="107"/>
      <c r="U608" s="107"/>
      <c r="V608" s="107"/>
      <c r="W608" s="107"/>
      <c r="X608" s="107"/>
      <c r="Y608" s="107"/>
      <c r="Z608" s="107"/>
      <c r="AA608" s="107"/>
      <c r="AB608" s="107"/>
      <c r="AC608" s="107"/>
      <c r="AD608" s="107"/>
      <c r="AE608" s="107"/>
      <c r="AF608" s="107"/>
      <c r="AG608" s="107"/>
      <c r="AH608" s="107"/>
      <c r="AI608" s="107"/>
    </row>
    <row r="609" spans="1:35" ht="15.75" customHeight="1" x14ac:dyDescent="0.3">
      <c r="A609" s="107"/>
      <c r="B609" s="108"/>
      <c r="C609" s="108"/>
      <c r="D609" s="108"/>
      <c r="E609" s="109"/>
      <c r="F609" s="109"/>
      <c r="G609" s="109"/>
      <c r="H609" s="109"/>
      <c r="I609" s="109"/>
      <c r="J609" s="109"/>
      <c r="K609" s="109"/>
      <c r="L609" s="109"/>
      <c r="M609" s="107"/>
      <c r="N609" s="107"/>
      <c r="O609" s="107"/>
      <c r="P609" s="107"/>
      <c r="Q609" s="107"/>
      <c r="R609" s="107"/>
      <c r="S609" s="107"/>
      <c r="T609" s="107"/>
      <c r="U609" s="107"/>
      <c r="V609" s="107"/>
      <c r="W609" s="107"/>
      <c r="X609" s="107"/>
      <c r="Y609" s="107"/>
      <c r="Z609" s="107"/>
      <c r="AA609" s="107"/>
      <c r="AB609" s="107"/>
      <c r="AC609" s="107"/>
      <c r="AD609" s="107"/>
      <c r="AE609" s="107"/>
      <c r="AF609" s="107"/>
      <c r="AG609" s="107"/>
      <c r="AH609" s="107"/>
      <c r="AI609" s="107"/>
    </row>
    <row r="610" spans="1:35" ht="15.75" customHeight="1" x14ac:dyDescent="0.3">
      <c r="A610" s="107"/>
      <c r="B610" s="108"/>
      <c r="C610" s="108"/>
      <c r="D610" s="108"/>
      <c r="E610" s="109"/>
      <c r="F610" s="109"/>
      <c r="G610" s="109"/>
      <c r="H610" s="109"/>
      <c r="I610" s="109"/>
      <c r="J610" s="109"/>
      <c r="K610" s="109"/>
      <c r="L610" s="109"/>
      <c r="M610" s="107"/>
      <c r="N610" s="107"/>
      <c r="O610" s="107"/>
      <c r="P610" s="107"/>
      <c r="Q610" s="107"/>
      <c r="R610" s="107"/>
      <c r="S610" s="107"/>
      <c r="T610" s="107"/>
      <c r="U610" s="107"/>
      <c r="V610" s="107"/>
      <c r="W610" s="107"/>
      <c r="X610" s="107"/>
      <c r="Y610" s="107"/>
      <c r="Z610" s="107"/>
      <c r="AA610" s="107"/>
      <c r="AB610" s="107"/>
      <c r="AC610" s="107"/>
      <c r="AD610" s="107"/>
      <c r="AE610" s="107"/>
      <c r="AF610" s="107"/>
      <c r="AG610" s="107"/>
      <c r="AH610" s="107"/>
      <c r="AI610" s="107"/>
    </row>
    <row r="611" spans="1:35" ht="15.75" customHeight="1" x14ac:dyDescent="0.3">
      <c r="A611" s="107"/>
      <c r="B611" s="108"/>
      <c r="C611" s="108"/>
      <c r="D611" s="108"/>
      <c r="E611" s="109"/>
      <c r="F611" s="109"/>
      <c r="G611" s="109"/>
      <c r="H611" s="109"/>
      <c r="I611" s="109"/>
      <c r="J611" s="109"/>
      <c r="K611" s="109"/>
      <c r="L611" s="109"/>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row>
    <row r="612" spans="1:35" ht="15.75" customHeight="1" x14ac:dyDescent="0.3">
      <c r="A612" s="107"/>
      <c r="B612" s="108"/>
      <c r="C612" s="108"/>
      <c r="D612" s="108"/>
      <c r="E612" s="109"/>
      <c r="F612" s="109"/>
      <c r="G612" s="109"/>
      <c r="H612" s="109"/>
      <c r="I612" s="109"/>
      <c r="J612" s="109"/>
      <c r="K612" s="109"/>
      <c r="L612" s="109"/>
      <c r="M612" s="107"/>
      <c r="N612" s="107"/>
      <c r="O612" s="107"/>
      <c r="P612" s="107"/>
      <c r="Q612" s="107"/>
      <c r="R612" s="107"/>
      <c r="S612" s="107"/>
      <c r="T612" s="107"/>
      <c r="U612" s="107"/>
      <c r="V612" s="107"/>
      <c r="W612" s="107"/>
      <c r="X612" s="107"/>
      <c r="Y612" s="107"/>
      <c r="Z612" s="107"/>
      <c r="AA612" s="107"/>
      <c r="AB612" s="107"/>
      <c r="AC612" s="107"/>
      <c r="AD612" s="107"/>
      <c r="AE612" s="107"/>
      <c r="AF612" s="107"/>
      <c r="AG612" s="107"/>
      <c r="AH612" s="107"/>
      <c r="AI612" s="107"/>
    </row>
    <row r="613" spans="1:35" ht="15.75" customHeight="1" x14ac:dyDescent="0.3">
      <c r="A613" s="107"/>
      <c r="B613" s="108"/>
      <c r="C613" s="108"/>
      <c r="D613" s="108"/>
      <c r="E613" s="109"/>
      <c r="F613" s="109"/>
      <c r="G613" s="109"/>
      <c r="H613" s="109"/>
      <c r="I613" s="109"/>
      <c r="J613" s="109"/>
      <c r="K613" s="109"/>
      <c r="L613" s="109"/>
      <c r="M613" s="107"/>
      <c r="N613" s="107"/>
      <c r="O613" s="107"/>
      <c r="P613" s="107"/>
      <c r="Q613" s="107"/>
      <c r="R613" s="107"/>
      <c r="S613" s="107"/>
      <c r="T613" s="107"/>
      <c r="U613" s="107"/>
      <c r="V613" s="107"/>
      <c r="W613" s="107"/>
      <c r="X613" s="107"/>
      <c r="Y613" s="107"/>
      <c r="Z613" s="107"/>
      <c r="AA613" s="107"/>
      <c r="AB613" s="107"/>
      <c r="AC613" s="107"/>
      <c r="AD613" s="107"/>
      <c r="AE613" s="107"/>
      <c r="AF613" s="107"/>
      <c r="AG613" s="107"/>
      <c r="AH613" s="107"/>
      <c r="AI613" s="107"/>
    </row>
    <row r="614" spans="1:35" ht="15.75" customHeight="1" x14ac:dyDescent="0.3">
      <c r="A614" s="107"/>
      <c r="B614" s="108"/>
      <c r="C614" s="108"/>
      <c r="D614" s="108"/>
      <c r="E614" s="109"/>
      <c r="F614" s="109"/>
      <c r="G614" s="109"/>
      <c r="H614" s="109"/>
      <c r="I614" s="109"/>
      <c r="J614" s="109"/>
      <c r="K614" s="109"/>
      <c r="L614" s="109"/>
      <c r="M614" s="107"/>
      <c r="N614" s="107"/>
      <c r="O614" s="107"/>
      <c r="P614" s="107"/>
      <c r="Q614" s="107"/>
      <c r="R614" s="107"/>
      <c r="S614" s="107"/>
      <c r="T614" s="107"/>
      <c r="U614" s="107"/>
      <c r="V614" s="107"/>
      <c r="W614" s="107"/>
      <c r="X614" s="107"/>
      <c r="Y614" s="107"/>
      <c r="Z614" s="107"/>
      <c r="AA614" s="107"/>
      <c r="AB614" s="107"/>
      <c r="AC614" s="107"/>
      <c r="AD614" s="107"/>
      <c r="AE614" s="107"/>
      <c r="AF614" s="107"/>
      <c r="AG614" s="107"/>
      <c r="AH614" s="107"/>
      <c r="AI614" s="107"/>
    </row>
    <row r="615" spans="1:35" ht="15.75" customHeight="1" x14ac:dyDescent="0.3">
      <c r="A615" s="107"/>
      <c r="B615" s="108"/>
      <c r="C615" s="108"/>
      <c r="D615" s="108"/>
      <c r="E615" s="109"/>
      <c r="F615" s="109"/>
      <c r="G615" s="109"/>
      <c r="H615" s="109"/>
      <c r="I615" s="109"/>
      <c r="J615" s="109"/>
      <c r="K615" s="109"/>
      <c r="L615" s="109"/>
      <c r="M615" s="107"/>
      <c r="N615" s="107"/>
      <c r="O615" s="107"/>
      <c r="P615" s="107"/>
      <c r="Q615" s="107"/>
      <c r="R615" s="107"/>
      <c r="S615" s="107"/>
      <c r="T615" s="107"/>
      <c r="U615" s="107"/>
      <c r="V615" s="107"/>
      <c r="W615" s="107"/>
      <c r="X615" s="107"/>
      <c r="Y615" s="107"/>
      <c r="Z615" s="107"/>
      <c r="AA615" s="107"/>
      <c r="AB615" s="107"/>
      <c r="AC615" s="107"/>
      <c r="AD615" s="107"/>
      <c r="AE615" s="107"/>
      <c r="AF615" s="107"/>
      <c r="AG615" s="107"/>
      <c r="AH615" s="107"/>
      <c r="AI615" s="107"/>
    </row>
    <row r="616" spans="1:35" ht="15.75" customHeight="1" x14ac:dyDescent="0.3">
      <c r="A616" s="107"/>
      <c r="B616" s="108"/>
      <c r="C616" s="108"/>
      <c r="D616" s="108"/>
      <c r="E616" s="109"/>
      <c r="F616" s="109"/>
      <c r="G616" s="109"/>
      <c r="H616" s="109"/>
      <c r="I616" s="109"/>
      <c r="J616" s="109"/>
      <c r="K616" s="109"/>
      <c r="L616" s="109"/>
      <c r="M616" s="107"/>
      <c r="N616" s="107"/>
      <c r="O616" s="107"/>
      <c r="P616" s="107"/>
      <c r="Q616" s="107"/>
      <c r="R616" s="107"/>
      <c r="S616" s="107"/>
      <c r="T616" s="107"/>
      <c r="U616" s="107"/>
      <c r="V616" s="107"/>
      <c r="W616" s="107"/>
      <c r="X616" s="107"/>
      <c r="Y616" s="107"/>
      <c r="Z616" s="107"/>
      <c r="AA616" s="107"/>
      <c r="AB616" s="107"/>
      <c r="AC616" s="107"/>
      <c r="AD616" s="107"/>
      <c r="AE616" s="107"/>
      <c r="AF616" s="107"/>
      <c r="AG616" s="107"/>
      <c r="AH616" s="107"/>
      <c r="AI616" s="107"/>
    </row>
    <row r="617" spans="1:35" ht="15.75" customHeight="1" x14ac:dyDescent="0.3">
      <c r="A617" s="107"/>
      <c r="B617" s="108"/>
      <c r="C617" s="108"/>
      <c r="D617" s="108"/>
      <c r="E617" s="109"/>
      <c r="F617" s="109"/>
      <c r="G617" s="109"/>
      <c r="H617" s="109"/>
      <c r="I617" s="109"/>
      <c r="J617" s="109"/>
      <c r="K617" s="109"/>
      <c r="L617" s="109"/>
      <c r="M617" s="107"/>
      <c r="N617" s="107"/>
      <c r="O617" s="107"/>
      <c r="P617" s="107"/>
      <c r="Q617" s="107"/>
      <c r="R617" s="107"/>
      <c r="S617" s="107"/>
      <c r="T617" s="107"/>
      <c r="U617" s="107"/>
      <c r="V617" s="107"/>
      <c r="W617" s="107"/>
      <c r="X617" s="107"/>
      <c r="Y617" s="107"/>
      <c r="Z617" s="107"/>
      <c r="AA617" s="107"/>
      <c r="AB617" s="107"/>
      <c r="AC617" s="107"/>
      <c r="AD617" s="107"/>
      <c r="AE617" s="107"/>
      <c r="AF617" s="107"/>
      <c r="AG617" s="107"/>
      <c r="AH617" s="107"/>
      <c r="AI617" s="107"/>
    </row>
    <row r="618" spans="1:35" ht="15.75" customHeight="1" x14ac:dyDescent="0.3">
      <c r="A618" s="107"/>
      <c r="B618" s="108"/>
      <c r="C618" s="108"/>
      <c r="D618" s="108"/>
      <c r="E618" s="109"/>
      <c r="F618" s="109"/>
      <c r="G618" s="109"/>
      <c r="H618" s="109"/>
      <c r="I618" s="109"/>
      <c r="J618" s="109"/>
      <c r="K618" s="109"/>
      <c r="L618" s="109"/>
      <c r="M618" s="107"/>
      <c r="N618" s="107"/>
      <c r="O618" s="107"/>
      <c r="P618" s="107"/>
      <c r="Q618" s="107"/>
      <c r="R618" s="107"/>
      <c r="S618" s="107"/>
      <c r="T618" s="107"/>
      <c r="U618" s="107"/>
      <c r="V618" s="107"/>
      <c r="W618" s="107"/>
      <c r="X618" s="107"/>
      <c r="Y618" s="107"/>
      <c r="Z618" s="107"/>
      <c r="AA618" s="107"/>
      <c r="AB618" s="107"/>
      <c r="AC618" s="107"/>
      <c r="AD618" s="107"/>
      <c r="AE618" s="107"/>
      <c r="AF618" s="107"/>
      <c r="AG618" s="107"/>
      <c r="AH618" s="107"/>
      <c r="AI618" s="107"/>
    </row>
    <row r="619" spans="1:35" ht="15.75" customHeight="1" x14ac:dyDescent="0.3">
      <c r="A619" s="107"/>
      <c r="B619" s="108"/>
      <c r="C619" s="108"/>
      <c r="D619" s="108"/>
      <c r="E619" s="109"/>
      <c r="F619" s="109"/>
      <c r="G619" s="109"/>
      <c r="H619" s="109"/>
      <c r="I619" s="109"/>
      <c r="J619" s="109"/>
      <c r="K619" s="109"/>
      <c r="L619" s="109"/>
      <c r="M619" s="107"/>
      <c r="N619" s="107"/>
      <c r="O619" s="107"/>
      <c r="P619" s="107"/>
      <c r="Q619" s="107"/>
      <c r="R619" s="107"/>
      <c r="S619" s="107"/>
      <c r="T619" s="107"/>
      <c r="U619" s="107"/>
      <c r="V619" s="107"/>
      <c r="W619" s="107"/>
      <c r="X619" s="107"/>
      <c r="Y619" s="107"/>
      <c r="Z619" s="107"/>
      <c r="AA619" s="107"/>
      <c r="AB619" s="107"/>
      <c r="AC619" s="107"/>
      <c r="AD619" s="107"/>
      <c r="AE619" s="107"/>
      <c r="AF619" s="107"/>
      <c r="AG619" s="107"/>
      <c r="AH619" s="107"/>
      <c r="AI619" s="107"/>
    </row>
    <row r="620" spans="1:35" ht="15.75" customHeight="1" x14ac:dyDescent="0.3">
      <c r="A620" s="107"/>
      <c r="B620" s="108"/>
      <c r="C620" s="108"/>
      <c r="D620" s="108"/>
      <c r="E620" s="109"/>
      <c r="F620" s="109"/>
      <c r="G620" s="109"/>
      <c r="H620" s="109"/>
      <c r="I620" s="109"/>
      <c r="J620" s="109"/>
      <c r="K620" s="109"/>
      <c r="L620" s="109"/>
      <c r="M620" s="107"/>
      <c r="N620" s="107"/>
      <c r="O620" s="107"/>
      <c r="P620" s="107"/>
      <c r="Q620" s="107"/>
      <c r="R620" s="107"/>
      <c r="S620" s="107"/>
      <c r="T620" s="107"/>
      <c r="U620" s="107"/>
      <c r="V620" s="107"/>
      <c r="W620" s="107"/>
      <c r="X620" s="107"/>
      <c r="Y620" s="107"/>
      <c r="Z620" s="107"/>
      <c r="AA620" s="107"/>
      <c r="AB620" s="107"/>
      <c r="AC620" s="107"/>
      <c r="AD620" s="107"/>
      <c r="AE620" s="107"/>
      <c r="AF620" s="107"/>
      <c r="AG620" s="107"/>
      <c r="AH620" s="107"/>
      <c r="AI620" s="107"/>
    </row>
    <row r="621" spans="1:35" ht="15.75" customHeight="1" x14ac:dyDescent="0.3">
      <c r="A621" s="107"/>
      <c r="B621" s="108"/>
      <c r="C621" s="108"/>
      <c r="D621" s="108"/>
      <c r="E621" s="109"/>
      <c r="F621" s="109"/>
      <c r="G621" s="109"/>
      <c r="H621" s="109"/>
      <c r="I621" s="109"/>
      <c r="J621" s="109"/>
      <c r="K621" s="109"/>
      <c r="L621" s="109"/>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row>
    <row r="622" spans="1:35" ht="15.75" customHeight="1" x14ac:dyDescent="0.3">
      <c r="A622" s="107"/>
      <c r="B622" s="108"/>
      <c r="C622" s="108"/>
      <c r="D622" s="108"/>
      <c r="E622" s="109"/>
      <c r="F622" s="109"/>
      <c r="G622" s="109"/>
      <c r="H622" s="109"/>
      <c r="I622" s="109"/>
      <c r="J622" s="109"/>
      <c r="K622" s="109"/>
      <c r="L622" s="109"/>
      <c r="M622" s="107"/>
      <c r="N622" s="107"/>
      <c r="O622" s="107"/>
      <c r="P622" s="107"/>
      <c r="Q622" s="107"/>
      <c r="R622" s="107"/>
      <c r="S622" s="107"/>
      <c r="T622" s="107"/>
      <c r="U622" s="107"/>
      <c r="V622" s="107"/>
      <c r="W622" s="107"/>
      <c r="X622" s="107"/>
      <c r="Y622" s="107"/>
      <c r="Z622" s="107"/>
      <c r="AA622" s="107"/>
      <c r="AB622" s="107"/>
      <c r="AC622" s="107"/>
      <c r="AD622" s="107"/>
      <c r="AE622" s="107"/>
      <c r="AF622" s="107"/>
      <c r="AG622" s="107"/>
      <c r="AH622" s="107"/>
      <c r="AI622" s="107"/>
    </row>
    <row r="623" spans="1:35" ht="15.75" customHeight="1" x14ac:dyDescent="0.3">
      <c r="A623" s="107"/>
      <c r="B623" s="108"/>
      <c r="C623" s="108"/>
      <c r="D623" s="108"/>
      <c r="E623" s="109"/>
      <c r="F623" s="109"/>
      <c r="G623" s="109"/>
      <c r="H623" s="109"/>
      <c r="I623" s="109"/>
      <c r="J623" s="109"/>
      <c r="K623" s="109"/>
      <c r="L623" s="109"/>
      <c r="M623" s="107"/>
      <c r="N623" s="107"/>
      <c r="O623" s="107"/>
      <c r="P623" s="107"/>
      <c r="Q623" s="107"/>
      <c r="R623" s="107"/>
      <c r="S623" s="107"/>
      <c r="T623" s="107"/>
      <c r="U623" s="107"/>
      <c r="V623" s="107"/>
      <c r="W623" s="107"/>
      <c r="X623" s="107"/>
      <c r="Y623" s="107"/>
      <c r="Z623" s="107"/>
      <c r="AA623" s="107"/>
      <c r="AB623" s="107"/>
      <c r="AC623" s="107"/>
      <c r="AD623" s="107"/>
      <c r="AE623" s="107"/>
      <c r="AF623" s="107"/>
      <c r="AG623" s="107"/>
      <c r="AH623" s="107"/>
      <c r="AI623" s="107"/>
    </row>
    <row r="624" spans="1:35" ht="15.75" customHeight="1" x14ac:dyDescent="0.3">
      <c r="A624" s="107"/>
      <c r="B624" s="108"/>
      <c r="C624" s="108"/>
      <c r="D624" s="108"/>
      <c r="E624" s="109"/>
      <c r="F624" s="109"/>
      <c r="G624" s="109"/>
      <c r="H624" s="109"/>
      <c r="I624" s="109"/>
      <c r="J624" s="109"/>
      <c r="K624" s="109"/>
      <c r="L624" s="109"/>
      <c r="M624" s="107"/>
      <c r="N624" s="107"/>
      <c r="O624" s="107"/>
      <c r="P624" s="107"/>
      <c r="Q624" s="107"/>
      <c r="R624" s="107"/>
      <c r="S624" s="107"/>
      <c r="T624" s="107"/>
      <c r="U624" s="107"/>
      <c r="V624" s="107"/>
      <c r="W624" s="107"/>
      <c r="X624" s="107"/>
      <c r="Y624" s="107"/>
      <c r="Z624" s="107"/>
      <c r="AA624" s="107"/>
      <c r="AB624" s="107"/>
      <c r="AC624" s="107"/>
      <c r="AD624" s="107"/>
      <c r="AE624" s="107"/>
      <c r="AF624" s="107"/>
      <c r="AG624" s="107"/>
      <c r="AH624" s="107"/>
      <c r="AI624" s="107"/>
    </row>
    <row r="625" spans="1:35" ht="15.75" customHeight="1" x14ac:dyDescent="0.3">
      <c r="A625" s="107"/>
      <c r="B625" s="108"/>
      <c r="C625" s="108"/>
      <c r="D625" s="108"/>
      <c r="E625" s="109"/>
      <c r="F625" s="109"/>
      <c r="G625" s="109"/>
      <c r="H625" s="109"/>
      <c r="I625" s="109"/>
      <c r="J625" s="109"/>
      <c r="K625" s="109"/>
      <c r="L625" s="109"/>
      <c r="M625" s="107"/>
      <c r="N625" s="107"/>
      <c r="O625" s="107"/>
      <c r="P625" s="107"/>
      <c r="Q625" s="107"/>
      <c r="R625" s="107"/>
      <c r="S625" s="107"/>
      <c r="T625" s="107"/>
      <c r="U625" s="107"/>
      <c r="V625" s="107"/>
      <c r="W625" s="107"/>
      <c r="X625" s="107"/>
      <c r="Y625" s="107"/>
      <c r="Z625" s="107"/>
      <c r="AA625" s="107"/>
      <c r="AB625" s="107"/>
      <c r="AC625" s="107"/>
      <c r="AD625" s="107"/>
      <c r="AE625" s="107"/>
      <c r="AF625" s="107"/>
      <c r="AG625" s="107"/>
      <c r="AH625" s="107"/>
      <c r="AI625" s="107"/>
    </row>
    <row r="626" spans="1:35" ht="15.75" customHeight="1" x14ac:dyDescent="0.3">
      <c r="A626" s="107"/>
      <c r="B626" s="108"/>
      <c r="C626" s="108"/>
      <c r="D626" s="108"/>
      <c r="E626" s="109"/>
      <c r="F626" s="109"/>
      <c r="G626" s="109"/>
      <c r="H626" s="109"/>
      <c r="I626" s="109"/>
      <c r="J626" s="109"/>
      <c r="K626" s="109"/>
      <c r="L626" s="109"/>
      <c r="M626" s="107"/>
      <c r="N626" s="107"/>
      <c r="O626" s="107"/>
      <c r="P626" s="107"/>
      <c r="Q626" s="107"/>
      <c r="R626" s="107"/>
      <c r="S626" s="107"/>
      <c r="T626" s="107"/>
      <c r="U626" s="107"/>
      <c r="V626" s="107"/>
      <c r="W626" s="107"/>
      <c r="X626" s="107"/>
      <c r="Y626" s="107"/>
      <c r="Z626" s="107"/>
      <c r="AA626" s="107"/>
      <c r="AB626" s="107"/>
      <c r="AC626" s="107"/>
      <c r="AD626" s="107"/>
      <c r="AE626" s="107"/>
      <c r="AF626" s="107"/>
      <c r="AG626" s="107"/>
      <c r="AH626" s="107"/>
      <c r="AI626" s="107"/>
    </row>
    <row r="627" spans="1:35" ht="15.75" customHeight="1" x14ac:dyDescent="0.3">
      <c r="A627" s="107"/>
      <c r="B627" s="108"/>
      <c r="C627" s="108"/>
      <c r="D627" s="108"/>
      <c r="E627" s="109"/>
      <c r="F627" s="109"/>
      <c r="G627" s="109"/>
      <c r="H627" s="109"/>
      <c r="I627" s="109"/>
      <c r="J627" s="109"/>
      <c r="K627" s="109"/>
      <c r="L627" s="109"/>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row>
    <row r="628" spans="1:35" ht="15.75" customHeight="1" x14ac:dyDescent="0.3">
      <c r="A628" s="107"/>
      <c r="B628" s="108"/>
      <c r="C628" s="108"/>
      <c r="D628" s="108"/>
      <c r="E628" s="109"/>
      <c r="F628" s="109"/>
      <c r="G628" s="109"/>
      <c r="H628" s="109"/>
      <c r="I628" s="109"/>
      <c r="J628" s="109"/>
      <c r="K628" s="109"/>
      <c r="L628" s="109"/>
      <c r="M628" s="107"/>
      <c r="N628" s="107"/>
      <c r="O628" s="107"/>
      <c r="P628" s="107"/>
      <c r="Q628" s="107"/>
      <c r="R628" s="107"/>
      <c r="S628" s="107"/>
      <c r="T628" s="107"/>
      <c r="U628" s="107"/>
      <c r="V628" s="107"/>
      <c r="W628" s="107"/>
      <c r="X628" s="107"/>
      <c r="Y628" s="107"/>
      <c r="Z628" s="107"/>
      <c r="AA628" s="107"/>
      <c r="AB628" s="107"/>
      <c r="AC628" s="107"/>
      <c r="AD628" s="107"/>
      <c r="AE628" s="107"/>
      <c r="AF628" s="107"/>
      <c r="AG628" s="107"/>
      <c r="AH628" s="107"/>
      <c r="AI628" s="107"/>
    </row>
    <row r="629" spans="1:35" ht="15.75" customHeight="1" x14ac:dyDescent="0.3">
      <c r="A629" s="107"/>
      <c r="B629" s="108"/>
      <c r="C629" s="108"/>
      <c r="D629" s="108"/>
      <c r="E629" s="109"/>
      <c r="F629" s="109"/>
      <c r="G629" s="109"/>
      <c r="H629" s="109"/>
      <c r="I629" s="109"/>
      <c r="J629" s="109"/>
      <c r="K629" s="109"/>
      <c r="L629" s="109"/>
      <c r="M629" s="107"/>
      <c r="N629" s="107"/>
      <c r="O629" s="107"/>
      <c r="P629" s="107"/>
      <c r="Q629" s="107"/>
      <c r="R629" s="107"/>
      <c r="S629" s="107"/>
      <c r="T629" s="107"/>
      <c r="U629" s="107"/>
      <c r="V629" s="107"/>
      <c r="W629" s="107"/>
      <c r="X629" s="107"/>
      <c r="Y629" s="107"/>
      <c r="Z629" s="107"/>
      <c r="AA629" s="107"/>
      <c r="AB629" s="107"/>
      <c r="AC629" s="107"/>
      <c r="AD629" s="107"/>
      <c r="AE629" s="107"/>
      <c r="AF629" s="107"/>
      <c r="AG629" s="107"/>
      <c r="AH629" s="107"/>
      <c r="AI629" s="107"/>
    </row>
    <row r="630" spans="1:35" ht="15.75" customHeight="1" x14ac:dyDescent="0.3">
      <c r="A630" s="107"/>
      <c r="B630" s="108"/>
      <c r="C630" s="108"/>
      <c r="D630" s="108"/>
      <c r="E630" s="109"/>
      <c r="F630" s="109"/>
      <c r="G630" s="109"/>
      <c r="H630" s="109"/>
      <c r="I630" s="109"/>
      <c r="J630" s="109"/>
      <c r="K630" s="109"/>
      <c r="L630" s="109"/>
      <c r="M630" s="107"/>
      <c r="N630" s="107"/>
      <c r="O630" s="107"/>
      <c r="P630" s="107"/>
      <c r="Q630" s="107"/>
      <c r="R630" s="107"/>
      <c r="S630" s="107"/>
      <c r="T630" s="107"/>
      <c r="U630" s="107"/>
      <c r="V630" s="107"/>
      <c r="W630" s="107"/>
      <c r="X630" s="107"/>
      <c r="Y630" s="107"/>
      <c r="Z630" s="107"/>
      <c r="AA630" s="107"/>
      <c r="AB630" s="107"/>
      <c r="AC630" s="107"/>
      <c r="AD630" s="107"/>
      <c r="AE630" s="107"/>
      <c r="AF630" s="107"/>
      <c r="AG630" s="107"/>
      <c r="AH630" s="107"/>
      <c r="AI630" s="107"/>
    </row>
    <row r="631" spans="1:35" ht="15.75" customHeight="1" x14ac:dyDescent="0.3">
      <c r="A631" s="107"/>
      <c r="B631" s="108"/>
      <c r="C631" s="108"/>
      <c r="D631" s="108"/>
      <c r="E631" s="109"/>
      <c r="F631" s="109"/>
      <c r="G631" s="109"/>
      <c r="H631" s="109"/>
      <c r="I631" s="109"/>
      <c r="J631" s="109"/>
      <c r="K631" s="109"/>
      <c r="L631" s="109"/>
      <c r="M631" s="107"/>
      <c r="N631" s="107"/>
      <c r="O631" s="107"/>
      <c r="P631" s="107"/>
      <c r="Q631" s="107"/>
      <c r="R631" s="107"/>
      <c r="S631" s="107"/>
      <c r="T631" s="107"/>
      <c r="U631" s="107"/>
      <c r="V631" s="107"/>
      <c r="W631" s="107"/>
      <c r="X631" s="107"/>
      <c r="Y631" s="107"/>
      <c r="Z631" s="107"/>
      <c r="AA631" s="107"/>
      <c r="AB631" s="107"/>
      <c r="AC631" s="107"/>
      <c r="AD631" s="107"/>
      <c r="AE631" s="107"/>
      <c r="AF631" s="107"/>
      <c r="AG631" s="107"/>
      <c r="AH631" s="107"/>
      <c r="AI631" s="107"/>
    </row>
    <row r="632" spans="1:35" ht="15.75" customHeight="1" x14ac:dyDescent="0.3">
      <c r="A632" s="107"/>
      <c r="B632" s="108"/>
      <c r="C632" s="108"/>
      <c r="D632" s="108"/>
      <c r="E632" s="109"/>
      <c r="F632" s="109"/>
      <c r="G632" s="109"/>
      <c r="H632" s="109"/>
      <c r="I632" s="109"/>
      <c r="J632" s="109"/>
      <c r="K632" s="109"/>
      <c r="L632" s="109"/>
      <c r="M632" s="107"/>
      <c r="N632" s="107"/>
      <c r="O632" s="107"/>
      <c r="P632" s="107"/>
      <c r="Q632" s="107"/>
      <c r="R632" s="107"/>
      <c r="S632" s="107"/>
      <c r="T632" s="107"/>
      <c r="U632" s="107"/>
      <c r="V632" s="107"/>
      <c r="W632" s="107"/>
      <c r="X632" s="107"/>
      <c r="Y632" s="107"/>
      <c r="Z632" s="107"/>
      <c r="AA632" s="107"/>
      <c r="AB632" s="107"/>
      <c r="AC632" s="107"/>
      <c r="AD632" s="107"/>
      <c r="AE632" s="107"/>
      <c r="AF632" s="107"/>
      <c r="AG632" s="107"/>
      <c r="AH632" s="107"/>
      <c r="AI632" s="107"/>
    </row>
    <row r="633" spans="1:35" ht="15.75" customHeight="1" x14ac:dyDescent="0.3">
      <c r="A633" s="107"/>
      <c r="B633" s="108"/>
      <c r="C633" s="108"/>
      <c r="D633" s="108"/>
      <c r="E633" s="109"/>
      <c r="F633" s="109"/>
      <c r="G633" s="109"/>
      <c r="H633" s="109"/>
      <c r="I633" s="109"/>
      <c r="J633" s="109"/>
      <c r="K633" s="109"/>
      <c r="L633" s="109"/>
      <c r="M633" s="107"/>
      <c r="N633" s="107"/>
      <c r="O633" s="107"/>
      <c r="P633" s="107"/>
      <c r="Q633" s="107"/>
      <c r="R633" s="107"/>
      <c r="S633" s="107"/>
      <c r="T633" s="107"/>
      <c r="U633" s="107"/>
      <c r="V633" s="107"/>
      <c r="W633" s="107"/>
      <c r="X633" s="107"/>
      <c r="Y633" s="107"/>
      <c r="Z633" s="107"/>
      <c r="AA633" s="107"/>
      <c r="AB633" s="107"/>
      <c r="AC633" s="107"/>
      <c r="AD633" s="107"/>
      <c r="AE633" s="107"/>
      <c r="AF633" s="107"/>
      <c r="AG633" s="107"/>
      <c r="AH633" s="107"/>
      <c r="AI633" s="107"/>
    </row>
    <row r="634" spans="1:35" ht="15.75" customHeight="1" x14ac:dyDescent="0.3">
      <c r="A634" s="107"/>
      <c r="B634" s="108"/>
      <c r="C634" s="108"/>
      <c r="D634" s="108"/>
      <c r="E634" s="109"/>
      <c r="F634" s="109"/>
      <c r="G634" s="109"/>
      <c r="H634" s="109"/>
      <c r="I634" s="109"/>
      <c r="J634" s="109"/>
      <c r="K634" s="109"/>
      <c r="L634" s="109"/>
      <c r="M634" s="107"/>
      <c r="N634" s="107"/>
      <c r="O634" s="107"/>
      <c r="P634" s="107"/>
      <c r="Q634" s="107"/>
      <c r="R634" s="107"/>
      <c r="S634" s="107"/>
      <c r="T634" s="107"/>
      <c r="U634" s="107"/>
      <c r="V634" s="107"/>
      <c r="W634" s="107"/>
      <c r="X634" s="107"/>
      <c r="Y634" s="107"/>
      <c r="Z634" s="107"/>
      <c r="AA634" s="107"/>
      <c r="AB634" s="107"/>
      <c r="AC634" s="107"/>
      <c r="AD634" s="107"/>
      <c r="AE634" s="107"/>
      <c r="AF634" s="107"/>
      <c r="AG634" s="107"/>
      <c r="AH634" s="107"/>
      <c r="AI634" s="107"/>
    </row>
    <row r="635" spans="1:35" ht="15.75" customHeight="1" x14ac:dyDescent="0.3">
      <c r="A635" s="107"/>
      <c r="B635" s="108"/>
      <c r="C635" s="108"/>
      <c r="D635" s="108"/>
      <c r="E635" s="109"/>
      <c r="F635" s="109"/>
      <c r="G635" s="109"/>
      <c r="H635" s="109"/>
      <c r="I635" s="109"/>
      <c r="J635" s="109"/>
      <c r="K635" s="109"/>
      <c r="L635" s="109"/>
      <c r="M635" s="107"/>
      <c r="N635" s="107"/>
      <c r="O635" s="107"/>
      <c r="P635" s="107"/>
      <c r="Q635" s="107"/>
      <c r="R635" s="107"/>
      <c r="S635" s="107"/>
      <c r="T635" s="107"/>
      <c r="U635" s="107"/>
      <c r="V635" s="107"/>
      <c r="W635" s="107"/>
      <c r="X635" s="107"/>
      <c r="Y635" s="107"/>
      <c r="Z635" s="107"/>
      <c r="AA635" s="107"/>
      <c r="AB635" s="107"/>
      <c r="AC635" s="107"/>
      <c r="AD635" s="107"/>
      <c r="AE635" s="107"/>
      <c r="AF635" s="107"/>
      <c r="AG635" s="107"/>
      <c r="AH635" s="107"/>
      <c r="AI635" s="107"/>
    </row>
    <row r="636" spans="1:35" ht="15.75" customHeight="1" x14ac:dyDescent="0.3">
      <c r="A636" s="107"/>
      <c r="B636" s="108"/>
      <c r="C636" s="108"/>
      <c r="D636" s="108"/>
      <c r="E636" s="109"/>
      <c r="F636" s="109"/>
      <c r="G636" s="109"/>
      <c r="H636" s="109"/>
      <c r="I636" s="109"/>
      <c r="J636" s="109"/>
      <c r="K636" s="109"/>
      <c r="L636" s="109"/>
      <c r="M636" s="107"/>
      <c r="N636" s="107"/>
      <c r="O636" s="107"/>
      <c r="P636" s="107"/>
      <c r="Q636" s="107"/>
      <c r="R636" s="107"/>
      <c r="S636" s="107"/>
      <c r="T636" s="107"/>
      <c r="U636" s="107"/>
      <c r="V636" s="107"/>
      <c r="W636" s="107"/>
      <c r="X636" s="107"/>
      <c r="Y636" s="107"/>
      <c r="Z636" s="107"/>
      <c r="AA636" s="107"/>
      <c r="AB636" s="107"/>
      <c r="AC636" s="107"/>
      <c r="AD636" s="107"/>
      <c r="AE636" s="107"/>
      <c r="AF636" s="107"/>
      <c r="AG636" s="107"/>
      <c r="AH636" s="107"/>
      <c r="AI636" s="107"/>
    </row>
    <row r="637" spans="1:35" ht="15.75" customHeight="1" x14ac:dyDescent="0.3">
      <c r="A637" s="107"/>
      <c r="B637" s="108"/>
      <c r="C637" s="108"/>
      <c r="D637" s="108"/>
      <c r="E637" s="109"/>
      <c r="F637" s="109"/>
      <c r="G637" s="109"/>
      <c r="H637" s="109"/>
      <c r="I637" s="109"/>
      <c r="J637" s="109"/>
      <c r="K637" s="109"/>
      <c r="L637" s="109"/>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row>
    <row r="638" spans="1:35" ht="15.75" customHeight="1" x14ac:dyDescent="0.3">
      <c r="A638" s="107"/>
      <c r="B638" s="108"/>
      <c r="C638" s="108"/>
      <c r="D638" s="108"/>
      <c r="E638" s="109"/>
      <c r="F638" s="109"/>
      <c r="G638" s="109"/>
      <c r="H638" s="109"/>
      <c r="I638" s="109"/>
      <c r="J638" s="109"/>
      <c r="K638" s="109"/>
      <c r="L638" s="109"/>
      <c r="M638" s="107"/>
      <c r="N638" s="107"/>
      <c r="O638" s="107"/>
      <c r="P638" s="107"/>
      <c r="Q638" s="107"/>
      <c r="R638" s="107"/>
      <c r="S638" s="107"/>
      <c r="T638" s="107"/>
      <c r="U638" s="107"/>
      <c r="V638" s="107"/>
      <c r="W638" s="107"/>
      <c r="X638" s="107"/>
      <c r="Y638" s="107"/>
      <c r="Z638" s="107"/>
      <c r="AA638" s="107"/>
      <c r="AB638" s="107"/>
      <c r="AC638" s="107"/>
      <c r="AD638" s="107"/>
      <c r="AE638" s="107"/>
      <c r="AF638" s="107"/>
      <c r="AG638" s="107"/>
      <c r="AH638" s="107"/>
      <c r="AI638" s="107"/>
    </row>
    <row r="639" spans="1:35" ht="15.75" customHeight="1" x14ac:dyDescent="0.3">
      <c r="A639" s="107"/>
      <c r="B639" s="108"/>
      <c r="C639" s="108"/>
      <c r="D639" s="108"/>
      <c r="E639" s="109"/>
      <c r="F639" s="109"/>
      <c r="G639" s="109"/>
      <c r="H639" s="109"/>
      <c r="I639" s="109"/>
      <c r="J639" s="109"/>
      <c r="K639" s="109"/>
      <c r="L639" s="109"/>
      <c r="M639" s="107"/>
      <c r="N639" s="107"/>
      <c r="O639" s="107"/>
      <c r="P639" s="107"/>
      <c r="Q639" s="107"/>
      <c r="R639" s="107"/>
      <c r="S639" s="107"/>
      <c r="T639" s="107"/>
      <c r="U639" s="107"/>
      <c r="V639" s="107"/>
      <c r="W639" s="107"/>
      <c r="X639" s="107"/>
      <c r="Y639" s="107"/>
      <c r="Z639" s="107"/>
      <c r="AA639" s="107"/>
      <c r="AB639" s="107"/>
      <c r="AC639" s="107"/>
      <c r="AD639" s="107"/>
      <c r="AE639" s="107"/>
      <c r="AF639" s="107"/>
      <c r="AG639" s="107"/>
      <c r="AH639" s="107"/>
      <c r="AI639" s="107"/>
    </row>
    <row r="640" spans="1:35" ht="15.75" customHeight="1" x14ac:dyDescent="0.3">
      <c r="A640" s="107"/>
      <c r="B640" s="108"/>
      <c r="C640" s="108"/>
      <c r="D640" s="108"/>
      <c r="E640" s="109"/>
      <c r="F640" s="109"/>
      <c r="G640" s="109"/>
      <c r="H640" s="109"/>
      <c r="I640" s="109"/>
      <c r="J640" s="109"/>
      <c r="K640" s="109"/>
      <c r="L640" s="109"/>
      <c r="M640" s="107"/>
      <c r="N640" s="107"/>
      <c r="O640" s="107"/>
      <c r="P640" s="107"/>
      <c r="Q640" s="107"/>
      <c r="R640" s="107"/>
      <c r="S640" s="107"/>
      <c r="T640" s="107"/>
      <c r="U640" s="107"/>
      <c r="V640" s="107"/>
      <c r="W640" s="107"/>
      <c r="X640" s="107"/>
      <c r="Y640" s="107"/>
      <c r="Z640" s="107"/>
      <c r="AA640" s="107"/>
      <c r="AB640" s="107"/>
      <c r="AC640" s="107"/>
      <c r="AD640" s="107"/>
      <c r="AE640" s="107"/>
      <c r="AF640" s="107"/>
      <c r="AG640" s="107"/>
      <c r="AH640" s="107"/>
      <c r="AI640" s="107"/>
    </row>
    <row r="641" spans="1:35" ht="15.75" customHeight="1" x14ac:dyDescent="0.3">
      <c r="A641" s="107"/>
      <c r="B641" s="108"/>
      <c r="C641" s="108"/>
      <c r="D641" s="108"/>
      <c r="E641" s="109"/>
      <c r="F641" s="109"/>
      <c r="G641" s="109"/>
      <c r="H641" s="109"/>
      <c r="I641" s="109"/>
      <c r="J641" s="109"/>
      <c r="K641" s="109"/>
      <c r="L641" s="109"/>
      <c r="M641" s="107"/>
      <c r="N641" s="107"/>
      <c r="O641" s="107"/>
      <c r="P641" s="107"/>
      <c r="Q641" s="107"/>
      <c r="R641" s="107"/>
      <c r="S641" s="107"/>
      <c r="T641" s="107"/>
      <c r="U641" s="107"/>
      <c r="V641" s="107"/>
      <c r="W641" s="107"/>
      <c r="X641" s="107"/>
      <c r="Y641" s="107"/>
      <c r="Z641" s="107"/>
      <c r="AA641" s="107"/>
      <c r="AB641" s="107"/>
      <c r="AC641" s="107"/>
      <c r="AD641" s="107"/>
      <c r="AE641" s="107"/>
      <c r="AF641" s="107"/>
      <c r="AG641" s="107"/>
      <c r="AH641" s="107"/>
      <c r="AI641" s="107"/>
    </row>
    <row r="642" spans="1:35" ht="15.75" customHeight="1" x14ac:dyDescent="0.3">
      <c r="A642" s="107"/>
      <c r="B642" s="108"/>
      <c r="C642" s="108"/>
      <c r="D642" s="108"/>
      <c r="E642" s="109"/>
      <c r="F642" s="109"/>
      <c r="G642" s="109"/>
      <c r="H642" s="109"/>
      <c r="I642" s="109"/>
      <c r="J642" s="109"/>
      <c r="K642" s="109"/>
      <c r="L642" s="109"/>
      <c r="M642" s="107"/>
      <c r="N642" s="107"/>
      <c r="O642" s="107"/>
      <c r="P642" s="107"/>
      <c r="Q642" s="107"/>
      <c r="R642" s="107"/>
      <c r="S642" s="107"/>
      <c r="T642" s="107"/>
      <c r="U642" s="107"/>
      <c r="V642" s="107"/>
      <c r="W642" s="107"/>
      <c r="X642" s="107"/>
      <c r="Y642" s="107"/>
      <c r="Z642" s="107"/>
      <c r="AA642" s="107"/>
      <c r="AB642" s="107"/>
      <c r="AC642" s="107"/>
      <c r="AD642" s="107"/>
      <c r="AE642" s="107"/>
      <c r="AF642" s="107"/>
      <c r="AG642" s="107"/>
      <c r="AH642" s="107"/>
      <c r="AI642" s="107"/>
    </row>
    <row r="643" spans="1:35" ht="15.75" customHeight="1" x14ac:dyDescent="0.3">
      <c r="A643" s="107"/>
      <c r="B643" s="108"/>
      <c r="C643" s="108"/>
      <c r="D643" s="108"/>
      <c r="E643" s="109"/>
      <c r="F643" s="109"/>
      <c r="G643" s="109"/>
      <c r="H643" s="109"/>
      <c r="I643" s="109"/>
      <c r="J643" s="109"/>
      <c r="K643" s="109"/>
      <c r="L643" s="109"/>
      <c r="M643" s="107"/>
      <c r="N643" s="107"/>
      <c r="O643" s="107"/>
      <c r="P643" s="107"/>
      <c r="Q643" s="107"/>
      <c r="R643" s="107"/>
      <c r="S643" s="107"/>
      <c r="T643" s="107"/>
      <c r="U643" s="107"/>
      <c r="V643" s="107"/>
      <c r="W643" s="107"/>
      <c r="X643" s="107"/>
      <c r="Y643" s="107"/>
      <c r="Z643" s="107"/>
      <c r="AA643" s="107"/>
      <c r="AB643" s="107"/>
      <c r="AC643" s="107"/>
      <c r="AD643" s="107"/>
      <c r="AE643" s="107"/>
      <c r="AF643" s="107"/>
      <c r="AG643" s="107"/>
      <c r="AH643" s="107"/>
      <c r="AI643" s="107"/>
    </row>
    <row r="644" spans="1:35" ht="15.75" customHeight="1" x14ac:dyDescent="0.3">
      <c r="A644" s="107"/>
      <c r="B644" s="108"/>
      <c r="C644" s="108"/>
      <c r="D644" s="108"/>
      <c r="E644" s="109"/>
      <c r="F644" s="109"/>
      <c r="G644" s="109"/>
      <c r="H644" s="109"/>
      <c r="I644" s="109"/>
      <c r="J644" s="109"/>
      <c r="K644" s="109"/>
      <c r="L644" s="109"/>
      <c r="M644" s="107"/>
      <c r="N644" s="107"/>
      <c r="O644" s="107"/>
      <c r="P644" s="107"/>
      <c r="Q644" s="107"/>
      <c r="R644" s="107"/>
      <c r="S644" s="107"/>
      <c r="T644" s="107"/>
      <c r="U644" s="107"/>
      <c r="V644" s="107"/>
      <c r="W644" s="107"/>
      <c r="X644" s="107"/>
      <c r="Y644" s="107"/>
      <c r="Z644" s="107"/>
      <c r="AA644" s="107"/>
      <c r="AB644" s="107"/>
      <c r="AC644" s="107"/>
      <c r="AD644" s="107"/>
      <c r="AE644" s="107"/>
      <c r="AF644" s="107"/>
      <c r="AG644" s="107"/>
      <c r="AH644" s="107"/>
      <c r="AI644" s="107"/>
    </row>
    <row r="645" spans="1:35" ht="15.75" customHeight="1" x14ac:dyDescent="0.3">
      <c r="A645" s="107"/>
      <c r="B645" s="108"/>
      <c r="C645" s="108"/>
      <c r="D645" s="108"/>
      <c r="E645" s="109"/>
      <c r="F645" s="109"/>
      <c r="G645" s="109"/>
      <c r="H645" s="109"/>
      <c r="I645" s="109"/>
      <c r="J645" s="109"/>
      <c r="K645" s="109"/>
      <c r="L645" s="109"/>
      <c r="M645" s="107"/>
      <c r="N645" s="107"/>
      <c r="O645" s="107"/>
      <c r="P645" s="107"/>
      <c r="Q645" s="107"/>
      <c r="R645" s="107"/>
      <c r="S645" s="107"/>
      <c r="T645" s="107"/>
      <c r="U645" s="107"/>
      <c r="V645" s="107"/>
      <c r="W645" s="107"/>
      <c r="X645" s="107"/>
      <c r="Y645" s="107"/>
      <c r="Z645" s="107"/>
      <c r="AA645" s="107"/>
      <c r="AB645" s="107"/>
      <c r="AC645" s="107"/>
      <c r="AD645" s="107"/>
      <c r="AE645" s="107"/>
      <c r="AF645" s="107"/>
      <c r="AG645" s="107"/>
      <c r="AH645" s="107"/>
      <c r="AI645" s="107"/>
    </row>
    <row r="646" spans="1:35" ht="15.75" customHeight="1" x14ac:dyDescent="0.3">
      <c r="A646" s="107"/>
      <c r="B646" s="108"/>
      <c r="C646" s="108"/>
      <c r="D646" s="108"/>
      <c r="E646" s="109"/>
      <c r="F646" s="109"/>
      <c r="G646" s="109"/>
      <c r="H646" s="109"/>
      <c r="I646" s="109"/>
      <c r="J646" s="109"/>
      <c r="K646" s="109"/>
      <c r="L646" s="109"/>
      <c r="M646" s="107"/>
      <c r="N646" s="107"/>
      <c r="O646" s="107"/>
      <c r="P646" s="107"/>
      <c r="Q646" s="107"/>
      <c r="R646" s="107"/>
      <c r="S646" s="107"/>
      <c r="T646" s="107"/>
      <c r="U646" s="107"/>
      <c r="V646" s="107"/>
      <c r="W646" s="107"/>
      <c r="X646" s="107"/>
      <c r="Y646" s="107"/>
      <c r="Z646" s="107"/>
      <c r="AA646" s="107"/>
      <c r="AB646" s="107"/>
      <c r="AC646" s="107"/>
      <c r="AD646" s="107"/>
      <c r="AE646" s="107"/>
      <c r="AF646" s="107"/>
      <c r="AG646" s="107"/>
      <c r="AH646" s="107"/>
      <c r="AI646" s="107"/>
    </row>
    <row r="647" spans="1:35" ht="15.75" customHeight="1" x14ac:dyDescent="0.3">
      <c r="A647" s="107"/>
      <c r="B647" s="108"/>
      <c r="C647" s="108"/>
      <c r="D647" s="108"/>
      <c r="E647" s="109"/>
      <c r="F647" s="109"/>
      <c r="G647" s="109"/>
      <c r="H647" s="109"/>
      <c r="I647" s="109"/>
      <c r="J647" s="109"/>
      <c r="K647" s="109"/>
      <c r="L647" s="109"/>
      <c r="M647" s="107"/>
      <c r="N647" s="107"/>
      <c r="O647" s="107"/>
      <c r="P647" s="107"/>
      <c r="Q647" s="107"/>
      <c r="R647" s="107"/>
      <c r="S647" s="107"/>
      <c r="T647" s="107"/>
      <c r="U647" s="107"/>
      <c r="V647" s="107"/>
      <c r="W647" s="107"/>
      <c r="X647" s="107"/>
      <c r="Y647" s="107"/>
      <c r="Z647" s="107"/>
      <c r="AA647" s="107"/>
      <c r="AB647" s="107"/>
      <c r="AC647" s="107"/>
      <c r="AD647" s="107"/>
      <c r="AE647" s="107"/>
      <c r="AF647" s="107"/>
      <c r="AG647" s="107"/>
      <c r="AH647" s="107"/>
      <c r="AI647" s="107"/>
    </row>
    <row r="648" spans="1:35" ht="15.75" customHeight="1" x14ac:dyDescent="0.3">
      <c r="A648" s="107"/>
      <c r="B648" s="108"/>
      <c r="C648" s="108"/>
      <c r="D648" s="108"/>
      <c r="E648" s="109"/>
      <c r="F648" s="109"/>
      <c r="G648" s="109"/>
      <c r="H648" s="109"/>
      <c r="I648" s="109"/>
      <c r="J648" s="109"/>
      <c r="K648" s="109"/>
      <c r="L648" s="109"/>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row>
    <row r="649" spans="1:35" ht="15.75" customHeight="1" x14ac:dyDescent="0.3">
      <c r="A649" s="107"/>
      <c r="B649" s="108"/>
      <c r="C649" s="108"/>
      <c r="D649" s="108"/>
      <c r="E649" s="109"/>
      <c r="F649" s="109"/>
      <c r="G649" s="109"/>
      <c r="H649" s="109"/>
      <c r="I649" s="109"/>
      <c r="J649" s="109"/>
      <c r="K649" s="109"/>
      <c r="L649" s="109"/>
      <c r="M649" s="107"/>
      <c r="N649" s="107"/>
      <c r="O649" s="107"/>
      <c r="P649" s="107"/>
      <c r="Q649" s="107"/>
      <c r="R649" s="107"/>
      <c r="S649" s="107"/>
      <c r="T649" s="107"/>
      <c r="U649" s="107"/>
      <c r="V649" s="107"/>
      <c r="W649" s="107"/>
      <c r="X649" s="107"/>
      <c r="Y649" s="107"/>
      <c r="Z649" s="107"/>
      <c r="AA649" s="107"/>
      <c r="AB649" s="107"/>
      <c r="AC649" s="107"/>
      <c r="AD649" s="107"/>
      <c r="AE649" s="107"/>
      <c r="AF649" s="107"/>
      <c r="AG649" s="107"/>
      <c r="AH649" s="107"/>
      <c r="AI649" s="107"/>
    </row>
    <row r="650" spans="1:35" ht="15.75" customHeight="1" x14ac:dyDescent="0.3">
      <c r="A650" s="107"/>
      <c r="B650" s="108"/>
      <c r="C650" s="108"/>
      <c r="D650" s="108"/>
      <c r="E650" s="109"/>
      <c r="F650" s="109"/>
      <c r="G650" s="109"/>
      <c r="H650" s="109"/>
      <c r="I650" s="109"/>
      <c r="J650" s="109"/>
      <c r="K650" s="109"/>
      <c r="L650" s="109"/>
      <c r="M650" s="107"/>
      <c r="N650" s="107"/>
      <c r="O650" s="107"/>
      <c r="P650" s="107"/>
      <c r="Q650" s="107"/>
      <c r="R650" s="107"/>
      <c r="S650" s="107"/>
      <c r="T650" s="107"/>
      <c r="U650" s="107"/>
      <c r="V650" s="107"/>
      <c r="W650" s="107"/>
      <c r="X650" s="107"/>
      <c r="Y650" s="107"/>
      <c r="Z650" s="107"/>
      <c r="AA650" s="107"/>
      <c r="AB650" s="107"/>
      <c r="AC650" s="107"/>
      <c r="AD650" s="107"/>
      <c r="AE650" s="107"/>
      <c r="AF650" s="107"/>
      <c r="AG650" s="107"/>
      <c r="AH650" s="107"/>
      <c r="AI650" s="107"/>
    </row>
    <row r="651" spans="1:35" ht="15.75" customHeight="1" x14ac:dyDescent="0.3">
      <c r="A651" s="107"/>
      <c r="B651" s="108"/>
      <c r="C651" s="108"/>
      <c r="D651" s="108"/>
      <c r="E651" s="109"/>
      <c r="F651" s="109"/>
      <c r="G651" s="109"/>
      <c r="H651" s="109"/>
      <c r="I651" s="109"/>
      <c r="J651" s="109"/>
      <c r="K651" s="109"/>
      <c r="L651" s="109"/>
      <c r="M651" s="107"/>
      <c r="N651" s="107"/>
      <c r="O651" s="107"/>
      <c r="P651" s="107"/>
      <c r="Q651" s="107"/>
      <c r="R651" s="107"/>
      <c r="S651" s="107"/>
      <c r="T651" s="107"/>
      <c r="U651" s="107"/>
      <c r="V651" s="107"/>
      <c r="W651" s="107"/>
      <c r="X651" s="107"/>
      <c r="Y651" s="107"/>
      <c r="Z651" s="107"/>
      <c r="AA651" s="107"/>
      <c r="AB651" s="107"/>
      <c r="AC651" s="107"/>
      <c r="AD651" s="107"/>
      <c r="AE651" s="107"/>
      <c r="AF651" s="107"/>
      <c r="AG651" s="107"/>
      <c r="AH651" s="107"/>
      <c r="AI651" s="107"/>
    </row>
    <row r="652" spans="1:35" ht="15.75" customHeight="1" x14ac:dyDescent="0.3">
      <c r="A652" s="107"/>
      <c r="B652" s="108"/>
      <c r="C652" s="108"/>
      <c r="D652" s="108"/>
      <c r="E652" s="109"/>
      <c r="F652" s="109"/>
      <c r="G652" s="109"/>
      <c r="H652" s="109"/>
      <c r="I652" s="109"/>
      <c r="J652" s="109"/>
      <c r="K652" s="109"/>
      <c r="L652" s="109"/>
      <c r="M652" s="107"/>
      <c r="N652" s="107"/>
      <c r="O652" s="107"/>
      <c r="P652" s="107"/>
      <c r="Q652" s="107"/>
      <c r="R652" s="107"/>
      <c r="S652" s="107"/>
      <c r="T652" s="107"/>
      <c r="U652" s="107"/>
      <c r="V652" s="107"/>
      <c r="W652" s="107"/>
      <c r="X652" s="107"/>
      <c r="Y652" s="107"/>
      <c r="Z652" s="107"/>
      <c r="AA652" s="107"/>
      <c r="AB652" s="107"/>
      <c r="AC652" s="107"/>
      <c r="AD652" s="107"/>
      <c r="AE652" s="107"/>
      <c r="AF652" s="107"/>
      <c r="AG652" s="107"/>
      <c r="AH652" s="107"/>
      <c r="AI652" s="107"/>
    </row>
    <row r="653" spans="1:35" ht="15.75" customHeight="1" x14ac:dyDescent="0.3">
      <c r="A653" s="107"/>
      <c r="B653" s="108"/>
      <c r="C653" s="108"/>
      <c r="D653" s="108"/>
      <c r="E653" s="109"/>
      <c r="F653" s="109"/>
      <c r="G653" s="109"/>
      <c r="H653" s="109"/>
      <c r="I653" s="109"/>
      <c r="J653" s="109"/>
      <c r="K653" s="109"/>
      <c r="L653" s="109"/>
      <c r="M653" s="107"/>
      <c r="N653" s="107"/>
      <c r="O653" s="107"/>
      <c r="P653" s="107"/>
      <c r="Q653" s="107"/>
      <c r="R653" s="107"/>
      <c r="S653" s="107"/>
      <c r="T653" s="107"/>
      <c r="U653" s="107"/>
      <c r="V653" s="107"/>
      <c r="W653" s="107"/>
      <c r="X653" s="107"/>
      <c r="Y653" s="107"/>
      <c r="Z653" s="107"/>
      <c r="AA653" s="107"/>
      <c r="AB653" s="107"/>
      <c r="AC653" s="107"/>
      <c r="AD653" s="107"/>
      <c r="AE653" s="107"/>
      <c r="AF653" s="107"/>
      <c r="AG653" s="107"/>
      <c r="AH653" s="107"/>
      <c r="AI653" s="107"/>
    </row>
    <row r="654" spans="1:35" ht="15.75" customHeight="1" x14ac:dyDescent="0.3">
      <c r="A654" s="107"/>
      <c r="B654" s="108"/>
      <c r="C654" s="108"/>
      <c r="D654" s="108"/>
      <c r="E654" s="109"/>
      <c r="F654" s="109"/>
      <c r="G654" s="109"/>
      <c r="H654" s="109"/>
      <c r="I654" s="109"/>
      <c r="J654" s="109"/>
      <c r="K654" s="109"/>
      <c r="L654" s="109"/>
      <c r="M654" s="107"/>
      <c r="N654" s="107"/>
      <c r="O654" s="107"/>
      <c r="P654" s="107"/>
      <c r="Q654" s="107"/>
      <c r="R654" s="107"/>
      <c r="S654" s="107"/>
      <c r="T654" s="107"/>
      <c r="U654" s="107"/>
      <c r="V654" s="107"/>
      <c r="W654" s="107"/>
      <c r="X654" s="107"/>
      <c r="Y654" s="107"/>
      <c r="Z654" s="107"/>
      <c r="AA654" s="107"/>
      <c r="AB654" s="107"/>
      <c r="AC654" s="107"/>
      <c r="AD654" s="107"/>
      <c r="AE654" s="107"/>
      <c r="AF654" s="107"/>
      <c r="AG654" s="107"/>
      <c r="AH654" s="107"/>
      <c r="AI654" s="107"/>
    </row>
    <row r="655" spans="1:35" ht="15.75" customHeight="1" x14ac:dyDescent="0.3">
      <c r="A655" s="107"/>
      <c r="B655" s="108"/>
      <c r="C655" s="108"/>
      <c r="D655" s="108"/>
      <c r="E655" s="109"/>
      <c r="F655" s="109"/>
      <c r="G655" s="109"/>
      <c r="H655" s="109"/>
      <c r="I655" s="109"/>
      <c r="J655" s="109"/>
      <c r="K655" s="109"/>
      <c r="L655" s="109"/>
      <c r="M655" s="107"/>
      <c r="N655" s="107"/>
      <c r="O655" s="107"/>
      <c r="P655" s="107"/>
      <c r="Q655" s="107"/>
      <c r="R655" s="107"/>
      <c r="S655" s="107"/>
      <c r="T655" s="107"/>
      <c r="U655" s="107"/>
      <c r="V655" s="107"/>
      <c r="W655" s="107"/>
      <c r="X655" s="107"/>
      <c r="Y655" s="107"/>
      <c r="Z655" s="107"/>
      <c r="AA655" s="107"/>
      <c r="AB655" s="107"/>
      <c r="AC655" s="107"/>
      <c r="AD655" s="107"/>
      <c r="AE655" s="107"/>
      <c r="AF655" s="107"/>
      <c r="AG655" s="107"/>
      <c r="AH655" s="107"/>
      <c r="AI655" s="107"/>
    </row>
    <row r="656" spans="1:35" ht="15.75" customHeight="1" x14ac:dyDescent="0.3">
      <c r="A656" s="107"/>
      <c r="B656" s="108"/>
      <c r="C656" s="108"/>
      <c r="D656" s="108"/>
      <c r="E656" s="109"/>
      <c r="F656" s="109"/>
      <c r="G656" s="109"/>
      <c r="H656" s="109"/>
      <c r="I656" s="109"/>
      <c r="J656" s="109"/>
      <c r="K656" s="109"/>
      <c r="L656" s="109"/>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row>
    <row r="657" spans="1:35" ht="15.75" customHeight="1" x14ac:dyDescent="0.3">
      <c r="A657" s="107"/>
      <c r="B657" s="108"/>
      <c r="C657" s="108"/>
      <c r="D657" s="108"/>
      <c r="E657" s="109"/>
      <c r="F657" s="109"/>
      <c r="G657" s="109"/>
      <c r="H657" s="109"/>
      <c r="I657" s="109"/>
      <c r="J657" s="109"/>
      <c r="K657" s="109"/>
      <c r="L657" s="109"/>
      <c r="M657" s="107"/>
      <c r="N657" s="107"/>
      <c r="O657" s="107"/>
      <c r="P657" s="107"/>
      <c r="Q657" s="107"/>
      <c r="R657" s="107"/>
      <c r="S657" s="107"/>
      <c r="T657" s="107"/>
      <c r="U657" s="107"/>
      <c r="V657" s="107"/>
      <c r="W657" s="107"/>
      <c r="X657" s="107"/>
      <c r="Y657" s="107"/>
      <c r="Z657" s="107"/>
      <c r="AA657" s="107"/>
      <c r="AB657" s="107"/>
      <c r="AC657" s="107"/>
      <c r="AD657" s="107"/>
      <c r="AE657" s="107"/>
      <c r="AF657" s="107"/>
      <c r="AG657" s="107"/>
      <c r="AH657" s="107"/>
      <c r="AI657" s="107"/>
    </row>
    <row r="658" spans="1:35" ht="15.75" customHeight="1" x14ac:dyDescent="0.3">
      <c r="A658" s="107"/>
      <c r="B658" s="108"/>
      <c r="C658" s="108"/>
      <c r="D658" s="108"/>
      <c r="E658" s="109"/>
      <c r="F658" s="109"/>
      <c r="G658" s="109"/>
      <c r="H658" s="109"/>
      <c r="I658" s="109"/>
      <c r="J658" s="109"/>
      <c r="K658" s="109"/>
      <c r="L658" s="109"/>
      <c r="M658" s="107"/>
      <c r="N658" s="107"/>
      <c r="O658" s="107"/>
      <c r="P658" s="107"/>
      <c r="Q658" s="107"/>
      <c r="R658" s="107"/>
      <c r="S658" s="107"/>
      <c r="T658" s="107"/>
      <c r="U658" s="107"/>
      <c r="V658" s="107"/>
      <c r="W658" s="107"/>
      <c r="X658" s="107"/>
      <c r="Y658" s="107"/>
      <c r="Z658" s="107"/>
      <c r="AA658" s="107"/>
      <c r="AB658" s="107"/>
      <c r="AC658" s="107"/>
      <c r="AD658" s="107"/>
      <c r="AE658" s="107"/>
      <c r="AF658" s="107"/>
      <c r="AG658" s="107"/>
      <c r="AH658" s="107"/>
      <c r="AI658" s="107"/>
    </row>
    <row r="659" spans="1:35" ht="15.75" customHeight="1" x14ac:dyDescent="0.3">
      <c r="A659" s="107"/>
      <c r="B659" s="108"/>
      <c r="C659" s="108"/>
      <c r="D659" s="108"/>
      <c r="E659" s="109"/>
      <c r="F659" s="109"/>
      <c r="G659" s="109"/>
      <c r="H659" s="109"/>
      <c r="I659" s="109"/>
      <c r="J659" s="109"/>
      <c r="K659" s="109"/>
      <c r="L659" s="109"/>
      <c r="M659" s="107"/>
      <c r="N659" s="107"/>
      <c r="O659" s="107"/>
      <c r="P659" s="107"/>
      <c r="Q659" s="107"/>
      <c r="R659" s="107"/>
      <c r="S659" s="107"/>
      <c r="T659" s="107"/>
      <c r="U659" s="107"/>
      <c r="V659" s="107"/>
      <c r="W659" s="107"/>
      <c r="X659" s="107"/>
      <c r="Y659" s="107"/>
      <c r="Z659" s="107"/>
      <c r="AA659" s="107"/>
      <c r="AB659" s="107"/>
      <c r="AC659" s="107"/>
      <c r="AD659" s="107"/>
      <c r="AE659" s="107"/>
      <c r="AF659" s="107"/>
      <c r="AG659" s="107"/>
      <c r="AH659" s="107"/>
      <c r="AI659" s="107"/>
    </row>
    <row r="660" spans="1:35" ht="15.75" customHeight="1" x14ac:dyDescent="0.3">
      <c r="A660" s="107"/>
      <c r="B660" s="108"/>
      <c r="C660" s="108"/>
      <c r="D660" s="108"/>
      <c r="E660" s="109"/>
      <c r="F660" s="109"/>
      <c r="G660" s="109"/>
      <c r="H660" s="109"/>
      <c r="I660" s="109"/>
      <c r="J660" s="109"/>
      <c r="K660" s="109"/>
      <c r="L660" s="109"/>
      <c r="M660" s="107"/>
      <c r="N660" s="107"/>
      <c r="O660" s="107"/>
      <c r="P660" s="107"/>
      <c r="Q660" s="107"/>
      <c r="R660" s="107"/>
      <c r="S660" s="107"/>
      <c r="T660" s="107"/>
      <c r="U660" s="107"/>
      <c r="V660" s="107"/>
      <c r="W660" s="107"/>
      <c r="X660" s="107"/>
      <c r="Y660" s="107"/>
      <c r="Z660" s="107"/>
      <c r="AA660" s="107"/>
      <c r="AB660" s="107"/>
      <c r="AC660" s="107"/>
      <c r="AD660" s="107"/>
      <c r="AE660" s="107"/>
      <c r="AF660" s="107"/>
      <c r="AG660" s="107"/>
      <c r="AH660" s="107"/>
      <c r="AI660" s="107"/>
    </row>
    <row r="661" spans="1:35" ht="15.75" customHeight="1" x14ac:dyDescent="0.3">
      <c r="A661" s="107"/>
      <c r="B661" s="108"/>
      <c r="C661" s="108"/>
      <c r="D661" s="108"/>
      <c r="E661" s="109"/>
      <c r="F661" s="109"/>
      <c r="G661" s="109"/>
      <c r="H661" s="109"/>
      <c r="I661" s="109"/>
      <c r="J661" s="109"/>
      <c r="K661" s="109"/>
      <c r="L661" s="109"/>
      <c r="M661" s="107"/>
      <c r="N661" s="107"/>
      <c r="O661" s="107"/>
      <c r="P661" s="107"/>
      <c r="Q661" s="107"/>
      <c r="R661" s="107"/>
      <c r="S661" s="107"/>
      <c r="T661" s="107"/>
      <c r="U661" s="107"/>
      <c r="V661" s="107"/>
      <c r="W661" s="107"/>
      <c r="X661" s="107"/>
      <c r="Y661" s="107"/>
      <c r="Z661" s="107"/>
      <c r="AA661" s="107"/>
      <c r="AB661" s="107"/>
      <c r="AC661" s="107"/>
      <c r="AD661" s="107"/>
      <c r="AE661" s="107"/>
      <c r="AF661" s="107"/>
      <c r="AG661" s="107"/>
      <c r="AH661" s="107"/>
      <c r="AI661" s="107"/>
    </row>
    <row r="662" spans="1:35" ht="15.75" customHeight="1" x14ac:dyDescent="0.3">
      <c r="A662" s="107"/>
      <c r="B662" s="108"/>
      <c r="C662" s="108"/>
      <c r="D662" s="108"/>
      <c r="E662" s="109"/>
      <c r="F662" s="109"/>
      <c r="G662" s="109"/>
      <c r="H662" s="109"/>
      <c r="I662" s="109"/>
      <c r="J662" s="109"/>
      <c r="K662" s="109"/>
      <c r="L662" s="109"/>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row>
    <row r="663" spans="1:35" ht="15.75" customHeight="1" x14ac:dyDescent="0.3">
      <c r="A663" s="107"/>
      <c r="B663" s="108"/>
      <c r="C663" s="108"/>
      <c r="D663" s="108"/>
      <c r="E663" s="109"/>
      <c r="F663" s="109"/>
      <c r="G663" s="109"/>
      <c r="H663" s="109"/>
      <c r="I663" s="109"/>
      <c r="J663" s="109"/>
      <c r="K663" s="109"/>
      <c r="L663" s="109"/>
      <c r="M663" s="107"/>
      <c r="N663" s="107"/>
      <c r="O663" s="107"/>
      <c r="P663" s="107"/>
      <c r="Q663" s="107"/>
      <c r="R663" s="107"/>
      <c r="S663" s="107"/>
      <c r="T663" s="107"/>
      <c r="U663" s="107"/>
      <c r="V663" s="107"/>
      <c r="W663" s="107"/>
      <c r="X663" s="107"/>
      <c r="Y663" s="107"/>
      <c r="Z663" s="107"/>
      <c r="AA663" s="107"/>
      <c r="AB663" s="107"/>
      <c r="AC663" s="107"/>
      <c r="AD663" s="107"/>
      <c r="AE663" s="107"/>
      <c r="AF663" s="107"/>
      <c r="AG663" s="107"/>
      <c r="AH663" s="107"/>
      <c r="AI663" s="107"/>
    </row>
    <row r="664" spans="1:35" ht="15.75" customHeight="1" x14ac:dyDescent="0.3">
      <c r="A664" s="107"/>
      <c r="B664" s="108"/>
      <c r="C664" s="108"/>
      <c r="D664" s="108"/>
      <c r="E664" s="109"/>
      <c r="F664" s="109"/>
      <c r="G664" s="109"/>
      <c r="H664" s="109"/>
      <c r="I664" s="109"/>
      <c r="J664" s="109"/>
      <c r="K664" s="109"/>
      <c r="L664" s="109"/>
      <c r="M664" s="107"/>
      <c r="N664" s="107"/>
      <c r="O664" s="107"/>
      <c r="P664" s="107"/>
      <c r="Q664" s="107"/>
      <c r="R664" s="107"/>
      <c r="S664" s="107"/>
      <c r="T664" s="107"/>
      <c r="U664" s="107"/>
      <c r="V664" s="107"/>
      <c r="W664" s="107"/>
      <c r="X664" s="107"/>
      <c r="Y664" s="107"/>
      <c r="Z664" s="107"/>
      <c r="AA664" s="107"/>
      <c r="AB664" s="107"/>
      <c r="AC664" s="107"/>
      <c r="AD664" s="107"/>
      <c r="AE664" s="107"/>
      <c r="AF664" s="107"/>
      <c r="AG664" s="107"/>
      <c r="AH664" s="107"/>
      <c r="AI664" s="107"/>
    </row>
    <row r="665" spans="1:35" ht="15.75" customHeight="1" x14ac:dyDescent="0.3">
      <c r="A665" s="107"/>
      <c r="B665" s="108"/>
      <c r="C665" s="108"/>
      <c r="D665" s="108"/>
      <c r="E665" s="109"/>
      <c r="F665" s="109"/>
      <c r="G665" s="109"/>
      <c r="H665" s="109"/>
      <c r="I665" s="109"/>
      <c r="J665" s="109"/>
      <c r="K665" s="109"/>
      <c r="L665" s="109"/>
      <c r="M665" s="107"/>
      <c r="N665" s="107"/>
      <c r="O665" s="107"/>
      <c r="P665" s="107"/>
      <c r="Q665" s="107"/>
      <c r="R665" s="107"/>
      <c r="S665" s="107"/>
      <c r="T665" s="107"/>
      <c r="U665" s="107"/>
      <c r="V665" s="107"/>
      <c r="W665" s="107"/>
      <c r="X665" s="107"/>
      <c r="Y665" s="107"/>
      <c r="Z665" s="107"/>
      <c r="AA665" s="107"/>
      <c r="AB665" s="107"/>
      <c r="AC665" s="107"/>
      <c r="AD665" s="107"/>
      <c r="AE665" s="107"/>
      <c r="AF665" s="107"/>
      <c r="AG665" s="107"/>
      <c r="AH665" s="107"/>
      <c r="AI665" s="107"/>
    </row>
    <row r="666" spans="1:35" ht="15.75" customHeight="1" x14ac:dyDescent="0.3">
      <c r="A666" s="107"/>
      <c r="B666" s="108"/>
      <c r="C666" s="108"/>
      <c r="D666" s="108"/>
      <c r="E666" s="109"/>
      <c r="F666" s="109"/>
      <c r="G666" s="109"/>
      <c r="H666" s="109"/>
      <c r="I666" s="109"/>
      <c r="J666" s="109"/>
      <c r="K666" s="109"/>
      <c r="L666" s="109"/>
      <c r="M666" s="107"/>
      <c r="N666" s="107"/>
      <c r="O666" s="107"/>
      <c r="P666" s="107"/>
      <c r="Q666" s="107"/>
      <c r="R666" s="107"/>
      <c r="S666" s="107"/>
      <c r="T666" s="107"/>
      <c r="U666" s="107"/>
      <c r="V666" s="107"/>
      <c r="W666" s="107"/>
      <c r="X666" s="107"/>
      <c r="Y666" s="107"/>
      <c r="Z666" s="107"/>
      <c r="AA666" s="107"/>
      <c r="AB666" s="107"/>
      <c r="AC666" s="107"/>
      <c r="AD666" s="107"/>
      <c r="AE666" s="107"/>
      <c r="AF666" s="107"/>
      <c r="AG666" s="107"/>
      <c r="AH666" s="107"/>
      <c r="AI666" s="107"/>
    </row>
    <row r="667" spans="1:35" ht="15.75" customHeight="1" x14ac:dyDescent="0.3">
      <c r="A667" s="107"/>
      <c r="B667" s="108"/>
      <c r="C667" s="108"/>
      <c r="D667" s="108"/>
      <c r="E667" s="109"/>
      <c r="F667" s="109"/>
      <c r="G667" s="109"/>
      <c r="H667" s="109"/>
      <c r="I667" s="109"/>
      <c r="J667" s="109"/>
      <c r="K667" s="109"/>
      <c r="L667" s="109"/>
      <c r="M667" s="107"/>
      <c r="N667" s="107"/>
      <c r="O667" s="107"/>
      <c r="P667" s="107"/>
      <c r="Q667" s="107"/>
      <c r="R667" s="107"/>
      <c r="S667" s="107"/>
      <c r="T667" s="107"/>
      <c r="U667" s="107"/>
      <c r="V667" s="107"/>
      <c r="W667" s="107"/>
      <c r="X667" s="107"/>
      <c r="Y667" s="107"/>
      <c r="Z667" s="107"/>
      <c r="AA667" s="107"/>
      <c r="AB667" s="107"/>
      <c r="AC667" s="107"/>
      <c r="AD667" s="107"/>
      <c r="AE667" s="107"/>
      <c r="AF667" s="107"/>
      <c r="AG667" s="107"/>
      <c r="AH667" s="107"/>
      <c r="AI667" s="107"/>
    </row>
    <row r="668" spans="1:35" ht="15.75" customHeight="1" x14ac:dyDescent="0.3">
      <c r="A668" s="107"/>
      <c r="B668" s="108"/>
      <c r="C668" s="108"/>
      <c r="D668" s="108"/>
      <c r="E668" s="109"/>
      <c r="F668" s="109"/>
      <c r="G668" s="109"/>
      <c r="H668" s="109"/>
      <c r="I668" s="109"/>
      <c r="J668" s="109"/>
      <c r="K668" s="109"/>
      <c r="L668" s="109"/>
      <c r="M668" s="107"/>
      <c r="N668" s="107"/>
      <c r="O668" s="107"/>
      <c r="P668" s="107"/>
      <c r="Q668" s="107"/>
      <c r="R668" s="107"/>
      <c r="S668" s="107"/>
      <c r="T668" s="107"/>
      <c r="U668" s="107"/>
      <c r="V668" s="107"/>
      <c r="W668" s="107"/>
      <c r="X668" s="107"/>
      <c r="Y668" s="107"/>
      <c r="Z668" s="107"/>
      <c r="AA668" s="107"/>
      <c r="AB668" s="107"/>
      <c r="AC668" s="107"/>
      <c r="AD668" s="107"/>
      <c r="AE668" s="107"/>
      <c r="AF668" s="107"/>
      <c r="AG668" s="107"/>
      <c r="AH668" s="107"/>
      <c r="AI668" s="107"/>
    </row>
    <row r="669" spans="1:35" ht="15.75" customHeight="1" x14ac:dyDescent="0.3">
      <c r="A669" s="107"/>
      <c r="B669" s="108"/>
      <c r="C669" s="108"/>
      <c r="D669" s="108"/>
      <c r="E669" s="109"/>
      <c r="F669" s="109"/>
      <c r="G669" s="109"/>
      <c r="H669" s="109"/>
      <c r="I669" s="109"/>
      <c r="J669" s="109"/>
      <c r="K669" s="109"/>
      <c r="L669" s="109"/>
      <c r="M669" s="107"/>
      <c r="N669" s="107"/>
      <c r="O669" s="107"/>
      <c r="P669" s="107"/>
      <c r="Q669" s="107"/>
      <c r="R669" s="107"/>
      <c r="S669" s="107"/>
      <c r="T669" s="107"/>
      <c r="U669" s="107"/>
      <c r="V669" s="107"/>
      <c r="W669" s="107"/>
      <c r="X669" s="107"/>
      <c r="Y669" s="107"/>
      <c r="Z669" s="107"/>
      <c r="AA669" s="107"/>
      <c r="AB669" s="107"/>
      <c r="AC669" s="107"/>
      <c r="AD669" s="107"/>
      <c r="AE669" s="107"/>
      <c r="AF669" s="107"/>
      <c r="AG669" s="107"/>
      <c r="AH669" s="107"/>
      <c r="AI669" s="107"/>
    </row>
    <row r="670" spans="1:35" ht="15.75" customHeight="1" x14ac:dyDescent="0.3">
      <c r="A670" s="107"/>
      <c r="B670" s="108"/>
      <c r="C670" s="108"/>
      <c r="D670" s="108"/>
      <c r="E670" s="109"/>
      <c r="F670" s="109"/>
      <c r="G670" s="109"/>
      <c r="H670" s="109"/>
      <c r="I670" s="109"/>
      <c r="J670" s="109"/>
      <c r="K670" s="109"/>
      <c r="L670" s="109"/>
      <c r="M670" s="107"/>
      <c r="N670" s="107"/>
      <c r="O670" s="107"/>
      <c r="P670" s="107"/>
      <c r="Q670" s="107"/>
      <c r="R670" s="107"/>
      <c r="S670" s="107"/>
      <c r="T670" s="107"/>
      <c r="U670" s="107"/>
      <c r="V670" s="107"/>
      <c r="W670" s="107"/>
      <c r="X670" s="107"/>
      <c r="Y670" s="107"/>
      <c r="Z670" s="107"/>
      <c r="AA670" s="107"/>
      <c r="AB670" s="107"/>
      <c r="AC670" s="107"/>
      <c r="AD670" s="107"/>
      <c r="AE670" s="107"/>
      <c r="AF670" s="107"/>
      <c r="AG670" s="107"/>
      <c r="AH670" s="107"/>
      <c r="AI670" s="107"/>
    </row>
    <row r="671" spans="1:35" ht="15.75" customHeight="1" x14ac:dyDescent="0.3">
      <c r="A671" s="107"/>
      <c r="B671" s="108"/>
      <c r="C671" s="108"/>
      <c r="D671" s="108"/>
      <c r="E671" s="109"/>
      <c r="F671" s="109"/>
      <c r="G671" s="109"/>
      <c r="H671" s="109"/>
      <c r="I671" s="109"/>
      <c r="J671" s="109"/>
      <c r="K671" s="109"/>
      <c r="L671" s="109"/>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row>
    <row r="672" spans="1:35" ht="15.75" customHeight="1" x14ac:dyDescent="0.3">
      <c r="A672" s="107"/>
      <c r="B672" s="108"/>
      <c r="C672" s="108"/>
      <c r="D672" s="108"/>
      <c r="E672" s="109"/>
      <c r="F672" s="109"/>
      <c r="G672" s="109"/>
      <c r="H672" s="109"/>
      <c r="I672" s="109"/>
      <c r="J672" s="109"/>
      <c r="K672" s="109"/>
      <c r="L672" s="109"/>
      <c r="M672" s="107"/>
      <c r="N672" s="107"/>
      <c r="O672" s="107"/>
      <c r="P672" s="107"/>
      <c r="Q672" s="107"/>
      <c r="R672" s="107"/>
      <c r="S672" s="107"/>
      <c r="T672" s="107"/>
      <c r="U672" s="107"/>
      <c r="V672" s="107"/>
      <c r="W672" s="107"/>
      <c r="X672" s="107"/>
      <c r="Y672" s="107"/>
      <c r="Z672" s="107"/>
      <c r="AA672" s="107"/>
      <c r="AB672" s="107"/>
      <c r="AC672" s="107"/>
      <c r="AD672" s="107"/>
      <c r="AE672" s="107"/>
      <c r="AF672" s="107"/>
      <c r="AG672" s="107"/>
      <c r="AH672" s="107"/>
      <c r="AI672" s="107"/>
    </row>
    <row r="673" spans="1:35" ht="15.75" customHeight="1" x14ac:dyDescent="0.3">
      <c r="A673" s="107"/>
      <c r="B673" s="108"/>
      <c r="C673" s="108"/>
      <c r="D673" s="108"/>
      <c r="E673" s="109"/>
      <c r="F673" s="109"/>
      <c r="G673" s="109"/>
      <c r="H673" s="109"/>
      <c r="I673" s="109"/>
      <c r="J673" s="109"/>
      <c r="K673" s="109"/>
      <c r="L673" s="109"/>
      <c r="M673" s="107"/>
      <c r="N673" s="107"/>
      <c r="O673" s="107"/>
      <c r="P673" s="107"/>
      <c r="Q673" s="107"/>
      <c r="R673" s="107"/>
      <c r="S673" s="107"/>
      <c r="T673" s="107"/>
      <c r="U673" s="107"/>
      <c r="V673" s="107"/>
      <c r="W673" s="107"/>
      <c r="X673" s="107"/>
      <c r="Y673" s="107"/>
      <c r="Z673" s="107"/>
      <c r="AA673" s="107"/>
      <c r="AB673" s="107"/>
      <c r="AC673" s="107"/>
      <c r="AD673" s="107"/>
      <c r="AE673" s="107"/>
      <c r="AF673" s="107"/>
      <c r="AG673" s="107"/>
      <c r="AH673" s="107"/>
      <c r="AI673" s="107"/>
    </row>
    <row r="674" spans="1:35" ht="15.75" customHeight="1" x14ac:dyDescent="0.3">
      <c r="A674" s="107"/>
      <c r="B674" s="108"/>
      <c r="C674" s="108"/>
      <c r="D674" s="108"/>
      <c r="E674" s="109"/>
      <c r="F674" s="109"/>
      <c r="G674" s="109"/>
      <c r="H674" s="109"/>
      <c r="I674" s="109"/>
      <c r="J674" s="109"/>
      <c r="K674" s="109"/>
      <c r="L674" s="109"/>
      <c r="M674" s="107"/>
      <c r="N674" s="107"/>
      <c r="O674" s="107"/>
      <c r="P674" s="107"/>
      <c r="Q674" s="107"/>
      <c r="R674" s="107"/>
      <c r="S674" s="107"/>
      <c r="T674" s="107"/>
      <c r="U674" s="107"/>
      <c r="V674" s="107"/>
      <c r="W674" s="107"/>
      <c r="X674" s="107"/>
      <c r="Y674" s="107"/>
      <c r="Z674" s="107"/>
      <c r="AA674" s="107"/>
      <c r="AB674" s="107"/>
      <c r="AC674" s="107"/>
      <c r="AD674" s="107"/>
      <c r="AE674" s="107"/>
      <c r="AF674" s="107"/>
      <c r="AG674" s="107"/>
      <c r="AH674" s="107"/>
      <c r="AI674" s="107"/>
    </row>
    <row r="675" spans="1:35" ht="15.75" customHeight="1" x14ac:dyDescent="0.3">
      <c r="A675" s="107"/>
      <c r="B675" s="108"/>
      <c r="C675" s="108"/>
      <c r="D675" s="108"/>
      <c r="E675" s="109"/>
      <c r="F675" s="109"/>
      <c r="G675" s="109"/>
      <c r="H675" s="109"/>
      <c r="I675" s="109"/>
      <c r="J675" s="109"/>
      <c r="K675" s="109"/>
      <c r="L675" s="109"/>
      <c r="M675" s="107"/>
      <c r="N675" s="107"/>
      <c r="O675" s="107"/>
      <c r="P675" s="107"/>
      <c r="Q675" s="107"/>
      <c r="R675" s="107"/>
      <c r="S675" s="107"/>
      <c r="T675" s="107"/>
      <c r="U675" s="107"/>
      <c r="V675" s="107"/>
      <c r="W675" s="107"/>
      <c r="X675" s="107"/>
      <c r="Y675" s="107"/>
      <c r="Z675" s="107"/>
      <c r="AA675" s="107"/>
      <c r="AB675" s="107"/>
      <c r="AC675" s="107"/>
      <c r="AD675" s="107"/>
      <c r="AE675" s="107"/>
      <c r="AF675" s="107"/>
      <c r="AG675" s="107"/>
      <c r="AH675" s="107"/>
      <c r="AI675" s="107"/>
    </row>
    <row r="676" spans="1:35" ht="15.75" customHeight="1" x14ac:dyDescent="0.3">
      <c r="A676" s="107"/>
      <c r="B676" s="108"/>
      <c r="C676" s="108"/>
      <c r="D676" s="108"/>
      <c r="E676" s="109"/>
      <c r="F676" s="109"/>
      <c r="G676" s="109"/>
      <c r="H676" s="109"/>
      <c r="I676" s="109"/>
      <c r="J676" s="109"/>
      <c r="K676" s="109"/>
      <c r="L676" s="109"/>
      <c r="M676" s="107"/>
      <c r="N676" s="107"/>
      <c r="O676" s="107"/>
      <c r="P676" s="107"/>
      <c r="Q676" s="107"/>
      <c r="R676" s="107"/>
      <c r="S676" s="107"/>
      <c r="T676" s="107"/>
      <c r="U676" s="107"/>
      <c r="V676" s="107"/>
      <c r="W676" s="107"/>
      <c r="X676" s="107"/>
      <c r="Y676" s="107"/>
      <c r="Z676" s="107"/>
      <c r="AA676" s="107"/>
      <c r="AB676" s="107"/>
      <c r="AC676" s="107"/>
      <c r="AD676" s="107"/>
      <c r="AE676" s="107"/>
      <c r="AF676" s="107"/>
      <c r="AG676" s="107"/>
      <c r="AH676" s="107"/>
      <c r="AI676" s="107"/>
    </row>
    <row r="677" spans="1:35" ht="15.75" customHeight="1" x14ac:dyDescent="0.3">
      <c r="A677" s="107"/>
      <c r="B677" s="108"/>
      <c r="C677" s="108"/>
      <c r="D677" s="108"/>
      <c r="E677" s="109"/>
      <c r="F677" s="109"/>
      <c r="G677" s="109"/>
      <c r="H677" s="109"/>
      <c r="I677" s="109"/>
      <c r="J677" s="109"/>
      <c r="K677" s="109"/>
      <c r="L677" s="109"/>
      <c r="M677" s="107"/>
      <c r="N677" s="107"/>
      <c r="O677" s="107"/>
      <c r="P677" s="107"/>
      <c r="Q677" s="107"/>
      <c r="R677" s="107"/>
      <c r="S677" s="107"/>
      <c r="T677" s="107"/>
      <c r="U677" s="107"/>
      <c r="V677" s="107"/>
      <c r="W677" s="107"/>
      <c r="X677" s="107"/>
      <c r="Y677" s="107"/>
      <c r="Z677" s="107"/>
      <c r="AA677" s="107"/>
      <c r="AB677" s="107"/>
      <c r="AC677" s="107"/>
      <c r="AD677" s="107"/>
      <c r="AE677" s="107"/>
      <c r="AF677" s="107"/>
      <c r="AG677" s="107"/>
      <c r="AH677" s="107"/>
      <c r="AI677" s="107"/>
    </row>
    <row r="678" spans="1:35" ht="15.75" customHeight="1" x14ac:dyDescent="0.3">
      <c r="A678" s="107"/>
      <c r="B678" s="108"/>
      <c r="C678" s="108"/>
      <c r="D678" s="108"/>
      <c r="E678" s="109"/>
      <c r="F678" s="109"/>
      <c r="G678" s="109"/>
      <c r="H678" s="109"/>
      <c r="I678" s="109"/>
      <c r="J678" s="109"/>
      <c r="K678" s="109"/>
      <c r="L678" s="109"/>
      <c r="M678" s="107"/>
      <c r="N678" s="107"/>
      <c r="O678" s="107"/>
      <c r="P678" s="107"/>
      <c r="Q678" s="107"/>
      <c r="R678" s="107"/>
      <c r="S678" s="107"/>
      <c r="T678" s="107"/>
      <c r="U678" s="107"/>
      <c r="V678" s="107"/>
      <c r="W678" s="107"/>
      <c r="X678" s="107"/>
      <c r="Y678" s="107"/>
      <c r="Z678" s="107"/>
      <c r="AA678" s="107"/>
      <c r="AB678" s="107"/>
      <c r="AC678" s="107"/>
      <c r="AD678" s="107"/>
      <c r="AE678" s="107"/>
      <c r="AF678" s="107"/>
      <c r="AG678" s="107"/>
      <c r="AH678" s="107"/>
      <c r="AI678" s="107"/>
    </row>
    <row r="679" spans="1:35" ht="15.75" customHeight="1" x14ac:dyDescent="0.3">
      <c r="A679" s="107"/>
      <c r="B679" s="108"/>
      <c r="C679" s="108"/>
      <c r="D679" s="108"/>
      <c r="E679" s="109"/>
      <c r="F679" s="109"/>
      <c r="G679" s="109"/>
      <c r="H679" s="109"/>
      <c r="I679" s="109"/>
      <c r="J679" s="109"/>
      <c r="K679" s="109"/>
      <c r="L679" s="109"/>
      <c r="M679" s="107"/>
      <c r="N679" s="107"/>
      <c r="O679" s="107"/>
      <c r="P679" s="107"/>
      <c r="Q679" s="107"/>
      <c r="R679" s="107"/>
      <c r="S679" s="107"/>
      <c r="T679" s="107"/>
      <c r="U679" s="107"/>
      <c r="V679" s="107"/>
      <c r="W679" s="107"/>
      <c r="X679" s="107"/>
      <c r="Y679" s="107"/>
      <c r="Z679" s="107"/>
      <c r="AA679" s="107"/>
      <c r="AB679" s="107"/>
      <c r="AC679" s="107"/>
      <c r="AD679" s="107"/>
      <c r="AE679" s="107"/>
      <c r="AF679" s="107"/>
      <c r="AG679" s="107"/>
      <c r="AH679" s="107"/>
      <c r="AI679" s="107"/>
    </row>
    <row r="680" spans="1:35" ht="15.75" customHeight="1" x14ac:dyDescent="0.3">
      <c r="A680" s="107"/>
      <c r="B680" s="108"/>
      <c r="C680" s="108"/>
      <c r="D680" s="108"/>
      <c r="E680" s="109"/>
      <c r="F680" s="109"/>
      <c r="G680" s="109"/>
      <c r="H680" s="109"/>
      <c r="I680" s="109"/>
      <c r="J680" s="109"/>
      <c r="K680" s="109"/>
      <c r="L680" s="109"/>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row>
    <row r="681" spans="1:35" ht="15.75" customHeight="1" x14ac:dyDescent="0.3">
      <c r="A681" s="107"/>
      <c r="B681" s="108"/>
      <c r="C681" s="108"/>
      <c r="D681" s="108"/>
      <c r="E681" s="109"/>
      <c r="F681" s="109"/>
      <c r="G681" s="109"/>
      <c r="H681" s="109"/>
      <c r="I681" s="109"/>
      <c r="J681" s="109"/>
      <c r="K681" s="109"/>
      <c r="L681" s="109"/>
      <c r="M681" s="107"/>
      <c r="N681" s="107"/>
      <c r="O681" s="107"/>
      <c r="P681" s="107"/>
      <c r="Q681" s="107"/>
      <c r="R681" s="107"/>
      <c r="S681" s="107"/>
      <c r="T681" s="107"/>
      <c r="U681" s="107"/>
      <c r="V681" s="107"/>
      <c r="W681" s="107"/>
      <c r="X681" s="107"/>
      <c r="Y681" s="107"/>
      <c r="Z681" s="107"/>
      <c r="AA681" s="107"/>
      <c r="AB681" s="107"/>
      <c r="AC681" s="107"/>
      <c r="AD681" s="107"/>
      <c r="AE681" s="107"/>
      <c r="AF681" s="107"/>
      <c r="AG681" s="107"/>
      <c r="AH681" s="107"/>
      <c r="AI681" s="107"/>
    </row>
    <row r="682" spans="1:35" ht="15.75" customHeight="1" x14ac:dyDescent="0.3">
      <c r="A682" s="107"/>
      <c r="B682" s="108"/>
      <c r="C682" s="108"/>
      <c r="D682" s="108"/>
      <c r="E682" s="109"/>
      <c r="F682" s="109"/>
      <c r="G682" s="109"/>
      <c r="H682" s="109"/>
      <c r="I682" s="109"/>
      <c r="J682" s="109"/>
      <c r="K682" s="109"/>
      <c r="L682" s="109"/>
      <c r="M682" s="107"/>
      <c r="N682" s="107"/>
      <c r="O682" s="107"/>
      <c r="P682" s="107"/>
      <c r="Q682" s="107"/>
      <c r="R682" s="107"/>
      <c r="S682" s="107"/>
      <c r="T682" s="107"/>
      <c r="U682" s="107"/>
      <c r="V682" s="107"/>
      <c r="W682" s="107"/>
      <c r="X682" s="107"/>
      <c r="Y682" s="107"/>
      <c r="Z682" s="107"/>
      <c r="AA682" s="107"/>
      <c r="AB682" s="107"/>
      <c r="AC682" s="107"/>
      <c r="AD682" s="107"/>
      <c r="AE682" s="107"/>
      <c r="AF682" s="107"/>
      <c r="AG682" s="107"/>
      <c r="AH682" s="107"/>
      <c r="AI682" s="107"/>
    </row>
    <row r="683" spans="1:35" ht="15.75" customHeight="1" x14ac:dyDescent="0.3">
      <c r="A683" s="107"/>
      <c r="B683" s="108"/>
      <c r="C683" s="108"/>
      <c r="D683" s="108"/>
      <c r="E683" s="109"/>
      <c r="F683" s="109"/>
      <c r="G683" s="109"/>
      <c r="H683" s="109"/>
      <c r="I683" s="109"/>
      <c r="J683" s="109"/>
      <c r="K683" s="109"/>
      <c r="L683" s="109"/>
      <c r="M683" s="107"/>
      <c r="N683" s="107"/>
      <c r="O683" s="107"/>
      <c r="P683" s="107"/>
      <c r="Q683" s="107"/>
      <c r="R683" s="107"/>
      <c r="S683" s="107"/>
      <c r="T683" s="107"/>
      <c r="U683" s="107"/>
      <c r="V683" s="107"/>
      <c r="W683" s="107"/>
      <c r="X683" s="107"/>
      <c r="Y683" s="107"/>
      <c r="Z683" s="107"/>
      <c r="AA683" s="107"/>
      <c r="AB683" s="107"/>
      <c r="AC683" s="107"/>
      <c r="AD683" s="107"/>
      <c r="AE683" s="107"/>
      <c r="AF683" s="107"/>
      <c r="AG683" s="107"/>
      <c r="AH683" s="107"/>
      <c r="AI683" s="107"/>
    </row>
    <row r="684" spans="1:35" ht="15.75" customHeight="1" x14ac:dyDescent="0.3">
      <c r="A684" s="107"/>
      <c r="B684" s="108"/>
      <c r="C684" s="108"/>
      <c r="D684" s="108"/>
      <c r="E684" s="109"/>
      <c r="F684" s="109"/>
      <c r="G684" s="109"/>
      <c r="H684" s="109"/>
      <c r="I684" s="109"/>
      <c r="J684" s="109"/>
      <c r="K684" s="109"/>
      <c r="L684" s="109"/>
      <c r="M684" s="107"/>
      <c r="N684" s="107"/>
      <c r="O684" s="107"/>
      <c r="P684" s="107"/>
      <c r="Q684" s="107"/>
      <c r="R684" s="107"/>
      <c r="S684" s="107"/>
      <c r="T684" s="107"/>
      <c r="U684" s="107"/>
      <c r="V684" s="107"/>
      <c r="W684" s="107"/>
      <c r="X684" s="107"/>
      <c r="Y684" s="107"/>
      <c r="Z684" s="107"/>
      <c r="AA684" s="107"/>
      <c r="AB684" s="107"/>
      <c r="AC684" s="107"/>
      <c r="AD684" s="107"/>
      <c r="AE684" s="107"/>
      <c r="AF684" s="107"/>
      <c r="AG684" s="107"/>
      <c r="AH684" s="107"/>
      <c r="AI684" s="107"/>
    </row>
    <row r="685" spans="1:35" ht="15.75" customHeight="1" x14ac:dyDescent="0.3">
      <c r="A685" s="107"/>
      <c r="B685" s="108"/>
      <c r="C685" s="108"/>
      <c r="D685" s="108"/>
      <c r="E685" s="109"/>
      <c r="F685" s="109"/>
      <c r="G685" s="109"/>
      <c r="H685" s="109"/>
      <c r="I685" s="109"/>
      <c r="J685" s="109"/>
      <c r="K685" s="109"/>
      <c r="L685" s="109"/>
      <c r="M685" s="107"/>
      <c r="N685" s="107"/>
      <c r="O685" s="107"/>
      <c r="P685" s="107"/>
      <c r="Q685" s="107"/>
      <c r="R685" s="107"/>
      <c r="S685" s="107"/>
      <c r="T685" s="107"/>
      <c r="U685" s="107"/>
      <c r="V685" s="107"/>
      <c r="W685" s="107"/>
      <c r="X685" s="107"/>
      <c r="Y685" s="107"/>
      <c r="Z685" s="107"/>
      <c r="AA685" s="107"/>
      <c r="AB685" s="107"/>
      <c r="AC685" s="107"/>
      <c r="AD685" s="107"/>
      <c r="AE685" s="107"/>
      <c r="AF685" s="107"/>
      <c r="AG685" s="107"/>
      <c r="AH685" s="107"/>
      <c r="AI685" s="107"/>
    </row>
    <row r="686" spans="1:35" ht="15.75" customHeight="1" x14ac:dyDescent="0.3">
      <c r="A686" s="107"/>
      <c r="B686" s="108"/>
      <c r="C686" s="108"/>
      <c r="D686" s="108"/>
      <c r="E686" s="109"/>
      <c r="F686" s="109"/>
      <c r="G686" s="109"/>
      <c r="H686" s="109"/>
      <c r="I686" s="109"/>
      <c r="J686" s="109"/>
      <c r="K686" s="109"/>
      <c r="L686" s="109"/>
      <c r="M686" s="107"/>
      <c r="N686" s="107"/>
      <c r="O686" s="107"/>
      <c r="P686" s="107"/>
      <c r="Q686" s="107"/>
      <c r="R686" s="107"/>
      <c r="S686" s="107"/>
      <c r="T686" s="107"/>
      <c r="U686" s="107"/>
      <c r="V686" s="107"/>
      <c r="W686" s="107"/>
      <c r="X686" s="107"/>
      <c r="Y686" s="107"/>
      <c r="Z686" s="107"/>
      <c r="AA686" s="107"/>
      <c r="AB686" s="107"/>
      <c r="AC686" s="107"/>
      <c r="AD686" s="107"/>
      <c r="AE686" s="107"/>
      <c r="AF686" s="107"/>
      <c r="AG686" s="107"/>
      <c r="AH686" s="107"/>
      <c r="AI686" s="107"/>
    </row>
    <row r="687" spans="1:35" ht="15.75" customHeight="1" x14ac:dyDescent="0.3">
      <c r="A687" s="107"/>
      <c r="B687" s="108"/>
      <c r="C687" s="108"/>
      <c r="D687" s="108"/>
      <c r="E687" s="109"/>
      <c r="F687" s="109"/>
      <c r="G687" s="109"/>
      <c r="H687" s="109"/>
      <c r="I687" s="109"/>
      <c r="J687" s="109"/>
      <c r="K687" s="109"/>
      <c r="L687" s="109"/>
      <c r="M687" s="107"/>
      <c r="N687" s="107"/>
      <c r="O687" s="107"/>
      <c r="P687" s="107"/>
      <c r="Q687" s="107"/>
      <c r="R687" s="107"/>
      <c r="S687" s="107"/>
      <c r="T687" s="107"/>
      <c r="U687" s="107"/>
      <c r="V687" s="107"/>
      <c r="W687" s="107"/>
      <c r="X687" s="107"/>
      <c r="Y687" s="107"/>
      <c r="Z687" s="107"/>
      <c r="AA687" s="107"/>
      <c r="AB687" s="107"/>
      <c r="AC687" s="107"/>
      <c r="AD687" s="107"/>
      <c r="AE687" s="107"/>
      <c r="AF687" s="107"/>
      <c r="AG687" s="107"/>
      <c r="AH687" s="107"/>
      <c r="AI687" s="107"/>
    </row>
    <row r="688" spans="1:35" ht="15.75" customHeight="1" x14ac:dyDescent="0.3">
      <c r="A688" s="107"/>
      <c r="B688" s="108"/>
      <c r="C688" s="108"/>
      <c r="D688" s="108"/>
      <c r="E688" s="109"/>
      <c r="F688" s="109"/>
      <c r="G688" s="109"/>
      <c r="H688" s="109"/>
      <c r="I688" s="109"/>
      <c r="J688" s="109"/>
      <c r="K688" s="109"/>
      <c r="L688" s="109"/>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row>
    <row r="689" spans="1:35" ht="15.75" customHeight="1" x14ac:dyDescent="0.3">
      <c r="A689" s="107"/>
      <c r="B689" s="108"/>
      <c r="C689" s="108"/>
      <c r="D689" s="108"/>
      <c r="E689" s="109"/>
      <c r="F689" s="109"/>
      <c r="G689" s="109"/>
      <c r="H689" s="109"/>
      <c r="I689" s="109"/>
      <c r="J689" s="109"/>
      <c r="K689" s="109"/>
      <c r="L689" s="109"/>
      <c r="M689" s="107"/>
      <c r="N689" s="107"/>
      <c r="O689" s="107"/>
      <c r="P689" s="107"/>
      <c r="Q689" s="107"/>
      <c r="R689" s="107"/>
      <c r="S689" s="107"/>
      <c r="T689" s="107"/>
      <c r="U689" s="107"/>
      <c r="V689" s="107"/>
      <c r="W689" s="107"/>
      <c r="X689" s="107"/>
      <c r="Y689" s="107"/>
      <c r="Z689" s="107"/>
      <c r="AA689" s="107"/>
      <c r="AB689" s="107"/>
      <c r="AC689" s="107"/>
      <c r="AD689" s="107"/>
      <c r="AE689" s="107"/>
      <c r="AF689" s="107"/>
      <c r="AG689" s="107"/>
      <c r="AH689" s="107"/>
      <c r="AI689" s="107"/>
    </row>
    <row r="690" spans="1:35" ht="15.75" customHeight="1" x14ac:dyDescent="0.3">
      <c r="A690" s="107"/>
      <c r="B690" s="108"/>
      <c r="C690" s="108"/>
      <c r="D690" s="108"/>
      <c r="E690" s="109"/>
      <c r="F690" s="109"/>
      <c r="G690" s="109"/>
      <c r="H690" s="109"/>
      <c r="I690" s="109"/>
      <c r="J690" s="109"/>
      <c r="K690" s="109"/>
      <c r="L690" s="109"/>
      <c r="M690" s="107"/>
      <c r="N690" s="107"/>
      <c r="O690" s="107"/>
      <c r="P690" s="107"/>
      <c r="Q690" s="107"/>
      <c r="R690" s="107"/>
      <c r="S690" s="107"/>
      <c r="T690" s="107"/>
      <c r="U690" s="107"/>
      <c r="V690" s="107"/>
      <c r="W690" s="107"/>
      <c r="X690" s="107"/>
      <c r="Y690" s="107"/>
      <c r="Z690" s="107"/>
      <c r="AA690" s="107"/>
      <c r="AB690" s="107"/>
      <c r="AC690" s="107"/>
      <c r="AD690" s="107"/>
      <c r="AE690" s="107"/>
      <c r="AF690" s="107"/>
      <c r="AG690" s="107"/>
      <c r="AH690" s="107"/>
      <c r="AI690" s="107"/>
    </row>
    <row r="691" spans="1:35" ht="15.75" customHeight="1" x14ac:dyDescent="0.3">
      <c r="A691" s="107"/>
      <c r="B691" s="108"/>
      <c r="C691" s="108"/>
      <c r="D691" s="108"/>
      <c r="E691" s="109"/>
      <c r="F691" s="109"/>
      <c r="G691" s="109"/>
      <c r="H691" s="109"/>
      <c r="I691" s="109"/>
      <c r="J691" s="109"/>
      <c r="K691" s="109"/>
      <c r="L691" s="109"/>
      <c r="M691" s="107"/>
      <c r="N691" s="107"/>
      <c r="O691" s="107"/>
      <c r="P691" s="107"/>
      <c r="Q691" s="107"/>
      <c r="R691" s="107"/>
      <c r="S691" s="107"/>
      <c r="T691" s="107"/>
      <c r="U691" s="107"/>
      <c r="V691" s="107"/>
      <c r="W691" s="107"/>
      <c r="X691" s="107"/>
      <c r="Y691" s="107"/>
      <c r="Z691" s="107"/>
      <c r="AA691" s="107"/>
      <c r="AB691" s="107"/>
      <c r="AC691" s="107"/>
      <c r="AD691" s="107"/>
      <c r="AE691" s="107"/>
      <c r="AF691" s="107"/>
      <c r="AG691" s="107"/>
      <c r="AH691" s="107"/>
      <c r="AI691" s="107"/>
    </row>
    <row r="692" spans="1:35" ht="15.75" customHeight="1" x14ac:dyDescent="0.3">
      <c r="A692" s="107"/>
      <c r="B692" s="108"/>
      <c r="C692" s="108"/>
      <c r="D692" s="108"/>
      <c r="E692" s="109"/>
      <c r="F692" s="109"/>
      <c r="G692" s="109"/>
      <c r="H692" s="109"/>
      <c r="I692" s="109"/>
      <c r="J692" s="109"/>
      <c r="K692" s="109"/>
      <c r="L692" s="109"/>
      <c r="M692" s="107"/>
      <c r="N692" s="107"/>
      <c r="O692" s="107"/>
      <c r="P692" s="107"/>
      <c r="Q692" s="107"/>
      <c r="R692" s="107"/>
      <c r="S692" s="107"/>
      <c r="T692" s="107"/>
      <c r="U692" s="107"/>
      <c r="V692" s="107"/>
      <c r="W692" s="107"/>
      <c r="X692" s="107"/>
      <c r="Y692" s="107"/>
      <c r="Z692" s="107"/>
      <c r="AA692" s="107"/>
      <c r="AB692" s="107"/>
      <c r="AC692" s="107"/>
      <c r="AD692" s="107"/>
      <c r="AE692" s="107"/>
      <c r="AF692" s="107"/>
      <c r="AG692" s="107"/>
      <c r="AH692" s="107"/>
      <c r="AI692" s="107"/>
    </row>
    <row r="693" spans="1:35" ht="15.75" customHeight="1" x14ac:dyDescent="0.3">
      <c r="A693" s="107"/>
      <c r="B693" s="108"/>
      <c r="C693" s="108"/>
      <c r="D693" s="108"/>
      <c r="E693" s="109"/>
      <c r="F693" s="109"/>
      <c r="G693" s="109"/>
      <c r="H693" s="109"/>
      <c r="I693" s="109"/>
      <c r="J693" s="109"/>
      <c r="K693" s="109"/>
      <c r="L693" s="109"/>
      <c r="M693" s="107"/>
      <c r="N693" s="107"/>
      <c r="O693" s="107"/>
      <c r="P693" s="107"/>
      <c r="Q693" s="107"/>
      <c r="R693" s="107"/>
      <c r="S693" s="107"/>
      <c r="T693" s="107"/>
      <c r="U693" s="107"/>
      <c r="V693" s="107"/>
      <c r="W693" s="107"/>
      <c r="X693" s="107"/>
      <c r="Y693" s="107"/>
      <c r="Z693" s="107"/>
      <c r="AA693" s="107"/>
      <c r="AB693" s="107"/>
      <c r="AC693" s="107"/>
      <c r="AD693" s="107"/>
      <c r="AE693" s="107"/>
      <c r="AF693" s="107"/>
      <c r="AG693" s="107"/>
      <c r="AH693" s="107"/>
      <c r="AI693" s="107"/>
    </row>
    <row r="694" spans="1:35" ht="15.75" customHeight="1" x14ac:dyDescent="0.3">
      <c r="A694" s="107"/>
      <c r="B694" s="108"/>
      <c r="C694" s="108"/>
      <c r="D694" s="108"/>
      <c r="E694" s="109"/>
      <c r="F694" s="109"/>
      <c r="G694" s="109"/>
      <c r="H694" s="109"/>
      <c r="I694" s="109"/>
      <c r="J694" s="109"/>
      <c r="K694" s="109"/>
      <c r="L694" s="109"/>
      <c r="M694" s="107"/>
      <c r="N694" s="107"/>
      <c r="O694" s="107"/>
      <c r="P694" s="107"/>
      <c r="Q694" s="107"/>
      <c r="R694" s="107"/>
      <c r="S694" s="107"/>
      <c r="T694" s="107"/>
      <c r="U694" s="107"/>
      <c r="V694" s="107"/>
      <c r="W694" s="107"/>
      <c r="X694" s="107"/>
      <c r="Y694" s="107"/>
      <c r="Z694" s="107"/>
      <c r="AA694" s="107"/>
      <c r="AB694" s="107"/>
      <c r="AC694" s="107"/>
      <c r="AD694" s="107"/>
      <c r="AE694" s="107"/>
      <c r="AF694" s="107"/>
      <c r="AG694" s="107"/>
      <c r="AH694" s="107"/>
      <c r="AI694" s="107"/>
    </row>
    <row r="695" spans="1:35" ht="15.75" customHeight="1" x14ac:dyDescent="0.3">
      <c r="A695" s="107"/>
      <c r="B695" s="108"/>
      <c r="C695" s="108"/>
      <c r="D695" s="108"/>
      <c r="E695" s="109"/>
      <c r="F695" s="109"/>
      <c r="G695" s="109"/>
      <c r="H695" s="109"/>
      <c r="I695" s="109"/>
      <c r="J695" s="109"/>
      <c r="K695" s="109"/>
      <c r="L695" s="109"/>
      <c r="M695" s="107"/>
      <c r="N695" s="107"/>
      <c r="O695" s="107"/>
      <c r="P695" s="107"/>
      <c r="Q695" s="107"/>
      <c r="R695" s="107"/>
      <c r="S695" s="107"/>
      <c r="T695" s="107"/>
      <c r="U695" s="107"/>
      <c r="V695" s="107"/>
      <c r="W695" s="107"/>
      <c r="X695" s="107"/>
      <c r="Y695" s="107"/>
      <c r="Z695" s="107"/>
      <c r="AA695" s="107"/>
      <c r="AB695" s="107"/>
      <c r="AC695" s="107"/>
      <c r="AD695" s="107"/>
      <c r="AE695" s="107"/>
      <c r="AF695" s="107"/>
      <c r="AG695" s="107"/>
      <c r="AH695" s="107"/>
      <c r="AI695" s="107"/>
    </row>
    <row r="696" spans="1:35" ht="15.75" customHeight="1" x14ac:dyDescent="0.3">
      <c r="A696" s="107"/>
      <c r="B696" s="108"/>
      <c r="C696" s="108"/>
      <c r="D696" s="108"/>
      <c r="E696" s="109"/>
      <c r="F696" s="109"/>
      <c r="G696" s="109"/>
      <c r="H696" s="109"/>
      <c r="I696" s="109"/>
      <c r="J696" s="109"/>
      <c r="K696" s="109"/>
      <c r="L696" s="109"/>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row>
    <row r="697" spans="1:35" ht="15.75" customHeight="1" x14ac:dyDescent="0.3">
      <c r="A697" s="107"/>
      <c r="B697" s="108"/>
      <c r="C697" s="108"/>
      <c r="D697" s="108"/>
      <c r="E697" s="109"/>
      <c r="F697" s="109"/>
      <c r="G697" s="109"/>
      <c r="H697" s="109"/>
      <c r="I697" s="109"/>
      <c r="J697" s="109"/>
      <c r="K697" s="109"/>
      <c r="L697" s="109"/>
      <c r="M697" s="107"/>
      <c r="N697" s="107"/>
      <c r="O697" s="107"/>
      <c r="P697" s="107"/>
      <c r="Q697" s="107"/>
      <c r="R697" s="107"/>
      <c r="S697" s="107"/>
      <c r="T697" s="107"/>
      <c r="U697" s="107"/>
      <c r="V697" s="107"/>
      <c r="W697" s="107"/>
      <c r="X697" s="107"/>
      <c r="Y697" s="107"/>
      <c r="Z697" s="107"/>
      <c r="AA697" s="107"/>
      <c r="AB697" s="107"/>
      <c r="AC697" s="107"/>
      <c r="AD697" s="107"/>
      <c r="AE697" s="107"/>
      <c r="AF697" s="107"/>
      <c r="AG697" s="107"/>
      <c r="AH697" s="107"/>
      <c r="AI697" s="107"/>
    </row>
    <row r="698" spans="1:35" ht="15.75" customHeight="1" x14ac:dyDescent="0.3">
      <c r="A698" s="107"/>
      <c r="B698" s="108"/>
      <c r="C698" s="108"/>
      <c r="D698" s="108"/>
      <c r="E698" s="109"/>
      <c r="F698" s="109"/>
      <c r="G698" s="109"/>
      <c r="H698" s="109"/>
      <c r="I698" s="109"/>
      <c r="J698" s="109"/>
      <c r="K698" s="109"/>
      <c r="L698" s="109"/>
      <c r="M698" s="107"/>
      <c r="N698" s="107"/>
      <c r="O698" s="107"/>
      <c r="P698" s="107"/>
      <c r="Q698" s="107"/>
      <c r="R698" s="107"/>
      <c r="S698" s="107"/>
      <c r="T698" s="107"/>
      <c r="U698" s="107"/>
      <c r="V698" s="107"/>
      <c r="W698" s="107"/>
      <c r="X698" s="107"/>
      <c r="Y698" s="107"/>
      <c r="Z698" s="107"/>
      <c r="AA698" s="107"/>
      <c r="AB698" s="107"/>
      <c r="AC698" s="107"/>
      <c r="AD698" s="107"/>
      <c r="AE698" s="107"/>
      <c r="AF698" s="107"/>
      <c r="AG698" s="107"/>
      <c r="AH698" s="107"/>
      <c r="AI698" s="107"/>
    </row>
    <row r="699" spans="1:35" ht="15.75" customHeight="1" x14ac:dyDescent="0.3">
      <c r="A699" s="107"/>
      <c r="B699" s="108"/>
      <c r="C699" s="108"/>
      <c r="D699" s="108"/>
      <c r="E699" s="109"/>
      <c r="F699" s="109"/>
      <c r="G699" s="109"/>
      <c r="H699" s="109"/>
      <c r="I699" s="109"/>
      <c r="J699" s="109"/>
      <c r="K699" s="109"/>
      <c r="L699" s="109"/>
      <c r="M699" s="107"/>
      <c r="N699" s="107"/>
      <c r="O699" s="107"/>
      <c r="P699" s="107"/>
      <c r="Q699" s="107"/>
      <c r="R699" s="107"/>
      <c r="S699" s="107"/>
      <c r="T699" s="107"/>
      <c r="U699" s="107"/>
      <c r="V699" s="107"/>
      <c r="W699" s="107"/>
      <c r="X699" s="107"/>
      <c r="Y699" s="107"/>
      <c r="Z699" s="107"/>
      <c r="AA699" s="107"/>
      <c r="AB699" s="107"/>
      <c r="AC699" s="107"/>
      <c r="AD699" s="107"/>
      <c r="AE699" s="107"/>
      <c r="AF699" s="107"/>
      <c r="AG699" s="107"/>
      <c r="AH699" s="107"/>
      <c r="AI699" s="107"/>
    </row>
    <row r="700" spans="1:35" ht="15.75" customHeight="1" x14ac:dyDescent="0.3">
      <c r="A700" s="107"/>
      <c r="B700" s="108"/>
      <c r="C700" s="108"/>
      <c r="D700" s="108"/>
      <c r="E700" s="109"/>
      <c r="F700" s="109"/>
      <c r="G700" s="109"/>
      <c r="H700" s="109"/>
      <c r="I700" s="109"/>
      <c r="J700" s="109"/>
      <c r="K700" s="109"/>
      <c r="L700" s="109"/>
      <c r="M700" s="107"/>
      <c r="N700" s="107"/>
      <c r="O700" s="107"/>
      <c r="P700" s="107"/>
      <c r="Q700" s="107"/>
      <c r="R700" s="107"/>
      <c r="S700" s="107"/>
      <c r="T700" s="107"/>
      <c r="U700" s="107"/>
      <c r="V700" s="107"/>
      <c r="W700" s="107"/>
      <c r="X700" s="107"/>
      <c r="Y700" s="107"/>
      <c r="Z700" s="107"/>
      <c r="AA700" s="107"/>
      <c r="AB700" s="107"/>
      <c r="AC700" s="107"/>
      <c r="AD700" s="107"/>
      <c r="AE700" s="107"/>
      <c r="AF700" s="107"/>
      <c r="AG700" s="107"/>
      <c r="AH700" s="107"/>
      <c r="AI700" s="107"/>
    </row>
    <row r="701" spans="1:35" ht="15.75" customHeight="1" x14ac:dyDescent="0.3">
      <c r="A701" s="107"/>
      <c r="B701" s="108"/>
      <c r="C701" s="108"/>
      <c r="D701" s="108"/>
      <c r="E701" s="109"/>
      <c r="F701" s="109"/>
      <c r="G701" s="109"/>
      <c r="H701" s="109"/>
      <c r="I701" s="109"/>
      <c r="J701" s="109"/>
      <c r="K701" s="109"/>
      <c r="L701" s="109"/>
      <c r="M701" s="107"/>
      <c r="N701" s="107"/>
      <c r="O701" s="107"/>
      <c r="P701" s="107"/>
      <c r="Q701" s="107"/>
      <c r="R701" s="107"/>
      <c r="S701" s="107"/>
      <c r="T701" s="107"/>
      <c r="U701" s="107"/>
      <c r="V701" s="107"/>
      <c r="W701" s="107"/>
      <c r="X701" s="107"/>
      <c r="Y701" s="107"/>
      <c r="Z701" s="107"/>
      <c r="AA701" s="107"/>
      <c r="AB701" s="107"/>
      <c r="AC701" s="107"/>
      <c r="AD701" s="107"/>
      <c r="AE701" s="107"/>
      <c r="AF701" s="107"/>
      <c r="AG701" s="107"/>
      <c r="AH701" s="107"/>
      <c r="AI701" s="107"/>
    </row>
    <row r="702" spans="1:35" ht="15.75" customHeight="1" x14ac:dyDescent="0.3">
      <c r="A702" s="107"/>
      <c r="B702" s="108"/>
      <c r="C702" s="108"/>
      <c r="D702" s="108"/>
      <c r="E702" s="109"/>
      <c r="F702" s="109"/>
      <c r="G702" s="109"/>
      <c r="H702" s="109"/>
      <c r="I702" s="109"/>
      <c r="J702" s="109"/>
      <c r="K702" s="109"/>
      <c r="L702" s="109"/>
      <c r="M702" s="107"/>
      <c r="N702" s="107"/>
      <c r="O702" s="107"/>
      <c r="P702" s="107"/>
      <c r="Q702" s="107"/>
      <c r="R702" s="107"/>
      <c r="S702" s="107"/>
      <c r="T702" s="107"/>
      <c r="U702" s="107"/>
      <c r="V702" s="107"/>
      <c r="W702" s="107"/>
      <c r="X702" s="107"/>
      <c r="Y702" s="107"/>
      <c r="Z702" s="107"/>
      <c r="AA702" s="107"/>
      <c r="AB702" s="107"/>
      <c r="AC702" s="107"/>
      <c r="AD702" s="107"/>
      <c r="AE702" s="107"/>
      <c r="AF702" s="107"/>
      <c r="AG702" s="107"/>
      <c r="AH702" s="107"/>
      <c r="AI702" s="107"/>
    </row>
    <row r="703" spans="1:35" ht="15.75" customHeight="1" x14ac:dyDescent="0.3">
      <c r="A703" s="107"/>
      <c r="B703" s="108"/>
      <c r="C703" s="108"/>
      <c r="D703" s="108"/>
      <c r="E703" s="109"/>
      <c r="F703" s="109"/>
      <c r="G703" s="109"/>
      <c r="H703" s="109"/>
      <c r="I703" s="109"/>
      <c r="J703" s="109"/>
      <c r="K703" s="109"/>
      <c r="L703" s="109"/>
      <c r="M703" s="107"/>
      <c r="N703" s="107"/>
      <c r="O703" s="107"/>
      <c r="P703" s="107"/>
      <c r="Q703" s="107"/>
      <c r="R703" s="107"/>
      <c r="S703" s="107"/>
      <c r="T703" s="107"/>
      <c r="U703" s="107"/>
      <c r="V703" s="107"/>
      <c r="W703" s="107"/>
      <c r="X703" s="107"/>
      <c r="Y703" s="107"/>
      <c r="Z703" s="107"/>
      <c r="AA703" s="107"/>
      <c r="AB703" s="107"/>
      <c r="AC703" s="107"/>
      <c r="AD703" s="107"/>
      <c r="AE703" s="107"/>
      <c r="AF703" s="107"/>
      <c r="AG703" s="107"/>
      <c r="AH703" s="107"/>
      <c r="AI703" s="107"/>
    </row>
    <row r="704" spans="1:35" ht="15.75" customHeight="1" x14ac:dyDescent="0.3">
      <c r="A704" s="107"/>
      <c r="B704" s="108"/>
      <c r="C704" s="108"/>
      <c r="D704" s="108"/>
      <c r="E704" s="109"/>
      <c r="F704" s="109"/>
      <c r="G704" s="109"/>
      <c r="H704" s="109"/>
      <c r="I704" s="109"/>
      <c r="J704" s="109"/>
      <c r="K704" s="109"/>
      <c r="L704" s="109"/>
      <c r="M704" s="107"/>
      <c r="N704" s="107"/>
      <c r="O704" s="107"/>
      <c r="P704" s="107"/>
      <c r="Q704" s="107"/>
      <c r="R704" s="107"/>
      <c r="S704" s="107"/>
      <c r="T704" s="107"/>
      <c r="U704" s="107"/>
      <c r="V704" s="107"/>
      <c r="W704" s="107"/>
      <c r="X704" s="107"/>
      <c r="Y704" s="107"/>
      <c r="Z704" s="107"/>
      <c r="AA704" s="107"/>
      <c r="AB704" s="107"/>
      <c r="AC704" s="107"/>
      <c r="AD704" s="107"/>
      <c r="AE704" s="107"/>
      <c r="AF704" s="107"/>
      <c r="AG704" s="107"/>
      <c r="AH704" s="107"/>
      <c r="AI704" s="107"/>
    </row>
    <row r="705" spans="1:35" ht="15.75" customHeight="1" x14ac:dyDescent="0.3">
      <c r="A705" s="107"/>
      <c r="B705" s="108"/>
      <c r="C705" s="108"/>
      <c r="D705" s="108"/>
      <c r="E705" s="109"/>
      <c r="F705" s="109"/>
      <c r="G705" s="109"/>
      <c r="H705" s="109"/>
      <c r="I705" s="109"/>
      <c r="J705" s="109"/>
      <c r="K705" s="109"/>
      <c r="L705" s="109"/>
      <c r="M705" s="107"/>
      <c r="N705" s="107"/>
      <c r="O705" s="107"/>
      <c r="P705" s="107"/>
      <c r="Q705" s="107"/>
      <c r="R705" s="107"/>
      <c r="S705" s="107"/>
      <c r="T705" s="107"/>
      <c r="U705" s="107"/>
      <c r="V705" s="107"/>
      <c r="W705" s="107"/>
      <c r="X705" s="107"/>
      <c r="Y705" s="107"/>
      <c r="Z705" s="107"/>
      <c r="AA705" s="107"/>
      <c r="AB705" s="107"/>
      <c r="AC705" s="107"/>
      <c r="AD705" s="107"/>
      <c r="AE705" s="107"/>
      <c r="AF705" s="107"/>
      <c r="AG705" s="107"/>
      <c r="AH705" s="107"/>
      <c r="AI705" s="107"/>
    </row>
    <row r="706" spans="1:35" ht="15.75" customHeight="1" x14ac:dyDescent="0.3">
      <c r="A706" s="107"/>
      <c r="B706" s="108"/>
      <c r="C706" s="108"/>
      <c r="D706" s="108"/>
      <c r="E706" s="109"/>
      <c r="F706" s="109"/>
      <c r="G706" s="109"/>
      <c r="H706" s="109"/>
      <c r="I706" s="109"/>
      <c r="J706" s="109"/>
      <c r="K706" s="109"/>
      <c r="L706" s="109"/>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row>
    <row r="707" spans="1:35" ht="15.75" customHeight="1" x14ac:dyDescent="0.3">
      <c r="A707" s="107"/>
      <c r="B707" s="108"/>
      <c r="C707" s="108"/>
      <c r="D707" s="108"/>
      <c r="E707" s="109"/>
      <c r="F707" s="109"/>
      <c r="G707" s="109"/>
      <c r="H707" s="109"/>
      <c r="I707" s="109"/>
      <c r="J707" s="109"/>
      <c r="K707" s="109"/>
      <c r="L707" s="109"/>
      <c r="M707" s="107"/>
      <c r="N707" s="107"/>
      <c r="O707" s="107"/>
      <c r="P707" s="107"/>
      <c r="Q707" s="107"/>
      <c r="R707" s="107"/>
      <c r="S707" s="107"/>
      <c r="T707" s="107"/>
      <c r="U707" s="107"/>
      <c r="V707" s="107"/>
      <c r="W707" s="107"/>
      <c r="X707" s="107"/>
      <c r="Y707" s="107"/>
      <c r="Z707" s="107"/>
      <c r="AA707" s="107"/>
      <c r="AB707" s="107"/>
      <c r="AC707" s="107"/>
      <c r="AD707" s="107"/>
      <c r="AE707" s="107"/>
      <c r="AF707" s="107"/>
      <c r="AG707" s="107"/>
      <c r="AH707" s="107"/>
      <c r="AI707" s="107"/>
    </row>
    <row r="708" spans="1:35" ht="15.75" customHeight="1" x14ac:dyDescent="0.3">
      <c r="A708" s="107"/>
      <c r="B708" s="108"/>
      <c r="C708" s="108"/>
      <c r="D708" s="108"/>
      <c r="E708" s="109"/>
      <c r="F708" s="109"/>
      <c r="G708" s="109"/>
      <c r="H708" s="109"/>
      <c r="I708" s="109"/>
      <c r="J708" s="109"/>
      <c r="K708" s="109"/>
      <c r="L708" s="109"/>
      <c r="M708" s="107"/>
      <c r="N708" s="107"/>
      <c r="O708" s="107"/>
      <c r="P708" s="107"/>
      <c r="Q708" s="107"/>
      <c r="R708" s="107"/>
      <c r="S708" s="107"/>
      <c r="T708" s="107"/>
      <c r="U708" s="107"/>
      <c r="V708" s="107"/>
      <c r="W708" s="107"/>
      <c r="X708" s="107"/>
      <c r="Y708" s="107"/>
      <c r="Z708" s="107"/>
      <c r="AA708" s="107"/>
      <c r="AB708" s="107"/>
      <c r="AC708" s="107"/>
      <c r="AD708" s="107"/>
      <c r="AE708" s="107"/>
      <c r="AF708" s="107"/>
      <c r="AG708" s="107"/>
      <c r="AH708" s="107"/>
      <c r="AI708" s="107"/>
    </row>
    <row r="709" spans="1:35" ht="15.75" customHeight="1" x14ac:dyDescent="0.3">
      <c r="A709" s="107"/>
      <c r="B709" s="108"/>
      <c r="C709" s="108"/>
      <c r="D709" s="108"/>
      <c r="E709" s="109"/>
      <c r="F709" s="109"/>
      <c r="G709" s="109"/>
      <c r="H709" s="109"/>
      <c r="I709" s="109"/>
      <c r="J709" s="109"/>
      <c r="K709" s="109"/>
      <c r="L709" s="109"/>
      <c r="M709" s="107"/>
      <c r="N709" s="107"/>
      <c r="O709" s="107"/>
      <c r="P709" s="107"/>
      <c r="Q709" s="107"/>
      <c r="R709" s="107"/>
      <c r="S709" s="107"/>
      <c r="T709" s="107"/>
      <c r="U709" s="107"/>
      <c r="V709" s="107"/>
      <c r="W709" s="107"/>
      <c r="X709" s="107"/>
      <c r="Y709" s="107"/>
      <c r="Z709" s="107"/>
      <c r="AA709" s="107"/>
      <c r="AB709" s="107"/>
      <c r="AC709" s="107"/>
      <c r="AD709" s="107"/>
      <c r="AE709" s="107"/>
      <c r="AF709" s="107"/>
      <c r="AG709" s="107"/>
      <c r="AH709" s="107"/>
      <c r="AI709" s="107"/>
    </row>
    <row r="710" spans="1:35" ht="15.75" customHeight="1" x14ac:dyDescent="0.3">
      <c r="A710" s="107"/>
      <c r="B710" s="108"/>
      <c r="C710" s="108"/>
      <c r="D710" s="108"/>
      <c r="E710" s="109"/>
      <c r="F710" s="109"/>
      <c r="G710" s="109"/>
      <c r="H710" s="109"/>
      <c r="I710" s="109"/>
      <c r="J710" s="109"/>
      <c r="K710" s="109"/>
      <c r="L710" s="109"/>
      <c r="M710" s="107"/>
      <c r="N710" s="107"/>
      <c r="O710" s="107"/>
      <c r="P710" s="107"/>
      <c r="Q710" s="107"/>
      <c r="R710" s="107"/>
      <c r="S710" s="107"/>
      <c r="T710" s="107"/>
      <c r="U710" s="107"/>
      <c r="V710" s="107"/>
      <c r="W710" s="107"/>
      <c r="X710" s="107"/>
      <c r="Y710" s="107"/>
      <c r="Z710" s="107"/>
      <c r="AA710" s="107"/>
      <c r="AB710" s="107"/>
      <c r="AC710" s="107"/>
      <c r="AD710" s="107"/>
      <c r="AE710" s="107"/>
      <c r="AF710" s="107"/>
      <c r="AG710" s="107"/>
      <c r="AH710" s="107"/>
      <c r="AI710" s="107"/>
    </row>
    <row r="711" spans="1:35" ht="15.75" customHeight="1" x14ac:dyDescent="0.3">
      <c r="A711" s="107"/>
      <c r="B711" s="108"/>
      <c r="C711" s="108"/>
      <c r="D711" s="108"/>
      <c r="E711" s="109"/>
      <c r="F711" s="109"/>
      <c r="G711" s="109"/>
      <c r="H711" s="109"/>
      <c r="I711" s="109"/>
      <c r="J711" s="109"/>
      <c r="K711" s="109"/>
      <c r="L711" s="109"/>
      <c r="M711" s="107"/>
      <c r="N711" s="107"/>
      <c r="O711" s="107"/>
      <c r="P711" s="107"/>
      <c r="Q711" s="107"/>
      <c r="R711" s="107"/>
      <c r="S711" s="107"/>
      <c r="T711" s="107"/>
      <c r="U711" s="107"/>
      <c r="V711" s="107"/>
      <c r="W711" s="107"/>
      <c r="X711" s="107"/>
      <c r="Y711" s="107"/>
      <c r="Z711" s="107"/>
      <c r="AA711" s="107"/>
      <c r="AB711" s="107"/>
      <c r="AC711" s="107"/>
      <c r="AD711" s="107"/>
      <c r="AE711" s="107"/>
      <c r="AF711" s="107"/>
      <c r="AG711" s="107"/>
      <c r="AH711" s="107"/>
      <c r="AI711" s="107"/>
    </row>
    <row r="712" spans="1:35" ht="15.75" customHeight="1" x14ac:dyDescent="0.3">
      <c r="A712" s="107"/>
      <c r="B712" s="108"/>
      <c r="C712" s="108"/>
      <c r="D712" s="108"/>
      <c r="E712" s="109"/>
      <c r="F712" s="109"/>
      <c r="G712" s="109"/>
      <c r="H712" s="109"/>
      <c r="I712" s="109"/>
      <c r="J712" s="109"/>
      <c r="K712" s="109"/>
      <c r="L712" s="109"/>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row>
    <row r="713" spans="1:35" ht="15.75" customHeight="1" x14ac:dyDescent="0.3">
      <c r="A713" s="107"/>
      <c r="B713" s="108"/>
      <c r="C713" s="108"/>
      <c r="D713" s="108"/>
      <c r="E713" s="109"/>
      <c r="F713" s="109"/>
      <c r="G713" s="109"/>
      <c r="H713" s="109"/>
      <c r="I713" s="109"/>
      <c r="J713" s="109"/>
      <c r="K713" s="109"/>
      <c r="L713" s="109"/>
      <c r="M713" s="107"/>
      <c r="N713" s="107"/>
      <c r="O713" s="107"/>
      <c r="P713" s="107"/>
      <c r="Q713" s="107"/>
      <c r="R713" s="107"/>
      <c r="S713" s="107"/>
      <c r="T713" s="107"/>
      <c r="U713" s="107"/>
      <c r="V713" s="107"/>
      <c r="W713" s="107"/>
      <c r="X713" s="107"/>
      <c r="Y713" s="107"/>
      <c r="Z713" s="107"/>
      <c r="AA713" s="107"/>
      <c r="AB713" s="107"/>
      <c r="AC713" s="107"/>
      <c r="AD713" s="107"/>
      <c r="AE713" s="107"/>
      <c r="AF713" s="107"/>
      <c r="AG713" s="107"/>
      <c r="AH713" s="107"/>
      <c r="AI713" s="107"/>
    </row>
    <row r="714" spans="1:35" ht="15.75" customHeight="1" x14ac:dyDescent="0.3">
      <c r="A714" s="107"/>
      <c r="B714" s="108"/>
      <c r="C714" s="108"/>
      <c r="D714" s="108"/>
      <c r="E714" s="109"/>
      <c r="F714" s="109"/>
      <c r="G714" s="109"/>
      <c r="H714" s="109"/>
      <c r="I714" s="109"/>
      <c r="J714" s="109"/>
      <c r="K714" s="109"/>
      <c r="L714" s="109"/>
      <c r="M714" s="107"/>
      <c r="N714" s="107"/>
      <c r="O714" s="107"/>
      <c r="P714" s="107"/>
      <c r="Q714" s="107"/>
      <c r="R714" s="107"/>
      <c r="S714" s="107"/>
      <c r="T714" s="107"/>
      <c r="U714" s="107"/>
      <c r="V714" s="107"/>
      <c r="W714" s="107"/>
      <c r="X714" s="107"/>
      <c r="Y714" s="107"/>
      <c r="Z714" s="107"/>
      <c r="AA714" s="107"/>
      <c r="AB714" s="107"/>
      <c r="AC714" s="107"/>
      <c r="AD714" s="107"/>
      <c r="AE714" s="107"/>
      <c r="AF714" s="107"/>
      <c r="AG714" s="107"/>
      <c r="AH714" s="107"/>
      <c r="AI714" s="107"/>
    </row>
    <row r="715" spans="1:35" ht="15.75" customHeight="1" x14ac:dyDescent="0.3">
      <c r="A715" s="107"/>
      <c r="B715" s="108"/>
      <c r="C715" s="108"/>
      <c r="D715" s="108"/>
      <c r="E715" s="109"/>
      <c r="F715" s="109"/>
      <c r="G715" s="109"/>
      <c r="H715" s="109"/>
      <c r="I715" s="109"/>
      <c r="J715" s="109"/>
      <c r="K715" s="109"/>
      <c r="L715" s="109"/>
      <c r="M715" s="107"/>
      <c r="N715" s="107"/>
      <c r="O715" s="107"/>
      <c r="P715" s="107"/>
      <c r="Q715" s="107"/>
      <c r="R715" s="107"/>
      <c r="S715" s="107"/>
      <c r="T715" s="107"/>
      <c r="U715" s="107"/>
      <c r="V715" s="107"/>
      <c r="W715" s="107"/>
      <c r="X715" s="107"/>
      <c r="Y715" s="107"/>
      <c r="Z715" s="107"/>
      <c r="AA715" s="107"/>
      <c r="AB715" s="107"/>
      <c r="AC715" s="107"/>
      <c r="AD715" s="107"/>
      <c r="AE715" s="107"/>
      <c r="AF715" s="107"/>
      <c r="AG715" s="107"/>
      <c r="AH715" s="107"/>
      <c r="AI715" s="107"/>
    </row>
    <row r="716" spans="1:35" ht="15.75" customHeight="1" x14ac:dyDescent="0.3">
      <c r="A716" s="107"/>
      <c r="B716" s="108"/>
      <c r="C716" s="108"/>
      <c r="D716" s="108"/>
      <c r="E716" s="109"/>
      <c r="F716" s="109"/>
      <c r="G716" s="109"/>
      <c r="H716" s="109"/>
      <c r="I716" s="109"/>
      <c r="J716" s="109"/>
      <c r="K716" s="109"/>
      <c r="L716" s="109"/>
      <c r="M716" s="107"/>
      <c r="N716" s="107"/>
      <c r="O716" s="107"/>
      <c r="P716" s="107"/>
      <c r="Q716" s="107"/>
      <c r="R716" s="107"/>
      <c r="S716" s="107"/>
      <c r="T716" s="107"/>
      <c r="U716" s="107"/>
      <c r="V716" s="107"/>
      <c r="W716" s="107"/>
      <c r="X716" s="107"/>
      <c r="Y716" s="107"/>
      <c r="Z716" s="107"/>
      <c r="AA716" s="107"/>
      <c r="AB716" s="107"/>
      <c r="AC716" s="107"/>
      <c r="AD716" s="107"/>
      <c r="AE716" s="107"/>
      <c r="AF716" s="107"/>
      <c r="AG716" s="107"/>
      <c r="AH716" s="107"/>
      <c r="AI716" s="107"/>
    </row>
    <row r="717" spans="1:35" ht="15.75" customHeight="1" x14ac:dyDescent="0.3">
      <c r="A717" s="107"/>
      <c r="B717" s="108"/>
      <c r="C717" s="108"/>
      <c r="D717" s="108"/>
      <c r="E717" s="109"/>
      <c r="F717" s="109"/>
      <c r="G717" s="109"/>
      <c r="H717" s="109"/>
      <c r="I717" s="109"/>
      <c r="J717" s="109"/>
      <c r="K717" s="109"/>
      <c r="L717" s="109"/>
      <c r="M717" s="107"/>
      <c r="N717" s="107"/>
      <c r="O717" s="107"/>
      <c r="P717" s="107"/>
      <c r="Q717" s="107"/>
      <c r="R717" s="107"/>
      <c r="S717" s="107"/>
      <c r="T717" s="107"/>
      <c r="U717" s="107"/>
      <c r="V717" s="107"/>
      <c r="W717" s="107"/>
      <c r="X717" s="107"/>
      <c r="Y717" s="107"/>
      <c r="Z717" s="107"/>
      <c r="AA717" s="107"/>
      <c r="AB717" s="107"/>
      <c r="AC717" s="107"/>
      <c r="AD717" s="107"/>
      <c r="AE717" s="107"/>
      <c r="AF717" s="107"/>
      <c r="AG717" s="107"/>
      <c r="AH717" s="107"/>
      <c r="AI717" s="107"/>
    </row>
    <row r="718" spans="1:35" ht="15.75" customHeight="1" x14ac:dyDescent="0.3">
      <c r="A718" s="107"/>
      <c r="B718" s="108"/>
      <c r="C718" s="108"/>
      <c r="D718" s="108"/>
      <c r="E718" s="109"/>
      <c r="F718" s="109"/>
      <c r="G718" s="109"/>
      <c r="H718" s="109"/>
      <c r="I718" s="109"/>
      <c r="J718" s="109"/>
      <c r="K718" s="109"/>
      <c r="L718" s="109"/>
      <c r="M718" s="107"/>
      <c r="N718" s="107"/>
      <c r="O718" s="107"/>
      <c r="P718" s="107"/>
      <c r="Q718" s="107"/>
      <c r="R718" s="107"/>
      <c r="S718" s="107"/>
      <c r="T718" s="107"/>
      <c r="U718" s="107"/>
      <c r="V718" s="107"/>
      <c r="W718" s="107"/>
      <c r="X718" s="107"/>
      <c r="Y718" s="107"/>
      <c r="Z718" s="107"/>
      <c r="AA718" s="107"/>
      <c r="AB718" s="107"/>
      <c r="AC718" s="107"/>
      <c r="AD718" s="107"/>
      <c r="AE718" s="107"/>
      <c r="AF718" s="107"/>
      <c r="AG718" s="107"/>
      <c r="AH718" s="107"/>
      <c r="AI718" s="107"/>
    </row>
    <row r="719" spans="1:35" ht="15.75" customHeight="1" x14ac:dyDescent="0.3">
      <c r="A719" s="107"/>
      <c r="B719" s="108"/>
      <c r="C719" s="108"/>
      <c r="D719" s="108"/>
      <c r="E719" s="109"/>
      <c r="F719" s="109"/>
      <c r="G719" s="109"/>
      <c r="H719" s="109"/>
      <c r="I719" s="109"/>
      <c r="J719" s="109"/>
      <c r="K719" s="109"/>
      <c r="L719" s="109"/>
      <c r="M719" s="107"/>
      <c r="N719" s="107"/>
      <c r="O719" s="107"/>
      <c r="P719" s="107"/>
      <c r="Q719" s="107"/>
      <c r="R719" s="107"/>
      <c r="S719" s="107"/>
      <c r="T719" s="107"/>
      <c r="U719" s="107"/>
      <c r="V719" s="107"/>
      <c r="W719" s="107"/>
      <c r="X719" s="107"/>
      <c r="Y719" s="107"/>
      <c r="Z719" s="107"/>
      <c r="AA719" s="107"/>
      <c r="AB719" s="107"/>
      <c r="AC719" s="107"/>
      <c r="AD719" s="107"/>
      <c r="AE719" s="107"/>
      <c r="AF719" s="107"/>
      <c r="AG719" s="107"/>
      <c r="AH719" s="107"/>
      <c r="AI719" s="107"/>
    </row>
    <row r="720" spans="1:35" ht="15.75" customHeight="1" x14ac:dyDescent="0.3">
      <c r="A720" s="107"/>
      <c r="B720" s="108"/>
      <c r="C720" s="108"/>
      <c r="D720" s="108"/>
      <c r="E720" s="109"/>
      <c r="F720" s="109"/>
      <c r="G720" s="109"/>
      <c r="H720" s="109"/>
      <c r="I720" s="109"/>
      <c r="J720" s="109"/>
      <c r="K720" s="109"/>
      <c r="L720" s="109"/>
      <c r="M720" s="107"/>
      <c r="N720" s="107"/>
      <c r="O720" s="107"/>
      <c r="P720" s="107"/>
      <c r="Q720" s="107"/>
      <c r="R720" s="107"/>
      <c r="S720" s="107"/>
      <c r="T720" s="107"/>
      <c r="U720" s="107"/>
      <c r="V720" s="107"/>
      <c r="W720" s="107"/>
      <c r="X720" s="107"/>
      <c r="Y720" s="107"/>
      <c r="Z720" s="107"/>
      <c r="AA720" s="107"/>
      <c r="AB720" s="107"/>
      <c r="AC720" s="107"/>
      <c r="AD720" s="107"/>
      <c r="AE720" s="107"/>
      <c r="AF720" s="107"/>
      <c r="AG720" s="107"/>
      <c r="AH720" s="107"/>
      <c r="AI720" s="107"/>
    </row>
    <row r="721" spans="1:35" ht="15.75" customHeight="1" x14ac:dyDescent="0.3">
      <c r="A721" s="107"/>
      <c r="B721" s="108"/>
      <c r="C721" s="108"/>
      <c r="D721" s="108"/>
      <c r="E721" s="109"/>
      <c r="F721" s="109"/>
      <c r="G721" s="109"/>
      <c r="H721" s="109"/>
      <c r="I721" s="109"/>
      <c r="J721" s="109"/>
      <c r="K721" s="109"/>
      <c r="L721" s="109"/>
      <c r="M721" s="107"/>
      <c r="N721" s="107"/>
      <c r="O721" s="107"/>
      <c r="P721" s="107"/>
      <c r="Q721" s="107"/>
      <c r="R721" s="107"/>
      <c r="S721" s="107"/>
      <c r="T721" s="107"/>
      <c r="U721" s="107"/>
      <c r="V721" s="107"/>
      <c r="W721" s="107"/>
      <c r="X721" s="107"/>
      <c r="Y721" s="107"/>
      <c r="Z721" s="107"/>
      <c r="AA721" s="107"/>
      <c r="AB721" s="107"/>
      <c r="AC721" s="107"/>
      <c r="AD721" s="107"/>
      <c r="AE721" s="107"/>
      <c r="AF721" s="107"/>
      <c r="AG721" s="107"/>
      <c r="AH721" s="107"/>
      <c r="AI721" s="107"/>
    </row>
    <row r="722" spans="1:35" ht="15.75" customHeight="1" x14ac:dyDescent="0.3">
      <c r="A722" s="107"/>
      <c r="B722" s="108"/>
      <c r="C722" s="108"/>
      <c r="D722" s="108"/>
      <c r="E722" s="109"/>
      <c r="F722" s="109"/>
      <c r="G722" s="109"/>
      <c r="H722" s="109"/>
      <c r="I722" s="109"/>
      <c r="J722" s="109"/>
      <c r="K722" s="109"/>
      <c r="L722" s="109"/>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row>
    <row r="723" spans="1:35" ht="15.75" customHeight="1" x14ac:dyDescent="0.3">
      <c r="A723" s="107"/>
      <c r="B723" s="108"/>
      <c r="C723" s="108"/>
      <c r="D723" s="108"/>
      <c r="E723" s="109"/>
      <c r="F723" s="109"/>
      <c r="G723" s="109"/>
      <c r="H723" s="109"/>
      <c r="I723" s="109"/>
      <c r="J723" s="109"/>
      <c r="K723" s="109"/>
      <c r="L723" s="109"/>
      <c r="M723" s="107"/>
      <c r="N723" s="107"/>
      <c r="O723" s="107"/>
      <c r="P723" s="107"/>
      <c r="Q723" s="107"/>
      <c r="R723" s="107"/>
      <c r="S723" s="107"/>
      <c r="T723" s="107"/>
      <c r="U723" s="107"/>
      <c r="V723" s="107"/>
      <c r="W723" s="107"/>
      <c r="X723" s="107"/>
      <c r="Y723" s="107"/>
      <c r="Z723" s="107"/>
      <c r="AA723" s="107"/>
      <c r="AB723" s="107"/>
      <c r="AC723" s="107"/>
      <c r="AD723" s="107"/>
      <c r="AE723" s="107"/>
      <c r="AF723" s="107"/>
      <c r="AG723" s="107"/>
      <c r="AH723" s="107"/>
      <c r="AI723" s="107"/>
    </row>
    <row r="724" spans="1:35" ht="15.75" customHeight="1" x14ac:dyDescent="0.3">
      <c r="A724" s="107"/>
      <c r="B724" s="108"/>
      <c r="C724" s="108"/>
      <c r="D724" s="108"/>
      <c r="E724" s="109"/>
      <c r="F724" s="109"/>
      <c r="G724" s="109"/>
      <c r="H724" s="109"/>
      <c r="I724" s="109"/>
      <c r="J724" s="109"/>
      <c r="K724" s="109"/>
      <c r="L724" s="109"/>
      <c r="M724" s="107"/>
      <c r="N724" s="107"/>
      <c r="O724" s="107"/>
      <c r="P724" s="107"/>
      <c r="Q724" s="107"/>
      <c r="R724" s="107"/>
      <c r="S724" s="107"/>
      <c r="T724" s="107"/>
      <c r="U724" s="107"/>
      <c r="V724" s="107"/>
      <c r="W724" s="107"/>
      <c r="X724" s="107"/>
      <c r="Y724" s="107"/>
      <c r="Z724" s="107"/>
      <c r="AA724" s="107"/>
      <c r="AB724" s="107"/>
      <c r="AC724" s="107"/>
      <c r="AD724" s="107"/>
      <c r="AE724" s="107"/>
      <c r="AF724" s="107"/>
      <c r="AG724" s="107"/>
      <c r="AH724" s="107"/>
      <c r="AI724" s="107"/>
    </row>
    <row r="725" spans="1:35" ht="15.75" customHeight="1" x14ac:dyDescent="0.3">
      <c r="A725" s="107"/>
      <c r="B725" s="108"/>
      <c r="C725" s="108"/>
      <c r="D725" s="108"/>
      <c r="E725" s="109"/>
      <c r="F725" s="109"/>
      <c r="G725" s="109"/>
      <c r="H725" s="109"/>
      <c r="I725" s="109"/>
      <c r="J725" s="109"/>
      <c r="K725" s="109"/>
      <c r="L725" s="109"/>
      <c r="M725" s="107"/>
      <c r="N725" s="107"/>
      <c r="O725" s="107"/>
      <c r="P725" s="107"/>
      <c r="Q725" s="107"/>
      <c r="R725" s="107"/>
      <c r="S725" s="107"/>
      <c r="T725" s="107"/>
      <c r="U725" s="107"/>
      <c r="V725" s="107"/>
      <c r="W725" s="107"/>
      <c r="X725" s="107"/>
      <c r="Y725" s="107"/>
      <c r="Z725" s="107"/>
      <c r="AA725" s="107"/>
      <c r="AB725" s="107"/>
      <c r="AC725" s="107"/>
      <c r="AD725" s="107"/>
      <c r="AE725" s="107"/>
      <c r="AF725" s="107"/>
      <c r="AG725" s="107"/>
      <c r="AH725" s="107"/>
      <c r="AI725" s="107"/>
    </row>
    <row r="726" spans="1:35" ht="15.75" customHeight="1" x14ac:dyDescent="0.3">
      <c r="A726" s="107"/>
      <c r="B726" s="108"/>
      <c r="C726" s="108"/>
      <c r="D726" s="108"/>
      <c r="E726" s="109"/>
      <c r="F726" s="109"/>
      <c r="G726" s="109"/>
      <c r="H726" s="109"/>
      <c r="I726" s="109"/>
      <c r="J726" s="109"/>
      <c r="K726" s="109"/>
      <c r="L726" s="109"/>
      <c r="M726" s="107"/>
      <c r="N726" s="107"/>
      <c r="O726" s="107"/>
      <c r="P726" s="107"/>
      <c r="Q726" s="107"/>
      <c r="R726" s="107"/>
      <c r="S726" s="107"/>
      <c r="T726" s="107"/>
      <c r="U726" s="107"/>
      <c r="V726" s="107"/>
      <c r="W726" s="107"/>
      <c r="X726" s="107"/>
      <c r="Y726" s="107"/>
      <c r="Z726" s="107"/>
      <c r="AA726" s="107"/>
      <c r="AB726" s="107"/>
      <c r="AC726" s="107"/>
      <c r="AD726" s="107"/>
      <c r="AE726" s="107"/>
      <c r="AF726" s="107"/>
      <c r="AG726" s="107"/>
      <c r="AH726" s="107"/>
      <c r="AI726" s="107"/>
    </row>
    <row r="727" spans="1:35" ht="15.75" customHeight="1" x14ac:dyDescent="0.3">
      <c r="A727" s="107"/>
      <c r="B727" s="108"/>
      <c r="C727" s="108"/>
      <c r="D727" s="108"/>
      <c r="E727" s="109"/>
      <c r="F727" s="109"/>
      <c r="G727" s="109"/>
      <c r="H727" s="109"/>
      <c r="I727" s="109"/>
      <c r="J727" s="109"/>
      <c r="K727" s="109"/>
      <c r="L727" s="109"/>
      <c r="M727" s="107"/>
      <c r="N727" s="107"/>
      <c r="O727" s="107"/>
      <c r="P727" s="107"/>
      <c r="Q727" s="107"/>
      <c r="R727" s="107"/>
      <c r="S727" s="107"/>
      <c r="T727" s="107"/>
      <c r="U727" s="107"/>
      <c r="V727" s="107"/>
      <c r="W727" s="107"/>
      <c r="X727" s="107"/>
      <c r="Y727" s="107"/>
      <c r="Z727" s="107"/>
      <c r="AA727" s="107"/>
      <c r="AB727" s="107"/>
      <c r="AC727" s="107"/>
      <c r="AD727" s="107"/>
      <c r="AE727" s="107"/>
      <c r="AF727" s="107"/>
      <c r="AG727" s="107"/>
      <c r="AH727" s="107"/>
      <c r="AI727" s="107"/>
    </row>
    <row r="728" spans="1:35" ht="15.75" customHeight="1" x14ac:dyDescent="0.3">
      <c r="A728" s="107"/>
      <c r="B728" s="108"/>
      <c r="C728" s="108"/>
      <c r="D728" s="108"/>
      <c r="E728" s="109"/>
      <c r="F728" s="109"/>
      <c r="G728" s="109"/>
      <c r="H728" s="109"/>
      <c r="I728" s="109"/>
      <c r="J728" s="109"/>
      <c r="K728" s="109"/>
      <c r="L728" s="109"/>
      <c r="M728" s="107"/>
      <c r="N728" s="107"/>
      <c r="O728" s="107"/>
      <c r="P728" s="107"/>
      <c r="Q728" s="107"/>
      <c r="R728" s="107"/>
      <c r="S728" s="107"/>
      <c r="T728" s="107"/>
      <c r="U728" s="107"/>
      <c r="V728" s="107"/>
      <c r="W728" s="107"/>
      <c r="X728" s="107"/>
      <c r="Y728" s="107"/>
      <c r="Z728" s="107"/>
      <c r="AA728" s="107"/>
      <c r="AB728" s="107"/>
      <c r="AC728" s="107"/>
      <c r="AD728" s="107"/>
      <c r="AE728" s="107"/>
      <c r="AF728" s="107"/>
      <c r="AG728" s="107"/>
      <c r="AH728" s="107"/>
      <c r="AI728" s="107"/>
    </row>
    <row r="729" spans="1:35" ht="15.75" customHeight="1" x14ac:dyDescent="0.3">
      <c r="A729" s="107"/>
      <c r="B729" s="108"/>
      <c r="C729" s="108"/>
      <c r="D729" s="108"/>
      <c r="E729" s="109"/>
      <c r="F729" s="109"/>
      <c r="G729" s="109"/>
      <c r="H729" s="109"/>
      <c r="I729" s="109"/>
      <c r="J729" s="109"/>
      <c r="K729" s="109"/>
      <c r="L729" s="109"/>
      <c r="M729" s="107"/>
      <c r="N729" s="107"/>
      <c r="O729" s="107"/>
      <c r="P729" s="107"/>
      <c r="Q729" s="107"/>
      <c r="R729" s="107"/>
      <c r="S729" s="107"/>
      <c r="T729" s="107"/>
      <c r="U729" s="107"/>
      <c r="V729" s="107"/>
      <c r="W729" s="107"/>
      <c r="X729" s="107"/>
      <c r="Y729" s="107"/>
      <c r="Z729" s="107"/>
      <c r="AA729" s="107"/>
      <c r="AB729" s="107"/>
      <c r="AC729" s="107"/>
      <c r="AD729" s="107"/>
      <c r="AE729" s="107"/>
      <c r="AF729" s="107"/>
      <c r="AG729" s="107"/>
      <c r="AH729" s="107"/>
      <c r="AI729" s="107"/>
    </row>
    <row r="730" spans="1:35" ht="15.75" customHeight="1" x14ac:dyDescent="0.3">
      <c r="A730" s="107"/>
      <c r="B730" s="108"/>
      <c r="C730" s="108"/>
      <c r="D730" s="108"/>
      <c r="E730" s="109"/>
      <c r="F730" s="109"/>
      <c r="G730" s="109"/>
      <c r="H730" s="109"/>
      <c r="I730" s="109"/>
      <c r="J730" s="109"/>
      <c r="K730" s="109"/>
      <c r="L730" s="109"/>
      <c r="M730" s="107"/>
      <c r="N730" s="107"/>
      <c r="O730" s="107"/>
      <c r="P730" s="107"/>
      <c r="Q730" s="107"/>
      <c r="R730" s="107"/>
      <c r="S730" s="107"/>
      <c r="T730" s="107"/>
      <c r="U730" s="107"/>
      <c r="V730" s="107"/>
      <c r="W730" s="107"/>
      <c r="X730" s="107"/>
      <c r="Y730" s="107"/>
      <c r="Z730" s="107"/>
      <c r="AA730" s="107"/>
      <c r="AB730" s="107"/>
      <c r="AC730" s="107"/>
      <c r="AD730" s="107"/>
      <c r="AE730" s="107"/>
      <c r="AF730" s="107"/>
      <c r="AG730" s="107"/>
      <c r="AH730" s="107"/>
      <c r="AI730" s="107"/>
    </row>
    <row r="731" spans="1:35" ht="15.75" customHeight="1" x14ac:dyDescent="0.3">
      <c r="A731" s="107"/>
      <c r="B731" s="108"/>
      <c r="C731" s="108"/>
      <c r="D731" s="108"/>
      <c r="E731" s="109"/>
      <c r="F731" s="109"/>
      <c r="G731" s="109"/>
      <c r="H731" s="109"/>
      <c r="I731" s="109"/>
      <c r="J731" s="109"/>
      <c r="K731" s="109"/>
      <c r="L731" s="109"/>
      <c r="M731" s="107"/>
      <c r="N731" s="107"/>
      <c r="O731" s="107"/>
      <c r="P731" s="107"/>
      <c r="Q731" s="107"/>
      <c r="R731" s="107"/>
      <c r="S731" s="107"/>
      <c r="T731" s="107"/>
      <c r="U731" s="107"/>
      <c r="V731" s="107"/>
      <c r="W731" s="107"/>
      <c r="X731" s="107"/>
      <c r="Y731" s="107"/>
      <c r="Z731" s="107"/>
      <c r="AA731" s="107"/>
      <c r="AB731" s="107"/>
      <c r="AC731" s="107"/>
      <c r="AD731" s="107"/>
      <c r="AE731" s="107"/>
      <c r="AF731" s="107"/>
      <c r="AG731" s="107"/>
      <c r="AH731" s="107"/>
      <c r="AI731" s="107"/>
    </row>
    <row r="732" spans="1:35" ht="15.75" customHeight="1" x14ac:dyDescent="0.3">
      <c r="A732" s="107"/>
      <c r="B732" s="108"/>
      <c r="C732" s="108"/>
      <c r="D732" s="108"/>
      <c r="E732" s="109"/>
      <c r="F732" s="109"/>
      <c r="G732" s="109"/>
      <c r="H732" s="109"/>
      <c r="I732" s="109"/>
      <c r="J732" s="109"/>
      <c r="K732" s="109"/>
      <c r="L732" s="109"/>
      <c r="M732" s="107"/>
      <c r="N732" s="107"/>
      <c r="O732" s="107"/>
      <c r="P732" s="107"/>
      <c r="Q732" s="107"/>
      <c r="R732" s="107"/>
      <c r="S732" s="107"/>
      <c r="T732" s="107"/>
      <c r="U732" s="107"/>
      <c r="V732" s="107"/>
      <c r="W732" s="107"/>
      <c r="X732" s="107"/>
      <c r="Y732" s="107"/>
      <c r="Z732" s="107"/>
      <c r="AA732" s="107"/>
      <c r="AB732" s="107"/>
      <c r="AC732" s="107"/>
      <c r="AD732" s="107"/>
      <c r="AE732" s="107"/>
      <c r="AF732" s="107"/>
      <c r="AG732" s="107"/>
      <c r="AH732" s="107"/>
      <c r="AI732" s="107"/>
    </row>
    <row r="733" spans="1:35" ht="15.75" customHeight="1" x14ac:dyDescent="0.3">
      <c r="A733" s="107"/>
      <c r="B733" s="108"/>
      <c r="C733" s="108"/>
      <c r="D733" s="108"/>
      <c r="E733" s="109"/>
      <c r="F733" s="109"/>
      <c r="G733" s="109"/>
      <c r="H733" s="109"/>
      <c r="I733" s="109"/>
      <c r="J733" s="109"/>
      <c r="K733" s="109"/>
      <c r="L733" s="109"/>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row>
    <row r="734" spans="1:35" ht="15.75" customHeight="1" x14ac:dyDescent="0.3">
      <c r="A734" s="107"/>
      <c r="B734" s="108"/>
      <c r="C734" s="108"/>
      <c r="D734" s="108"/>
      <c r="E734" s="109"/>
      <c r="F734" s="109"/>
      <c r="G734" s="109"/>
      <c r="H734" s="109"/>
      <c r="I734" s="109"/>
      <c r="J734" s="109"/>
      <c r="K734" s="109"/>
      <c r="L734" s="109"/>
      <c r="M734" s="107"/>
      <c r="N734" s="107"/>
      <c r="O734" s="107"/>
      <c r="P734" s="107"/>
      <c r="Q734" s="107"/>
      <c r="R734" s="107"/>
      <c r="S734" s="107"/>
      <c r="T734" s="107"/>
      <c r="U734" s="107"/>
      <c r="V734" s="107"/>
      <c r="W734" s="107"/>
      <c r="X734" s="107"/>
      <c r="Y734" s="107"/>
      <c r="Z734" s="107"/>
      <c r="AA734" s="107"/>
      <c r="AB734" s="107"/>
      <c r="AC734" s="107"/>
      <c r="AD734" s="107"/>
      <c r="AE734" s="107"/>
      <c r="AF734" s="107"/>
      <c r="AG734" s="107"/>
      <c r="AH734" s="107"/>
      <c r="AI734" s="107"/>
    </row>
    <row r="735" spans="1:35" ht="15.75" customHeight="1" x14ac:dyDescent="0.3">
      <c r="A735" s="107"/>
      <c r="B735" s="108"/>
      <c r="C735" s="108"/>
      <c r="D735" s="108"/>
      <c r="E735" s="109"/>
      <c r="F735" s="109"/>
      <c r="G735" s="109"/>
      <c r="H735" s="109"/>
      <c r="I735" s="109"/>
      <c r="J735" s="109"/>
      <c r="K735" s="109"/>
      <c r="L735" s="109"/>
      <c r="M735" s="107"/>
      <c r="N735" s="107"/>
      <c r="O735" s="107"/>
      <c r="P735" s="107"/>
      <c r="Q735" s="107"/>
      <c r="R735" s="107"/>
      <c r="S735" s="107"/>
      <c r="T735" s="107"/>
      <c r="U735" s="107"/>
      <c r="V735" s="107"/>
      <c r="W735" s="107"/>
      <c r="X735" s="107"/>
      <c r="Y735" s="107"/>
      <c r="Z735" s="107"/>
      <c r="AA735" s="107"/>
      <c r="AB735" s="107"/>
      <c r="AC735" s="107"/>
      <c r="AD735" s="107"/>
      <c r="AE735" s="107"/>
      <c r="AF735" s="107"/>
      <c r="AG735" s="107"/>
      <c r="AH735" s="107"/>
      <c r="AI735" s="107"/>
    </row>
    <row r="736" spans="1:35" ht="15.75" customHeight="1" x14ac:dyDescent="0.3">
      <c r="A736" s="107"/>
      <c r="B736" s="108"/>
      <c r="C736" s="108"/>
      <c r="D736" s="108"/>
      <c r="E736" s="109"/>
      <c r="F736" s="109"/>
      <c r="G736" s="109"/>
      <c r="H736" s="109"/>
      <c r="I736" s="109"/>
      <c r="J736" s="109"/>
      <c r="K736" s="109"/>
      <c r="L736" s="109"/>
      <c r="M736" s="107"/>
      <c r="N736" s="107"/>
      <c r="O736" s="107"/>
      <c r="P736" s="107"/>
      <c r="Q736" s="107"/>
      <c r="R736" s="107"/>
      <c r="S736" s="107"/>
      <c r="T736" s="107"/>
      <c r="U736" s="107"/>
      <c r="V736" s="107"/>
      <c r="W736" s="107"/>
      <c r="X736" s="107"/>
      <c r="Y736" s="107"/>
      <c r="Z736" s="107"/>
      <c r="AA736" s="107"/>
      <c r="AB736" s="107"/>
      <c r="AC736" s="107"/>
      <c r="AD736" s="107"/>
      <c r="AE736" s="107"/>
      <c r="AF736" s="107"/>
      <c r="AG736" s="107"/>
      <c r="AH736" s="107"/>
      <c r="AI736" s="107"/>
    </row>
    <row r="737" spans="1:35" ht="15.75" customHeight="1" x14ac:dyDescent="0.3">
      <c r="A737" s="107"/>
      <c r="B737" s="108"/>
      <c r="C737" s="108"/>
      <c r="D737" s="108"/>
      <c r="E737" s="109"/>
      <c r="F737" s="109"/>
      <c r="G737" s="109"/>
      <c r="H737" s="109"/>
      <c r="I737" s="109"/>
      <c r="J737" s="109"/>
      <c r="K737" s="109"/>
      <c r="L737" s="109"/>
      <c r="M737" s="107"/>
      <c r="N737" s="107"/>
      <c r="O737" s="107"/>
      <c r="P737" s="107"/>
      <c r="Q737" s="107"/>
      <c r="R737" s="107"/>
      <c r="S737" s="107"/>
      <c r="T737" s="107"/>
      <c r="U737" s="107"/>
      <c r="V737" s="107"/>
      <c r="W737" s="107"/>
      <c r="X737" s="107"/>
      <c r="Y737" s="107"/>
      <c r="Z737" s="107"/>
      <c r="AA737" s="107"/>
      <c r="AB737" s="107"/>
      <c r="AC737" s="107"/>
      <c r="AD737" s="107"/>
      <c r="AE737" s="107"/>
      <c r="AF737" s="107"/>
      <c r="AG737" s="107"/>
      <c r="AH737" s="107"/>
      <c r="AI737" s="107"/>
    </row>
    <row r="738" spans="1:35" ht="15.75" customHeight="1" x14ac:dyDescent="0.3">
      <c r="A738" s="107"/>
      <c r="B738" s="108"/>
      <c r="C738" s="108"/>
      <c r="D738" s="108"/>
      <c r="E738" s="109"/>
      <c r="F738" s="109"/>
      <c r="G738" s="109"/>
      <c r="H738" s="109"/>
      <c r="I738" s="109"/>
      <c r="J738" s="109"/>
      <c r="K738" s="109"/>
      <c r="L738" s="109"/>
      <c r="M738" s="107"/>
      <c r="N738" s="107"/>
      <c r="O738" s="107"/>
      <c r="P738" s="107"/>
      <c r="Q738" s="107"/>
      <c r="R738" s="107"/>
      <c r="S738" s="107"/>
      <c r="T738" s="107"/>
      <c r="U738" s="107"/>
      <c r="V738" s="107"/>
      <c r="W738" s="107"/>
      <c r="X738" s="107"/>
      <c r="Y738" s="107"/>
      <c r="Z738" s="107"/>
      <c r="AA738" s="107"/>
      <c r="AB738" s="107"/>
      <c r="AC738" s="107"/>
      <c r="AD738" s="107"/>
      <c r="AE738" s="107"/>
      <c r="AF738" s="107"/>
      <c r="AG738" s="107"/>
      <c r="AH738" s="107"/>
      <c r="AI738" s="107"/>
    </row>
    <row r="739" spans="1:35" ht="15.75" customHeight="1" x14ac:dyDescent="0.3">
      <c r="A739" s="107"/>
      <c r="B739" s="108"/>
      <c r="C739" s="108"/>
      <c r="D739" s="108"/>
      <c r="E739" s="109"/>
      <c r="F739" s="109"/>
      <c r="G739" s="109"/>
      <c r="H739" s="109"/>
      <c r="I739" s="109"/>
      <c r="J739" s="109"/>
      <c r="K739" s="109"/>
      <c r="L739" s="109"/>
      <c r="M739" s="107"/>
      <c r="N739" s="107"/>
      <c r="O739" s="107"/>
      <c r="P739" s="107"/>
      <c r="Q739" s="107"/>
      <c r="R739" s="107"/>
      <c r="S739" s="107"/>
      <c r="T739" s="107"/>
      <c r="U739" s="107"/>
      <c r="V739" s="107"/>
      <c r="W739" s="107"/>
      <c r="X739" s="107"/>
      <c r="Y739" s="107"/>
      <c r="Z739" s="107"/>
      <c r="AA739" s="107"/>
      <c r="AB739" s="107"/>
      <c r="AC739" s="107"/>
      <c r="AD739" s="107"/>
      <c r="AE739" s="107"/>
      <c r="AF739" s="107"/>
      <c r="AG739" s="107"/>
      <c r="AH739" s="107"/>
      <c r="AI739" s="107"/>
    </row>
    <row r="740" spans="1:35" ht="15.75" customHeight="1" x14ac:dyDescent="0.3">
      <c r="A740" s="107"/>
      <c r="B740" s="108"/>
      <c r="C740" s="108"/>
      <c r="D740" s="108"/>
      <c r="E740" s="109"/>
      <c r="F740" s="109"/>
      <c r="G740" s="109"/>
      <c r="H740" s="109"/>
      <c r="I740" s="109"/>
      <c r="J740" s="109"/>
      <c r="K740" s="109"/>
      <c r="L740" s="109"/>
      <c r="M740" s="107"/>
      <c r="N740" s="107"/>
      <c r="O740" s="107"/>
      <c r="P740" s="107"/>
      <c r="Q740" s="107"/>
      <c r="R740" s="107"/>
      <c r="S740" s="107"/>
      <c r="T740" s="107"/>
      <c r="U740" s="107"/>
      <c r="V740" s="107"/>
      <c r="W740" s="107"/>
      <c r="X740" s="107"/>
      <c r="Y740" s="107"/>
      <c r="Z740" s="107"/>
      <c r="AA740" s="107"/>
      <c r="AB740" s="107"/>
      <c r="AC740" s="107"/>
      <c r="AD740" s="107"/>
      <c r="AE740" s="107"/>
      <c r="AF740" s="107"/>
      <c r="AG740" s="107"/>
      <c r="AH740" s="107"/>
      <c r="AI740" s="107"/>
    </row>
    <row r="741" spans="1:35" ht="15.75" customHeight="1" x14ac:dyDescent="0.3">
      <c r="A741" s="107"/>
      <c r="B741" s="108"/>
      <c r="C741" s="108"/>
      <c r="D741" s="108"/>
      <c r="E741" s="109"/>
      <c r="F741" s="109"/>
      <c r="G741" s="109"/>
      <c r="H741" s="109"/>
      <c r="I741" s="109"/>
      <c r="J741" s="109"/>
      <c r="K741" s="109"/>
      <c r="L741" s="109"/>
      <c r="M741" s="107"/>
      <c r="N741" s="107"/>
      <c r="O741" s="107"/>
      <c r="P741" s="107"/>
      <c r="Q741" s="107"/>
      <c r="R741" s="107"/>
      <c r="S741" s="107"/>
      <c r="T741" s="107"/>
      <c r="U741" s="107"/>
      <c r="V741" s="107"/>
      <c r="W741" s="107"/>
      <c r="X741" s="107"/>
      <c r="Y741" s="107"/>
      <c r="Z741" s="107"/>
      <c r="AA741" s="107"/>
      <c r="AB741" s="107"/>
      <c r="AC741" s="107"/>
      <c r="AD741" s="107"/>
      <c r="AE741" s="107"/>
      <c r="AF741" s="107"/>
      <c r="AG741" s="107"/>
      <c r="AH741" s="107"/>
      <c r="AI741" s="107"/>
    </row>
    <row r="742" spans="1:35" ht="15.75" customHeight="1" x14ac:dyDescent="0.3">
      <c r="A742" s="107"/>
      <c r="B742" s="108"/>
      <c r="C742" s="108"/>
      <c r="D742" s="108"/>
      <c r="E742" s="109"/>
      <c r="F742" s="109"/>
      <c r="G742" s="109"/>
      <c r="H742" s="109"/>
      <c r="I742" s="109"/>
      <c r="J742" s="109"/>
      <c r="K742" s="109"/>
      <c r="L742" s="109"/>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row>
    <row r="743" spans="1:35" ht="15.75" customHeight="1" x14ac:dyDescent="0.3">
      <c r="A743" s="107"/>
      <c r="B743" s="108"/>
      <c r="C743" s="108"/>
      <c r="D743" s="108"/>
      <c r="E743" s="109"/>
      <c r="F743" s="109"/>
      <c r="G743" s="109"/>
      <c r="H743" s="109"/>
      <c r="I743" s="109"/>
      <c r="J743" s="109"/>
      <c r="K743" s="109"/>
      <c r="L743" s="109"/>
      <c r="M743" s="107"/>
      <c r="N743" s="107"/>
      <c r="O743" s="107"/>
      <c r="P743" s="107"/>
      <c r="Q743" s="107"/>
      <c r="R743" s="107"/>
      <c r="S743" s="107"/>
      <c r="T743" s="107"/>
      <c r="U743" s="107"/>
      <c r="V743" s="107"/>
      <c r="W743" s="107"/>
      <c r="X743" s="107"/>
      <c r="Y743" s="107"/>
      <c r="Z743" s="107"/>
      <c r="AA743" s="107"/>
      <c r="AB743" s="107"/>
      <c r="AC743" s="107"/>
      <c r="AD743" s="107"/>
      <c r="AE743" s="107"/>
      <c r="AF743" s="107"/>
      <c r="AG743" s="107"/>
      <c r="AH743" s="107"/>
      <c r="AI743" s="107"/>
    </row>
    <row r="744" spans="1:35" ht="15.75" customHeight="1" x14ac:dyDescent="0.3">
      <c r="A744" s="107"/>
      <c r="B744" s="108"/>
      <c r="C744" s="108"/>
      <c r="D744" s="108"/>
      <c r="E744" s="109"/>
      <c r="F744" s="109"/>
      <c r="G744" s="109"/>
      <c r="H744" s="109"/>
      <c r="I744" s="109"/>
      <c r="J744" s="109"/>
      <c r="K744" s="109"/>
      <c r="L744" s="109"/>
      <c r="M744" s="107"/>
      <c r="N744" s="107"/>
      <c r="O744" s="107"/>
      <c r="P744" s="107"/>
      <c r="Q744" s="107"/>
      <c r="R744" s="107"/>
      <c r="S744" s="107"/>
      <c r="T744" s="107"/>
      <c r="U744" s="107"/>
      <c r="V744" s="107"/>
      <c r="W744" s="107"/>
      <c r="X744" s="107"/>
      <c r="Y744" s="107"/>
      <c r="Z744" s="107"/>
      <c r="AA744" s="107"/>
      <c r="AB744" s="107"/>
      <c r="AC744" s="107"/>
      <c r="AD744" s="107"/>
      <c r="AE744" s="107"/>
      <c r="AF744" s="107"/>
      <c r="AG744" s="107"/>
      <c r="AH744" s="107"/>
      <c r="AI744" s="107"/>
    </row>
    <row r="745" spans="1:35" ht="15.75" customHeight="1" x14ac:dyDescent="0.3">
      <c r="A745" s="107"/>
      <c r="B745" s="108"/>
      <c r="C745" s="108"/>
      <c r="D745" s="108"/>
      <c r="E745" s="109"/>
      <c r="F745" s="109"/>
      <c r="G745" s="109"/>
      <c r="H745" s="109"/>
      <c r="I745" s="109"/>
      <c r="J745" s="109"/>
      <c r="K745" s="109"/>
      <c r="L745" s="109"/>
      <c r="M745" s="107"/>
      <c r="N745" s="107"/>
      <c r="O745" s="107"/>
      <c r="P745" s="107"/>
      <c r="Q745" s="107"/>
      <c r="R745" s="107"/>
      <c r="S745" s="107"/>
      <c r="T745" s="107"/>
      <c r="U745" s="107"/>
      <c r="V745" s="107"/>
      <c r="W745" s="107"/>
      <c r="X745" s="107"/>
      <c r="Y745" s="107"/>
      <c r="Z745" s="107"/>
      <c r="AA745" s="107"/>
      <c r="AB745" s="107"/>
      <c r="AC745" s="107"/>
      <c r="AD745" s="107"/>
      <c r="AE745" s="107"/>
      <c r="AF745" s="107"/>
      <c r="AG745" s="107"/>
      <c r="AH745" s="107"/>
      <c r="AI745" s="107"/>
    </row>
    <row r="746" spans="1:35" ht="15.75" customHeight="1" x14ac:dyDescent="0.3">
      <c r="A746" s="107"/>
      <c r="B746" s="108"/>
      <c r="C746" s="108"/>
      <c r="D746" s="108"/>
      <c r="E746" s="109"/>
      <c r="F746" s="109"/>
      <c r="G746" s="109"/>
      <c r="H746" s="109"/>
      <c r="I746" s="109"/>
      <c r="J746" s="109"/>
      <c r="K746" s="109"/>
      <c r="L746" s="109"/>
      <c r="M746" s="107"/>
      <c r="N746" s="107"/>
      <c r="O746" s="107"/>
      <c r="P746" s="107"/>
      <c r="Q746" s="107"/>
      <c r="R746" s="107"/>
      <c r="S746" s="107"/>
      <c r="T746" s="107"/>
      <c r="U746" s="107"/>
      <c r="V746" s="107"/>
      <c r="W746" s="107"/>
      <c r="X746" s="107"/>
      <c r="Y746" s="107"/>
      <c r="Z746" s="107"/>
      <c r="AA746" s="107"/>
      <c r="AB746" s="107"/>
      <c r="AC746" s="107"/>
      <c r="AD746" s="107"/>
      <c r="AE746" s="107"/>
      <c r="AF746" s="107"/>
      <c r="AG746" s="107"/>
      <c r="AH746" s="107"/>
      <c r="AI746" s="107"/>
    </row>
    <row r="747" spans="1:35" ht="15.75" customHeight="1" x14ac:dyDescent="0.3">
      <c r="A747" s="107"/>
      <c r="B747" s="108"/>
      <c r="C747" s="108"/>
      <c r="D747" s="108"/>
      <c r="E747" s="109"/>
      <c r="F747" s="109"/>
      <c r="G747" s="109"/>
      <c r="H747" s="109"/>
      <c r="I747" s="109"/>
      <c r="J747" s="109"/>
      <c r="K747" s="109"/>
      <c r="L747" s="109"/>
      <c r="M747" s="107"/>
      <c r="N747" s="107"/>
      <c r="O747" s="107"/>
      <c r="P747" s="107"/>
      <c r="Q747" s="107"/>
      <c r="R747" s="107"/>
      <c r="S747" s="107"/>
      <c r="T747" s="107"/>
      <c r="U747" s="107"/>
      <c r="V747" s="107"/>
      <c r="W747" s="107"/>
      <c r="X747" s="107"/>
      <c r="Y747" s="107"/>
      <c r="Z747" s="107"/>
      <c r="AA747" s="107"/>
      <c r="AB747" s="107"/>
      <c r="AC747" s="107"/>
      <c r="AD747" s="107"/>
      <c r="AE747" s="107"/>
      <c r="AF747" s="107"/>
      <c r="AG747" s="107"/>
      <c r="AH747" s="107"/>
      <c r="AI747" s="107"/>
    </row>
    <row r="748" spans="1:35" ht="15.75" customHeight="1" x14ac:dyDescent="0.3">
      <c r="A748" s="107"/>
      <c r="B748" s="108"/>
      <c r="C748" s="108"/>
      <c r="D748" s="108"/>
      <c r="E748" s="109"/>
      <c r="F748" s="109"/>
      <c r="G748" s="109"/>
      <c r="H748" s="109"/>
      <c r="I748" s="109"/>
      <c r="J748" s="109"/>
      <c r="K748" s="109"/>
      <c r="L748" s="109"/>
      <c r="M748" s="107"/>
      <c r="N748" s="107"/>
      <c r="O748" s="107"/>
      <c r="P748" s="107"/>
      <c r="Q748" s="107"/>
      <c r="R748" s="107"/>
      <c r="S748" s="107"/>
      <c r="T748" s="107"/>
      <c r="U748" s="107"/>
      <c r="V748" s="107"/>
      <c r="W748" s="107"/>
      <c r="X748" s="107"/>
      <c r="Y748" s="107"/>
      <c r="Z748" s="107"/>
      <c r="AA748" s="107"/>
      <c r="AB748" s="107"/>
      <c r="AC748" s="107"/>
      <c r="AD748" s="107"/>
      <c r="AE748" s="107"/>
      <c r="AF748" s="107"/>
      <c r="AG748" s="107"/>
      <c r="AH748" s="107"/>
      <c r="AI748" s="107"/>
    </row>
    <row r="749" spans="1:35" ht="15.75" customHeight="1" x14ac:dyDescent="0.3">
      <c r="A749" s="107"/>
      <c r="B749" s="108"/>
      <c r="C749" s="108"/>
      <c r="D749" s="108"/>
      <c r="E749" s="109"/>
      <c r="F749" s="109"/>
      <c r="G749" s="109"/>
      <c r="H749" s="109"/>
      <c r="I749" s="109"/>
      <c r="J749" s="109"/>
      <c r="K749" s="109"/>
      <c r="L749" s="109"/>
      <c r="M749" s="107"/>
      <c r="N749" s="107"/>
      <c r="O749" s="107"/>
      <c r="P749" s="107"/>
      <c r="Q749" s="107"/>
      <c r="R749" s="107"/>
      <c r="S749" s="107"/>
      <c r="T749" s="107"/>
      <c r="U749" s="107"/>
      <c r="V749" s="107"/>
      <c r="W749" s="107"/>
      <c r="X749" s="107"/>
      <c r="Y749" s="107"/>
      <c r="Z749" s="107"/>
      <c r="AA749" s="107"/>
      <c r="AB749" s="107"/>
      <c r="AC749" s="107"/>
      <c r="AD749" s="107"/>
      <c r="AE749" s="107"/>
      <c r="AF749" s="107"/>
      <c r="AG749" s="107"/>
      <c r="AH749" s="107"/>
      <c r="AI749" s="107"/>
    </row>
    <row r="750" spans="1:35" ht="15.75" customHeight="1" x14ac:dyDescent="0.3">
      <c r="A750" s="107"/>
      <c r="B750" s="108"/>
      <c r="C750" s="108"/>
      <c r="D750" s="108"/>
      <c r="E750" s="109"/>
      <c r="F750" s="109"/>
      <c r="G750" s="109"/>
      <c r="H750" s="109"/>
      <c r="I750" s="109"/>
      <c r="J750" s="109"/>
      <c r="K750" s="109"/>
      <c r="L750" s="109"/>
      <c r="M750" s="107"/>
      <c r="N750" s="107"/>
      <c r="O750" s="107"/>
      <c r="P750" s="107"/>
      <c r="Q750" s="107"/>
      <c r="R750" s="107"/>
      <c r="S750" s="107"/>
      <c r="T750" s="107"/>
      <c r="U750" s="107"/>
      <c r="V750" s="107"/>
      <c r="W750" s="107"/>
      <c r="X750" s="107"/>
      <c r="Y750" s="107"/>
      <c r="Z750" s="107"/>
      <c r="AA750" s="107"/>
      <c r="AB750" s="107"/>
      <c r="AC750" s="107"/>
      <c r="AD750" s="107"/>
      <c r="AE750" s="107"/>
      <c r="AF750" s="107"/>
      <c r="AG750" s="107"/>
      <c r="AH750" s="107"/>
      <c r="AI750" s="107"/>
    </row>
    <row r="751" spans="1:35" ht="15.75" customHeight="1" x14ac:dyDescent="0.3">
      <c r="A751" s="107"/>
      <c r="B751" s="108"/>
      <c r="C751" s="108"/>
      <c r="D751" s="108"/>
      <c r="E751" s="109"/>
      <c r="F751" s="109"/>
      <c r="G751" s="109"/>
      <c r="H751" s="109"/>
      <c r="I751" s="109"/>
      <c r="J751" s="109"/>
      <c r="K751" s="109"/>
      <c r="L751" s="109"/>
      <c r="M751" s="107"/>
      <c r="N751" s="107"/>
      <c r="O751" s="107"/>
      <c r="P751" s="107"/>
      <c r="Q751" s="107"/>
      <c r="R751" s="107"/>
      <c r="S751" s="107"/>
      <c r="T751" s="107"/>
      <c r="U751" s="107"/>
      <c r="V751" s="107"/>
      <c r="W751" s="107"/>
      <c r="X751" s="107"/>
      <c r="Y751" s="107"/>
      <c r="Z751" s="107"/>
      <c r="AA751" s="107"/>
      <c r="AB751" s="107"/>
      <c r="AC751" s="107"/>
      <c r="AD751" s="107"/>
      <c r="AE751" s="107"/>
      <c r="AF751" s="107"/>
      <c r="AG751" s="107"/>
      <c r="AH751" s="107"/>
      <c r="AI751" s="107"/>
    </row>
    <row r="752" spans="1:35" ht="15.75" customHeight="1" x14ac:dyDescent="0.3">
      <c r="A752" s="107"/>
      <c r="B752" s="108"/>
      <c r="C752" s="108"/>
      <c r="D752" s="108"/>
      <c r="E752" s="109"/>
      <c r="F752" s="109"/>
      <c r="G752" s="109"/>
      <c r="H752" s="109"/>
      <c r="I752" s="109"/>
      <c r="J752" s="109"/>
      <c r="K752" s="109"/>
      <c r="L752" s="109"/>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row>
    <row r="753" spans="1:35" ht="15.75" customHeight="1" x14ac:dyDescent="0.3">
      <c r="A753" s="107"/>
      <c r="B753" s="108"/>
      <c r="C753" s="108"/>
      <c r="D753" s="108"/>
      <c r="E753" s="109"/>
      <c r="F753" s="109"/>
      <c r="G753" s="109"/>
      <c r="H753" s="109"/>
      <c r="I753" s="109"/>
      <c r="J753" s="109"/>
      <c r="K753" s="109"/>
      <c r="L753" s="109"/>
      <c r="M753" s="107"/>
      <c r="N753" s="107"/>
      <c r="O753" s="107"/>
      <c r="P753" s="107"/>
      <c r="Q753" s="107"/>
      <c r="R753" s="107"/>
      <c r="S753" s="107"/>
      <c r="T753" s="107"/>
      <c r="U753" s="107"/>
      <c r="V753" s="107"/>
      <c r="W753" s="107"/>
      <c r="X753" s="107"/>
      <c r="Y753" s="107"/>
      <c r="Z753" s="107"/>
      <c r="AA753" s="107"/>
      <c r="AB753" s="107"/>
      <c r="AC753" s="107"/>
      <c r="AD753" s="107"/>
      <c r="AE753" s="107"/>
      <c r="AF753" s="107"/>
      <c r="AG753" s="107"/>
      <c r="AH753" s="107"/>
      <c r="AI753" s="107"/>
    </row>
    <row r="754" spans="1:35" ht="15.75" customHeight="1" x14ac:dyDescent="0.3">
      <c r="A754" s="107"/>
      <c r="B754" s="108"/>
      <c r="C754" s="108"/>
      <c r="D754" s="108"/>
      <c r="E754" s="109"/>
      <c r="F754" s="109"/>
      <c r="G754" s="109"/>
      <c r="H754" s="109"/>
      <c r="I754" s="109"/>
      <c r="J754" s="109"/>
      <c r="K754" s="109"/>
      <c r="L754" s="109"/>
      <c r="M754" s="107"/>
      <c r="N754" s="107"/>
      <c r="O754" s="107"/>
      <c r="P754" s="107"/>
      <c r="Q754" s="107"/>
      <c r="R754" s="107"/>
      <c r="S754" s="107"/>
      <c r="T754" s="107"/>
      <c r="U754" s="107"/>
      <c r="V754" s="107"/>
      <c r="W754" s="107"/>
      <c r="X754" s="107"/>
      <c r="Y754" s="107"/>
      <c r="Z754" s="107"/>
      <c r="AA754" s="107"/>
      <c r="AB754" s="107"/>
      <c r="AC754" s="107"/>
      <c r="AD754" s="107"/>
      <c r="AE754" s="107"/>
      <c r="AF754" s="107"/>
      <c r="AG754" s="107"/>
      <c r="AH754" s="107"/>
      <c r="AI754" s="107"/>
    </row>
    <row r="755" spans="1:35" ht="15.75" customHeight="1" x14ac:dyDescent="0.3">
      <c r="A755" s="107"/>
      <c r="B755" s="108"/>
      <c r="C755" s="108"/>
      <c r="D755" s="108"/>
      <c r="E755" s="109"/>
      <c r="F755" s="109"/>
      <c r="G755" s="109"/>
      <c r="H755" s="109"/>
      <c r="I755" s="109"/>
      <c r="J755" s="109"/>
      <c r="K755" s="109"/>
      <c r="L755" s="109"/>
      <c r="M755" s="107"/>
      <c r="N755" s="107"/>
      <c r="O755" s="107"/>
      <c r="P755" s="107"/>
      <c r="Q755" s="107"/>
      <c r="R755" s="107"/>
      <c r="S755" s="107"/>
      <c r="T755" s="107"/>
      <c r="U755" s="107"/>
      <c r="V755" s="107"/>
      <c r="W755" s="107"/>
      <c r="X755" s="107"/>
      <c r="Y755" s="107"/>
      <c r="Z755" s="107"/>
      <c r="AA755" s="107"/>
      <c r="AB755" s="107"/>
      <c r="AC755" s="107"/>
      <c r="AD755" s="107"/>
      <c r="AE755" s="107"/>
      <c r="AF755" s="107"/>
      <c r="AG755" s="107"/>
      <c r="AH755" s="107"/>
      <c r="AI755" s="107"/>
    </row>
    <row r="756" spans="1:35" ht="15.75" customHeight="1" x14ac:dyDescent="0.3">
      <c r="A756" s="107"/>
      <c r="B756" s="108"/>
      <c r="C756" s="108"/>
      <c r="D756" s="108"/>
      <c r="E756" s="109"/>
      <c r="F756" s="109"/>
      <c r="G756" s="109"/>
      <c r="H756" s="109"/>
      <c r="I756" s="109"/>
      <c r="J756" s="109"/>
      <c r="K756" s="109"/>
      <c r="L756" s="109"/>
      <c r="M756" s="107"/>
      <c r="N756" s="107"/>
      <c r="O756" s="107"/>
      <c r="P756" s="107"/>
      <c r="Q756" s="107"/>
      <c r="R756" s="107"/>
      <c r="S756" s="107"/>
      <c r="T756" s="107"/>
      <c r="U756" s="107"/>
      <c r="V756" s="107"/>
      <c r="W756" s="107"/>
      <c r="X756" s="107"/>
      <c r="Y756" s="107"/>
      <c r="Z756" s="107"/>
      <c r="AA756" s="107"/>
      <c r="AB756" s="107"/>
      <c r="AC756" s="107"/>
      <c r="AD756" s="107"/>
      <c r="AE756" s="107"/>
      <c r="AF756" s="107"/>
      <c r="AG756" s="107"/>
      <c r="AH756" s="107"/>
      <c r="AI756" s="107"/>
    </row>
    <row r="757" spans="1:35" ht="15.75" customHeight="1" x14ac:dyDescent="0.3">
      <c r="A757" s="107"/>
      <c r="B757" s="108"/>
      <c r="C757" s="108"/>
      <c r="D757" s="108"/>
      <c r="E757" s="109"/>
      <c r="F757" s="109"/>
      <c r="G757" s="109"/>
      <c r="H757" s="109"/>
      <c r="I757" s="109"/>
      <c r="J757" s="109"/>
      <c r="K757" s="109"/>
      <c r="L757" s="109"/>
      <c r="M757" s="107"/>
      <c r="N757" s="107"/>
      <c r="O757" s="107"/>
      <c r="P757" s="107"/>
      <c r="Q757" s="107"/>
      <c r="R757" s="107"/>
      <c r="S757" s="107"/>
      <c r="T757" s="107"/>
      <c r="U757" s="107"/>
      <c r="V757" s="107"/>
      <c r="W757" s="107"/>
      <c r="X757" s="107"/>
      <c r="Y757" s="107"/>
      <c r="Z757" s="107"/>
      <c r="AA757" s="107"/>
      <c r="AB757" s="107"/>
      <c r="AC757" s="107"/>
      <c r="AD757" s="107"/>
      <c r="AE757" s="107"/>
      <c r="AF757" s="107"/>
      <c r="AG757" s="107"/>
      <c r="AH757" s="107"/>
      <c r="AI757" s="107"/>
    </row>
    <row r="758" spans="1:35" ht="15.75" customHeight="1" x14ac:dyDescent="0.3">
      <c r="A758" s="107"/>
      <c r="B758" s="108"/>
      <c r="C758" s="108"/>
      <c r="D758" s="108"/>
      <c r="E758" s="109"/>
      <c r="F758" s="109"/>
      <c r="G758" s="109"/>
      <c r="H758" s="109"/>
      <c r="I758" s="109"/>
      <c r="J758" s="109"/>
      <c r="K758" s="109"/>
      <c r="L758" s="109"/>
      <c r="M758" s="107"/>
      <c r="N758" s="107"/>
      <c r="O758" s="107"/>
      <c r="P758" s="107"/>
      <c r="Q758" s="107"/>
      <c r="R758" s="107"/>
      <c r="S758" s="107"/>
      <c r="T758" s="107"/>
      <c r="U758" s="107"/>
      <c r="V758" s="107"/>
      <c r="W758" s="107"/>
      <c r="X758" s="107"/>
      <c r="Y758" s="107"/>
      <c r="Z758" s="107"/>
      <c r="AA758" s="107"/>
      <c r="AB758" s="107"/>
      <c r="AC758" s="107"/>
      <c r="AD758" s="107"/>
      <c r="AE758" s="107"/>
      <c r="AF758" s="107"/>
      <c r="AG758" s="107"/>
      <c r="AH758" s="107"/>
      <c r="AI758" s="107"/>
    </row>
    <row r="759" spans="1:35" ht="15.75" customHeight="1" x14ac:dyDescent="0.3">
      <c r="A759" s="107"/>
      <c r="B759" s="108"/>
      <c r="C759" s="108"/>
      <c r="D759" s="108"/>
      <c r="E759" s="109"/>
      <c r="F759" s="109"/>
      <c r="G759" s="109"/>
      <c r="H759" s="109"/>
      <c r="I759" s="109"/>
      <c r="J759" s="109"/>
      <c r="K759" s="109"/>
      <c r="L759" s="109"/>
      <c r="M759" s="107"/>
      <c r="N759" s="107"/>
      <c r="O759" s="107"/>
      <c r="P759" s="107"/>
      <c r="Q759" s="107"/>
      <c r="R759" s="107"/>
      <c r="S759" s="107"/>
      <c r="T759" s="107"/>
      <c r="U759" s="107"/>
      <c r="V759" s="107"/>
      <c r="W759" s="107"/>
      <c r="X759" s="107"/>
      <c r="Y759" s="107"/>
      <c r="Z759" s="107"/>
      <c r="AA759" s="107"/>
      <c r="AB759" s="107"/>
      <c r="AC759" s="107"/>
      <c r="AD759" s="107"/>
      <c r="AE759" s="107"/>
      <c r="AF759" s="107"/>
      <c r="AG759" s="107"/>
      <c r="AH759" s="107"/>
      <c r="AI759" s="107"/>
    </row>
    <row r="760" spans="1:35" ht="15.75" customHeight="1" x14ac:dyDescent="0.3">
      <c r="A760" s="107"/>
      <c r="B760" s="108"/>
      <c r="C760" s="108"/>
      <c r="D760" s="108"/>
      <c r="E760" s="109"/>
      <c r="F760" s="109"/>
      <c r="G760" s="109"/>
      <c r="H760" s="109"/>
      <c r="I760" s="109"/>
      <c r="J760" s="109"/>
      <c r="K760" s="109"/>
      <c r="L760" s="109"/>
      <c r="M760" s="107"/>
      <c r="N760" s="107"/>
      <c r="O760" s="107"/>
      <c r="P760" s="107"/>
      <c r="Q760" s="107"/>
      <c r="R760" s="107"/>
      <c r="S760" s="107"/>
      <c r="T760" s="107"/>
      <c r="U760" s="107"/>
      <c r="V760" s="107"/>
      <c r="W760" s="107"/>
      <c r="X760" s="107"/>
      <c r="Y760" s="107"/>
      <c r="Z760" s="107"/>
      <c r="AA760" s="107"/>
      <c r="AB760" s="107"/>
      <c r="AC760" s="107"/>
      <c r="AD760" s="107"/>
      <c r="AE760" s="107"/>
      <c r="AF760" s="107"/>
      <c r="AG760" s="107"/>
      <c r="AH760" s="107"/>
      <c r="AI760" s="107"/>
    </row>
    <row r="761" spans="1:35" ht="15.75" customHeight="1" x14ac:dyDescent="0.3">
      <c r="A761" s="107"/>
      <c r="B761" s="108"/>
      <c r="C761" s="108"/>
      <c r="D761" s="108"/>
      <c r="E761" s="109"/>
      <c r="F761" s="109"/>
      <c r="G761" s="109"/>
      <c r="H761" s="109"/>
      <c r="I761" s="109"/>
      <c r="J761" s="109"/>
      <c r="K761" s="109"/>
      <c r="L761" s="109"/>
      <c r="M761" s="107"/>
      <c r="N761" s="107"/>
      <c r="O761" s="107"/>
      <c r="P761" s="107"/>
      <c r="Q761" s="107"/>
      <c r="R761" s="107"/>
      <c r="S761" s="107"/>
      <c r="T761" s="107"/>
      <c r="U761" s="107"/>
      <c r="V761" s="107"/>
      <c r="W761" s="107"/>
      <c r="X761" s="107"/>
      <c r="Y761" s="107"/>
      <c r="Z761" s="107"/>
      <c r="AA761" s="107"/>
      <c r="AB761" s="107"/>
      <c r="AC761" s="107"/>
      <c r="AD761" s="107"/>
      <c r="AE761" s="107"/>
      <c r="AF761" s="107"/>
      <c r="AG761" s="107"/>
      <c r="AH761" s="107"/>
      <c r="AI761" s="107"/>
    </row>
    <row r="762" spans="1:35" ht="15.75" customHeight="1" x14ac:dyDescent="0.3">
      <c r="A762" s="107"/>
      <c r="B762" s="108"/>
      <c r="C762" s="108"/>
      <c r="D762" s="108"/>
      <c r="E762" s="109"/>
      <c r="F762" s="109"/>
      <c r="G762" s="109"/>
      <c r="H762" s="109"/>
      <c r="I762" s="109"/>
      <c r="J762" s="109"/>
      <c r="K762" s="109"/>
      <c r="L762" s="109"/>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row>
    <row r="763" spans="1:35" ht="15.75" customHeight="1" x14ac:dyDescent="0.3">
      <c r="A763" s="107"/>
      <c r="B763" s="108"/>
      <c r="C763" s="108"/>
      <c r="D763" s="108"/>
      <c r="E763" s="109"/>
      <c r="F763" s="109"/>
      <c r="G763" s="109"/>
      <c r="H763" s="109"/>
      <c r="I763" s="109"/>
      <c r="J763" s="109"/>
      <c r="K763" s="109"/>
      <c r="L763" s="109"/>
      <c r="M763" s="107"/>
      <c r="N763" s="107"/>
      <c r="O763" s="107"/>
      <c r="P763" s="107"/>
      <c r="Q763" s="107"/>
      <c r="R763" s="107"/>
      <c r="S763" s="107"/>
      <c r="T763" s="107"/>
      <c r="U763" s="107"/>
      <c r="V763" s="107"/>
      <c r="W763" s="107"/>
      <c r="X763" s="107"/>
      <c r="Y763" s="107"/>
      <c r="Z763" s="107"/>
      <c r="AA763" s="107"/>
      <c r="AB763" s="107"/>
      <c r="AC763" s="107"/>
      <c r="AD763" s="107"/>
      <c r="AE763" s="107"/>
      <c r="AF763" s="107"/>
      <c r="AG763" s="107"/>
      <c r="AH763" s="107"/>
      <c r="AI763" s="107"/>
    </row>
    <row r="764" spans="1:35" ht="15.75" customHeight="1" x14ac:dyDescent="0.3">
      <c r="A764" s="107"/>
      <c r="B764" s="108"/>
      <c r="C764" s="108"/>
      <c r="D764" s="108"/>
      <c r="E764" s="109"/>
      <c r="F764" s="109"/>
      <c r="G764" s="109"/>
      <c r="H764" s="109"/>
      <c r="I764" s="109"/>
      <c r="J764" s="109"/>
      <c r="K764" s="109"/>
      <c r="L764" s="109"/>
      <c r="M764" s="107"/>
      <c r="N764" s="107"/>
      <c r="O764" s="107"/>
      <c r="P764" s="107"/>
      <c r="Q764" s="107"/>
      <c r="R764" s="107"/>
      <c r="S764" s="107"/>
      <c r="T764" s="107"/>
      <c r="U764" s="107"/>
      <c r="V764" s="107"/>
      <c r="W764" s="107"/>
      <c r="X764" s="107"/>
      <c r="Y764" s="107"/>
      <c r="Z764" s="107"/>
      <c r="AA764" s="107"/>
      <c r="AB764" s="107"/>
      <c r="AC764" s="107"/>
      <c r="AD764" s="107"/>
      <c r="AE764" s="107"/>
      <c r="AF764" s="107"/>
      <c r="AG764" s="107"/>
      <c r="AH764" s="107"/>
      <c r="AI764" s="107"/>
    </row>
    <row r="765" spans="1:35" ht="15.75" customHeight="1" x14ac:dyDescent="0.3">
      <c r="A765" s="107"/>
      <c r="B765" s="108"/>
      <c r="C765" s="108"/>
      <c r="D765" s="108"/>
      <c r="E765" s="109"/>
      <c r="F765" s="109"/>
      <c r="G765" s="109"/>
      <c r="H765" s="109"/>
      <c r="I765" s="109"/>
      <c r="J765" s="109"/>
      <c r="K765" s="109"/>
      <c r="L765" s="109"/>
      <c r="M765" s="107"/>
      <c r="N765" s="107"/>
      <c r="O765" s="107"/>
      <c r="P765" s="107"/>
      <c r="Q765" s="107"/>
      <c r="R765" s="107"/>
      <c r="S765" s="107"/>
      <c r="T765" s="107"/>
      <c r="U765" s="107"/>
      <c r="V765" s="107"/>
      <c r="W765" s="107"/>
      <c r="X765" s="107"/>
      <c r="Y765" s="107"/>
      <c r="Z765" s="107"/>
      <c r="AA765" s="107"/>
      <c r="AB765" s="107"/>
      <c r="AC765" s="107"/>
      <c r="AD765" s="107"/>
      <c r="AE765" s="107"/>
      <c r="AF765" s="107"/>
      <c r="AG765" s="107"/>
      <c r="AH765" s="107"/>
      <c r="AI765" s="107"/>
    </row>
    <row r="766" spans="1:35" ht="15.75" customHeight="1" x14ac:dyDescent="0.3">
      <c r="A766" s="107"/>
      <c r="B766" s="108"/>
      <c r="C766" s="108"/>
      <c r="D766" s="108"/>
      <c r="E766" s="109"/>
      <c r="F766" s="109"/>
      <c r="G766" s="109"/>
      <c r="H766" s="109"/>
      <c r="I766" s="109"/>
      <c r="J766" s="109"/>
      <c r="K766" s="109"/>
      <c r="L766" s="109"/>
      <c r="M766" s="107"/>
      <c r="N766" s="107"/>
      <c r="O766" s="107"/>
      <c r="P766" s="107"/>
      <c r="Q766" s="107"/>
      <c r="R766" s="107"/>
      <c r="S766" s="107"/>
      <c r="T766" s="107"/>
      <c r="U766" s="107"/>
      <c r="V766" s="107"/>
      <c r="W766" s="107"/>
      <c r="X766" s="107"/>
      <c r="Y766" s="107"/>
      <c r="Z766" s="107"/>
      <c r="AA766" s="107"/>
      <c r="AB766" s="107"/>
      <c r="AC766" s="107"/>
      <c r="AD766" s="107"/>
      <c r="AE766" s="107"/>
      <c r="AF766" s="107"/>
      <c r="AG766" s="107"/>
      <c r="AH766" s="107"/>
      <c r="AI766" s="107"/>
    </row>
    <row r="767" spans="1:35" ht="15.75" customHeight="1" x14ac:dyDescent="0.3">
      <c r="A767" s="107"/>
      <c r="B767" s="108"/>
      <c r="C767" s="108"/>
      <c r="D767" s="108"/>
      <c r="E767" s="109"/>
      <c r="F767" s="109"/>
      <c r="G767" s="109"/>
      <c r="H767" s="109"/>
      <c r="I767" s="109"/>
      <c r="J767" s="109"/>
      <c r="K767" s="109"/>
      <c r="L767" s="109"/>
      <c r="M767" s="107"/>
      <c r="N767" s="107"/>
      <c r="O767" s="107"/>
      <c r="P767" s="107"/>
      <c r="Q767" s="107"/>
      <c r="R767" s="107"/>
      <c r="S767" s="107"/>
      <c r="T767" s="107"/>
      <c r="U767" s="107"/>
      <c r="V767" s="107"/>
      <c r="W767" s="107"/>
      <c r="X767" s="107"/>
      <c r="Y767" s="107"/>
      <c r="Z767" s="107"/>
      <c r="AA767" s="107"/>
      <c r="AB767" s="107"/>
      <c r="AC767" s="107"/>
      <c r="AD767" s="107"/>
      <c r="AE767" s="107"/>
      <c r="AF767" s="107"/>
      <c r="AG767" s="107"/>
      <c r="AH767" s="107"/>
      <c r="AI767" s="107"/>
    </row>
    <row r="768" spans="1:35" ht="15.75" customHeight="1" x14ac:dyDescent="0.3">
      <c r="A768" s="107"/>
      <c r="B768" s="108"/>
      <c r="C768" s="108"/>
      <c r="D768" s="108"/>
      <c r="E768" s="109"/>
      <c r="F768" s="109"/>
      <c r="G768" s="109"/>
      <c r="H768" s="109"/>
      <c r="I768" s="109"/>
      <c r="J768" s="109"/>
      <c r="K768" s="109"/>
      <c r="L768" s="109"/>
      <c r="M768" s="107"/>
      <c r="N768" s="107"/>
      <c r="O768" s="107"/>
      <c r="P768" s="107"/>
      <c r="Q768" s="107"/>
      <c r="R768" s="107"/>
      <c r="S768" s="107"/>
      <c r="T768" s="107"/>
      <c r="U768" s="107"/>
      <c r="V768" s="107"/>
      <c r="W768" s="107"/>
      <c r="X768" s="107"/>
      <c r="Y768" s="107"/>
      <c r="Z768" s="107"/>
      <c r="AA768" s="107"/>
      <c r="AB768" s="107"/>
      <c r="AC768" s="107"/>
      <c r="AD768" s="107"/>
      <c r="AE768" s="107"/>
      <c r="AF768" s="107"/>
      <c r="AG768" s="107"/>
      <c r="AH768" s="107"/>
      <c r="AI768" s="107"/>
    </row>
    <row r="769" spans="1:35" ht="15.75" customHeight="1" x14ac:dyDescent="0.3">
      <c r="A769" s="107"/>
      <c r="B769" s="108"/>
      <c r="C769" s="108"/>
      <c r="D769" s="108"/>
      <c r="E769" s="109"/>
      <c r="F769" s="109"/>
      <c r="G769" s="109"/>
      <c r="H769" s="109"/>
      <c r="I769" s="109"/>
      <c r="J769" s="109"/>
      <c r="K769" s="109"/>
      <c r="L769" s="109"/>
      <c r="M769" s="107"/>
      <c r="N769" s="107"/>
      <c r="O769" s="107"/>
      <c r="P769" s="107"/>
      <c r="Q769" s="107"/>
      <c r="R769" s="107"/>
      <c r="S769" s="107"/>
      <c r="T769" s="107"/>
      <c r="U769" s="107"/>
      <c r="V769" s="107"/>
      <c r="W769" s="107"/>
      <c r="X769" s="107"/>
      <c r="Y769" s="107"/>
      <c r="Z769" s="107"/>
      <c r="AA769" s="107"/>
      <c r="AB769" s="107"/>
      <c r="AC769" s="107"/>
      <c r="AD769" s="107"/>
      <c r="AE769" s="107"/>
      <c r="AF769" s="107"/>
      <c r="AG769" s="107"/>
      <c r="AH769" s="107"/>
      <c r="AI769" s="107"/>
    </row>
    <row r="770" spans="1:35" ht="15.75" customHeight="1" x14ac:dyDescent="0.3">
      <c r="A770" s="107"/>
      <c r="B770" s="108"/>
      <c r="C770" s="108"/>
      <c r="D770" s="108"/>
      <c r="E770" s="109"/>
      <c r="F770" s="109"/>
      <c r="G770" s="109"/>
      <c r="H770" s="109"/>
      <c r="I770" s="109"/>
      <c r="J770" s="109"/>
      <c r="K770" s="109"/>
      <c r="L770" s="109"/>
      <c r="M770" s="107"/>
      <c r="N770" s="107"/>
      <c r="O770" s="107"/>
      <c r="P770" s="107"/>
      <c r="Q770" s="107"/>
      <c r="R770" s="107"/>
      <c r="S770" s="107"/>
      <c r="T770" s="107"/>
      <c r="U770" s="107"/>
      <c r="V770" s="107"/>
      <c r="W770" s="107"/>
      <c r="X770" s="107"/>
      <c r="Y770" s="107"/>
      <c r="Z770" s="107"/>
      <c r="AA770" s="107"/>
      <c r="AB770" s="107"/>
      <c r="AC770" s="107"/>
      <c r="AD770" s="107"/>
      <c r="AE770" s="107"/>
      <c r="AF770" s="107"/>
      <c r="AG770" s="107"/>
      <c r="AH770" s="107"/>
      <c r="AI770" s="107"/>
    </row>
    <row r="771" spans="1:35" ht="15.75" customHeight="1" x14ac:dyDescent="0.3">
      <c r="A771" s="107"/>
      <c r="B771" s="108"/>
      <c r="C771" s="108"/>
      <c r="D771" s="108"/>
      <c r="E771" s="109"/>
      <c r="F771" s="109"/>
      <c r="G771" s="109"/>
      <c r="H771" s="109"/>
      <c r="I771" s="109"/>
      <c r="J771" s="109"/>
      <c r="K771" s="109"/>
      <c r="L771" s="109"/>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row>
    <row r="772" spans="1:35" ht="15.75" customHeight="1" x14ac:dyDescent="0.3">
      <c r="A772" s="107"/>
      <c r="B772" s="108"/>
      <c r="C772" s="108"/>
      <c r="D772" s="108"/>
      <c r="E772" s="109"/>
      <c r="F772" s="109"/>
      <c r="G772" s="109"/>
      <c r="H772" s="109"/>
      <c r="I772" s="109"/>
      <c r="J772" s="109"/>
      <c r="K772" s="109"/>
      <c r="L772" s="109"/>
      <c r="M772" s="107"/>
      <c r="N772" s="107"/>
      <c r="O772" s="107"/>
      <c r="P772" s="107"/>
      <c r="Q772" s="107"/>
      <c r="R772" s="107"/>
      <c r="S772" s="107"/>
      <c r="T772" s="107"/>
      <c r="U772" s="107"/>
      <c r="V772" s="107"/>
      <c r="W772" s="107"/>
      <c r="X772" s="107"/>
      <c r="Y772" s="107"/>
      <c r="Z772" s="107"/>
      <c r="AA772" s="107"/>
      <c r="AB772" s="107"/>
      <c r="AC772" s="107"/>
      <c r="AD772" s="107"/>
      <c r="AE772" s="107"/>
      <c r="AF772" s="107"/>
      <c r="AG772" s="107"/>
      <c r="AH772" s="107"/>
      <c r="AI772" s="107"/>
    </row>
    <row r="773" spans="1:35" ht="15.75" customHeight="1" x14ac:dyDescent="0.3">
      <c r="A773" s="107"/>
      <c r="B773" s="108"/>
      <c r="C773" s="108"/>
      <c r="D773" s="108"/>
      <c r="E773" s="109"/>
      <c r="F773" s="109"/>
      <c r="G773" s="109"/>
      <c r="H773" s="109"/>
      <c r="I773" s="109"/>
      <c r="J773" s="109"/>
      <c r="K773" s="109"/>
      <c r="L773" s="109"/>
      <c r="M773" s="107"/>
      <c r="N773" s="107"/>
      <c r="O773" s="107"/>
      <c r="P773" s="107"/>
      <c r="Q773" s="107"/>
      <c r="R773" s="107"/>
      <c r="S773" s="107"/>
      <c r="T773" s="107"/>
      <c r="U773" s="107"/>
      <c r="V773" s="107"/>
      <c r="W773" s="107"/>
      <c r="X773" s="107"/>
      <c r="Y773" s="107"/>
      <c r="Z773" s="107"/>
      <c r="AA773" s="107"/>
      <c r="AB773" s="107"/>
      <c r="AC773" s="107"/>
      <c r="AD773" s="107"/>
      <c r="AE773" s="107"/>
      <c r="AF773" s="107"/>
      <c r="AG773" s="107"/>
      <c r="AH773" s="107"/>
      <c r="AI773" s="107"/>
    </row>
    <row r="774" spans="1:35" ht="15.75" customHeight="1" x14ac:dyDescent="0.3">
      <c r="A774" s="107"/>
      <c r="B774" s="108"/>
      <c r="C774" s="108"/>
      <c r="D774" s="108"/>
      <c r="E774" s="109"/>
      <c r="F774" s="109"/>
      <c r="G774" s="109"/>
      <c r="H774" s="109"/>
      <c r="I774" s="109"/>
      <c r="J774" s="109"/>
      <c r="K774" s="109"/>
      <c r="L774" s="109"/>
      <c r="M774" s="107"/>
      <c r="N774" s="107"/>
      <c r="O774" s="107"/>
      <c r="P774" s="107"/>
      <c r="Q774" s="107"/>
      <c r="R774" s="107"/>
      <c r="S774" s="107"/>
      <c r="T774" s="107"/>
      <c r="U774" s="107"/>
      <c r="V774" s="107"/>
      <c r="W774" s="107"/>
      <c r="X774" s="107"/>
      <c r="Y774" s="107"/>
      <c r="Z774" s="107"/>
      <c r="AA774" s="107"/>
      <c r="AB774" s="107"/>
      <c r="AC774" s="107"/>
      <c r="AD774" s="107"/>
      <c r="AE774" s="107"/>
      <c r="AF774" s="107"/>
      <c r="AG774" s="107"/>
      <c r="AH774" s="107"/>
      <c r="AI774" s="107"/>
    </row>
    <row r="775" spans="1:35" ht="15.75" customHeight="1" x14ac:dyDescent="0.3">
      <c r="A775" s="107"/>
      <c r="B775" s="108"/>
      <c r="C775" s="108"/>
      <c r="D775" s="108"/>
      <c r="E775" s="109"/>
      <c r="F775" s="109"/>
      <c r="G775" s="109"/>
      <c r="H775" s="109"/>
      <c r="I775" s="109"/>
      <c r="J775" s="109"/>
      <c r="K775" s="109"/>
      <c r="L775" s="109"/>
      <c r="M775" s="107"/>
      <c r="N775" s="107"/>
      <c r="O775" s="107"/>
      <c r="P775" s="107"/>
      <c r="Q775" s="107"/>
      <c r="R775" s="107"/>
      <c r="S775" s="107"/>
      <c r="T775" s="107"/>
      <c r="U775" s="107"/>
      <c r="V775" s="107"/>
      <c r="W775" s="107"/>
      <c r="X775" s="107"/>
      <c r="Y775" s="107"/>
      <c r="Z775" s="107"/>
      <c r="AA775" s="107"/>
      <c r="AB775" s="107"/>
      <c r="AC775" s="107"/>
      <c r="AD775" s="107"/>
      <c r="AE775" s="107"/>
      <c r="AF775" s="107"/>
      <c r="AG775" s="107"/>
      <c r="AH775" s="107"/>
      <c r="AI775" s="107"/>
    </row>
    <row r="776" spans="1:35" ht="15.75" customHeight="1" x14ac:dyDescent="0.3">
      <c r="A776" s="107"/>
      <c r="B776" s="108"/>
      <c r="C776" s="108"/>
      <c r="D776" s="108"/>
      <c r="E776" s="109"/>
      <c r="F776" s="109"/>
      <c r="G776" s="109"/>
      <c r="H776" s="109"/>
      <c r="I776" s="109"/>
      <c r="J776" s="109"/>
      <c r="K776" s="109"/>
      <c r="L776" s="109"/>
      <c r="M776" s="107"/>
      <c r="N776" s="107"/>
      <c r="O776" s="107"/>
      <c r="P776" s="107"/>
      <c r="Q776" s="107"/>
      <c r="R776" s="107"/>
      <c r="S776" s="107"/>
      <c r="T776" s="107"/>
      <c r="U776" s="107"/>
      <c r="V776" s="107"/>
      <c r="W776" s="107"/>
      <c r="X776" s="107"/>
      <c r="Y776" s="107"/>
      <c r="Z776" s="107"/>
      <c r="AA776" s="107"/>
      <c r="AB776" s="107"/>
      <c r="AC776" s="107"/>
      <c r="AD776" s="107"/>
      <c r="AE776" s="107"/>
      <c r="AF776" s="107"/>
      <c r="AG776" s="107"/>
      <c r="AH776" s="107"/>
      <c r="AI776" s="107"/>
    </row>
    <row r="777" spans="1:35" ht="15.75" customHeight="1" x14ac:dyDescent="0.3">
      <c r="A777" s="107"/>
      <c r="B777" s="108"/>
      <c r="C777" s="108"/>
      <c r="D777" s="108"/>
      <c r="E777" s="109"/>
      <c r="F777" s="109"/>
      <c r="G777" s="109"/>
      <c r="H777" s="109"/>
      <c r="I777" s="109"/>
      <c r="J777" s="109"/>
      <c r="K777" s="109"/>
      <c r="L777" s="109"/>
      <c r="M777" s="107"/>
      <c r="N777" s="107"/>
      <c r="O777" s="107"/>
      <c r="P777" s="107"/>
      <c r="Q777" s="107"/>
      <c r="R777" s="107"/>
      <c r="S777" s="107"/>
      <c r="T777" s="107"/>
      <c r="U777" s="107"/>
      <c r="V777" s="107"/>
      <c r="W777" s="107"/>
      <c r="X777" s="107"/>
      <c r="Y777" s="107"/>
      <c r="Z777" s="107"/>
      <c r="AA777" s="107"/>
      <c r="AB777" s="107"/>
      <c r="AC777" s="107"/>
      <c r="AD777" s="107"/>
      <c r="AE777" s="107"/>
      <c r="AF777" s="107"/>
      <c r="AG777" s="107"/>
      <c r="AH777" s="107"/>
      <c r="AI777" s="107"/>
    </row>
    <row r="778" spans="1:35" ht="15.75" customHeight="1" x14ac:dyDescent="0.3">
      <c r="A778" s="107"/>
      <c r="B778" s="108"/>
      <c r="C778" s="108"/>
      <c r="D778" s="108"/>
      <c r="E778" s="109"/>
      <c r="F778" s="109"/>
      <c r="G778" s="109"/>
      <c r="H778" s="109"/>
      <c r="I778" s="109"/>
      <c r="J778" s="109"/>
      <c r="K778" s="109"/>
      <c r="L778" s="109"/>
      <c r="M778" s="107"/>
      <c r="N778" s="107"/>
      <c r="O778" s="107"/>
      <c r="P778" s="107"/>
      <c r="Q778" s="107"/>
      <c r="R778" s="107"/>
      <c r="S778" s="107"/>
      <c r="T778" s="107"/>
      <c r="U778" s="107"/>
      <c r="V778" s="107"/>
      <c r="W778" s="107"/>
      <c r="X778" s="107"/>
      <c r="Y778" s="107"/>
      <c r="Z778" s="107"/>
      <c r="AA778" s="107"/>
      <c r="AB778" s="107"/>
      <c r="AC778" s="107"/>
      <c r="AD778" s="107"/>
      <c r="AE778" s="107"/>
      <c r="AF778" s="107"/>
      <c r="AG778" s="107"/>
      <c r="AH778" s="107"/>
      <c r="AI778" s="107"/>
    </row>
    <row r="779" spans="1:35" ht="15.75" customHeight="1" x14ac:dyDescent="0.3">
      <c r="A779" s="107"/>
      <c r="B779" s="108"/>
      <c r="C779" s="108"/>
      <c r="D779" s="108"/>
      <c r="E779" s="109"/>
      <c r="F779" s="109"/>
      <c r="G779" s="109"/>
      <c r="H779" s="109"/>
      <c r="I779" s="109"/>
      <c r="J779" s="109"/>
      <c r="K779" s="109"/>
      <c r="L779" s="109"/>
      <c r="M779" s="107"/>
      <c r="N779" s="107"/>
      <c r="O779" s="107"/>
      <c r="P779" s="107"/>
      <c r="Q779" s="107"/>
      <c r="R779" s="107"/>
      <c r="S779" s="107"/>
      <c r="T779" s="107"/>
      <c r="U779" s="107"/>
      <c r="V779" s="107"/>
      <c r="W779" s="107"/>
      <c r="X779" s="107"/>
      <c r="Y779" s="107"/>
      <c r="Z779" s="107"/>
      <c r="AA779" s="107"/>
      <c r="AB779" s="107"/>
      <c r="AC779" s="107"/>
      <c r="AD779" s="107"/>
      <c r="AE779" s="107"/>
      <c r="AF779" s="107"/>
      <c r="AG779" s="107"/>
      <c r="AH779" s="107"/>
      <c r="AI779" s="107"/>
    </row>
    <row r="780" spans="1:35" ht="15.75" customHeight="1" x14ac:dyDescent="0.3">
      <c r="A780" s="107"/>
      <c r="B780" s="108"/>
      <c r="C780" s="108"/>
      <c r="D780" s="108"/>
      <c r="E780" s="109"/>
      <c r="F780" s="109"/>
      <c r="G780" s="109"/>
      <c r="H780" s="109"/>
      <c r="I780" s="109"/>
      <c r="J780" s="109"/>
      <c r="K780" s="109"/>
      <c r="L780" s="109"/>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row>
    <row r="781" spans="1:35" ht="15.75" customHeight="1" x14ac:dyDescent="0.3">
      <c r="A781" s="107"/>
      <c r="B781" s="108"/>
      <c r="C781" s="108"/>
      <c r="D781" s="108"/>
      <c r="E781" s="109"/>
      <c r="F781" s="109"/>
      <c r="G781" s="109"/>
      <c r="H781" s="109"/>
      <c r="I781" s="109"/>
      <c r="J781" s="109"/>
      <c r="K781" s="109"/>
      <c r="L781" s="109"/>
      <c r="M781" s="107"/>
      <c r="N781" s="107"/>
      <c r="O781" s="107"/>
      <c r="P781" s="107"/>
      <c r="Q781" s="107"/>
      <c r="R781" s="107"/>
      <c r="S781" s="107"/>
      <c r="T781" s="107"/>
      <c r="U781" s="107"/>
      <c r="V781" s="107"/>
      <c r="W781" s="107"/>
      <c r="X781" s="107"/>
      <c r="Y781" s="107"/>
      <c r="Z781" s="107"/>
      <c r="AA781" s="107"/>
      <c r="AB781" s="107"/>
      <c r="AC781" s="107"/>
      <c r="AD781" s="107"/>
      <c r="AE781" s="107"/>
      <c r="AF781" s="107"/>
      <c r="AG781" s="107"/>
      <c r="AH781" s="107"/>
      <c r="AI781" s="107"/>
    </row>
    <row r="782" spans="1:35" ht="15.75" customHeight="1" x14ac:dyDescent="0.3">
      <c r="A782" s="107"/>
      <c r="B782" s="108"/>
      <c r="C782" s="108"/>
      <c r="D782" s="108"/>
      <c r="E782" s="109"/>
      <c r="F782" s="109"/>
      <c r="G782" s="109"/>
      <c r="H782" s="109"/>
      <c r="I782" s="109"/>
      <c r="J782" s="109"/>
      <c r="K782" s="109"/>
      <c r="L782" s="109"/>
      <c r="M782" s="107"/>
      <c r="N782" s="107"/>
      <c r="O782" s="107"/>
      <c r="P782" s="107"/>
      <c r="Q782" s="107"/>
      <c r="R782" s="107"/>
      <c r="S782" s="107"/>
      <c r="T782" s="107"/>
      <c r="U782" s="107"/>
      <c r="V782" s="107"/>
      <c r="W782" s="107"/>
      <c r="X782" s="107"/>
      <c r="Y782" s="107"/>
      <c r="Z782" s="107"/>
      <c r="AA782" s="107"/>
      <c r="AB782" s="107"/>
      <c r="AC782" s="107"/>
      <c r="AD782" s="107"/>
      <c r="AE782" s="107"/>
      <c r="AF782" s="107"/>
      <c r="AG782" s="107"/>
      <c r="AH782" s="107"/>
      <c r="AI782" s="107"/>
    </row>
    <row r="783" spans="1:35" ht="15.75" customHeight="1" x14ac:dyDescent="0.3">
      <c r="A783" s="107"/>
      <c r="B783" s="108"/>
      <c r="C783" s="108"/>
      <c r="D783" s="108"/>
      <c r="E783" s="109"/>
      <c r="F783" s="109"/>
      <c r="G783" s="109"/>
      <c r="H783" s="109"/>
      <c r="I783" s="109"/>
      <c r="J783" s="109"/>
      <c r="K783" s="109"/>
      <c r="L783" s="109"/>
      <c r="M783" s="107"/>
      <c r="N783" s="107"/>
      <c r="O783" s="107"/>
      <c r="P783" s="107"/>
      <c r="Q783" s="107"/>
      <c r="R783" s="107"/>
      <c r="S783" s="107"/>
      <c r="T783" s="107"/>
      <c r="U783" s="107"/>
      <c r="V783" s="107"/>
      <c r="W783" s="107"/>
      <c r="X783" s="107"/>
      <c r="Y783" s="107"/>
      <c r="Z783" s="107"/>
      <c r="AA783" s="107"/>
      <c r="AB783" s="107"/>
      <c r="AC783" s="107"/>
      <c r="AD783" s="107"/>
      <c r="AE783" s="107"/>
      <c r="AF783" s="107"/>
      <c r="AG783" s="107"/>
      <c r="AH783" s="107"/>
      <c r="AI783" s="107"/>
    </row>
    <row r="784" spans="1:35" ht="15.75" customHeight="1" x14ac:dyDescent="0.3">
      <c r="A784" s="107"/>
      <c r="B784" s="108"/>
      <c r="C784" s="108"/>
      <c r="D784" s="108"/>
      <c r="E784" s="109"/>
      <c r="F784" s="109"/>
      <c r="G784" s="109"/>
      <c r="H784" s="109"/>
      <c r="I784" s="109"/>
      <c r="J784" s="109"/>
      <c r="K784" s="109"/>
      <c r="L784" s="109"/>
      <c r="M784" s="107"/>
      <c r="N784" s="107"/>
      <c r="O784" s="107"/>
      <c r="P784" s="107"/>
      <c r="Q784" s="107"/>
      <c r="R784" s="107"/>
      <c r="S784" s="107"/>
      <c r="T784" s="107"/>
      <c r="U784" s="107"/>
      <c r="V784" s="107"/>
      <c r="W784" s="107"/>
      <c r="X784" s="107"/>
      <c r="Y784" s="107"/>
      <c r="Z784" s="107"/>
      <c r="AA784" s="107"/>
      <c r="AB784" s="107"/>
      <c r="AC784" s="107"/>
      <c r="AD784" s="107"/>
      <c r="AE784" s="107"/>
      <c r="AF784" s="107"/>
      <c r="AG784" s="107"/>
      <c r="AH784" s="107"/>
      <c r="AI784" s="107"/>
    </row>
    <row r="785" spans="1:35" ht="15.75" customHeight="1" x14ac:dyDescent="0.3">
      <c r="A785" s="107"/>
      <c r="B785" s="108"/>
      <c r="C785" s="108"/>
      <c r="D785" s="108"/>
      <c r="E785" s="109"/>
      <c r="F785" s="109"/>
      <c r="G785" s="109"/>
      <c r="H785" s="109"/>
      <c r="I785" s="109"/>
      <c r="J785" s="109"/>
      <c r="K785" s="109"/>
      <c r="L785" s="109"/>
      <c r="M785" s="107"/>
      <c r="N785" s="107"/>
      <c r="O785" s="107"/>
      <c r="P785" s="107"/>
      <c r="Q785" s="107"/>
      <c r="R785" s="107"/>
      <c r="S785" s="107"/>
      <c r="T785" s="107"/>
      <c r="U785" s="107"/>
      <c r="V785" s="107"/>
      <c r="W785" s="107"/>
      <c r="X785" s="107"/>
      <c r="Y785" s="107"/>
      <c r="Z785" s="107"/>
      <c r="AA785" s="107"/>
      <c r="AB785" s="107"/>
      <c r="AC785" s="107"/>
      <c r="AD785" s="107"/>
      <c r="AE785" s="107"/>
      <c r="AF785" s="107"/>
      <c r="AG785" s="107"/>
      <c r="AH785" s="107"/>
      <c r="AI785" s="107"/>
    </row>
    <row r="786" spans="1:35" ht="15.75" customHeight="1" x14ac:dyDescent="0.3">
      <c r="A786" s="107"/>
      <c r="B786" s="108"/>
      <c r="C786" s="108"/>
      <c r="D786" s="108"/>
      <c r="E786" s="109"/>
      <c r="F786" s="109"/>
      <c r="G786" s="109"/>
      <c r="H786" s="109"/>
      <c r="I786" s="109"/>
      <c r="J786" s="109"/>
      <c r="K786" s="109"/>
      <c r="L786" s="109"/>
      <c r="M786" s="107"/>
      <c r="N786" s="107"/>
      <c r="O786" s="107"/>
      <c r="P786" s="107"/>
      <c r="Q786" s="107"/>
      <c r="R786" s="107"/>
      <c r="S786" s="107"/>
      <c r="T786" s="107"/>
      <c r="U786" s="107"/>
      <c r="V786" s="107"/>
      <c r="W786" s="107"/>
      <c r="X786" s="107"/>
      <c r="Y786" s="107"/>
      <c r="Z786" s="107"/>
      <c r="AA786" s="107"/>
      <c r="AB786" s="107"/>
      <c r="AC786" s="107"/>
      <c r="AD786" s="107"/>
      <c r="AE786" s="107"/>
      <c r="AF786" s="107"/>
      <c r="AG786" s="107"/>
      <c r="AH786" s="107"/>
      <c r="AI786" s="107"/>
    </row>
    <row r="787" spans="1:35" ht="15.75" customHeight="1" x14ac:dyDescent="0.3">
      <c r="A787" s="107"/>
      <c r="B787" s="108"/>
      <c r="C787" s="108"/>
      <c r="D787" s="108"/>
      <c r="E787" s="109"/>
      <c r="F787" s="109"/>
      <c r="G787" s="109"/>
      <c r="H787" s="109"/>
      <c r="I787" s="109"/>
      <c r="J787" s="109"/>
      <c r="K787" s="109"/>
      <c r="L787" s="109"/>
      <c r="M787" s="107"/>
      <c r="N787" s="107"/>
      <c r="O787" s="107"/>
      <c r="P787" s="107"/>
      <c r="Q787" s="107"/>
      <c r="R787" s="107"/>
      <c r="S787" s="107"/>
      <c r="T787" s="107"/>
      <c r="U787" s="107"/>
      <c r="V787" s="107"/>
      <c r="W787" s="107"/>
      <c r="X787" s="107"/>
      <c r="Y787" s="107"/>
      <c r="Z787" s="107"/>
      <c r="AA787" s="107"/>
      <c r="AB787" s="107"/>
      <c r="AC787" s="107"/>
      <c r="AD787" s="107"/>
      <c r="AE787" s="107"/>
      <c r="AF787" s="107"/>
      <c r="AG787" s="107"/>
      <c r="AH787" s="107"/>
      <c r="AI787" s="107"/>
    </row>
    <row r="788" spans="1:35" ht="15.75" customHeight="1" x14ac:dyDescent="0.3">
      <c r="A788" s="107"/>
      <c r="B788" s="108"/>
      <c r="C788" s="108"/>
      <c r="D788" s="108"/>
      <c r="E788" s="109"/>
      <c r="F788" s="109"/>
      <c r="G788" s="109"/>
      <c r="H788" s="109"/>
      <c r="I788" s="109"/>
      <c r="J788" s="109"/>
      <c r="K788" s="109"/>
      <c r="L788" s="109"/>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row>
    <row r="789" spans="1:35" ht="15.75" customHeight="1" x14ac:dyDescent="0.3">
      <c r="A789" s="107"/>
      <c r="B789" s="108"/>
      <c r="C789" s="108"/>
      <c r="D789" s="108"/>
      <c r="E789" s="109"/>
      <c r="F789" s="109"/>
      <c r="G789" s="109"/>
      <c r="H789" s="109"/>
      <c r="I789" s="109"/>
      <c r="J789" s="109"/>
      <c r="K789" s="109"/>
      <c r="L789" s="109"/>
      <c r="M789" s="107"/>
      <c r="N789" s="107"/>
      <c r="O789" s="107"/>
      <c r="P789" s="107"/>
      <c r="Q789" s="107"/>
      <c r="R789" s="107"/>
      <c r="S789" s="107"/>
      <c r="T789" s="107"/>
      <c r="U789" s="107"/>
      <c r="V789" s="107"/>
      <c r="W789" s="107"/>
      <c r="X789" s="107"/>
      <c r="Y789" s="107"/>
      <c r="Z789" s="107"/>
      <c r="AA789" s="107"/>
      <c r="AB789" s="107"/>
      <c r="AC789" s="107"/>
      <c r="AD789" s="107"/>
      <c r="AE789" s="107"/>
      <c r="AF789" s="107"/>
      <c r="AG789" s="107"/>
      <c r="AH789" s="107"/>
      <c r="AI789" s="107"/>
    </row>
    <row r="790" spans="1:35" ht="15.75" customHeight="1" x14ac:dyDescent="0.3">
      <c r="A790" s="107"/>
      <c r="B790" s="108"/>
      <c r="C790" s="108"/>
      <c r="D790" s="108"/>
      <c r="E790" s="109"/>
      <c r="F790" s="109"/>
      <c r="G790" s="109"/>
      <c r="H790" s="109"/>
      <c r="I790" s="109"/>
      <c r="J790" s="109"/>
      <c r="K790" s="109"/>
      <c r="L790" s="109"/>
      <c r="M790" s="107"/>
      <c r="N790" s="107"/>
      <c r="O790" s="107"/>
      <c r="P790" s="107"/>
      <c r="Q790" s="107"/>
      <c r="R790" s="107"/>
      <c r="S790" s="107"/>
      <c r="T790" s="107"/>
      <c r="U790" s="107"/>
      <c r="V790" s="107"/>
      <c r="W790" s="107"/>
      <c r="X790" s="107"/>
      <c r="Y790" s="107"/>
      <c r="Z790" s="107"/>
      <c r="AA790" s="107"/>
      <c r="AB790" s="107"/>
      <c r="AC790" s="107"/>
      <c r="AD790" s="107"/>
      <c r="AE790" s="107"/>
      <c r="AF790" s="107"/>
      <c r="AG790" s="107"/>
      <c r="AH790" s="107"/>
      <c r="AI790" s="107"/>
    </row>
    <row r="791" spans="1:35" ht="15.75" customHeight="1" x14ac:dyDescent="0.3">
      <c r="A791" s="107"/>
      <c r="B791" s="108"/>
      <c r="C791" s="108"/>
      <c r="D791" s="108"/>
      <c r="E791" s="109"/>
      <c r="F791" s="109"/>
      <c r="G791" s="109"/>
      <c r="H791" s="109"/>
      <c r="I791" s="109"/>
      <c r="J791" s="109"/>
      <c r="K791" s="109"/>
      <c r="L791" s="109"/>
      <c r="M791" s="107"/>
      <c r="N791" s="107"/>
      <c r="O791" s="107"/>
      <c r="P791" s="107"/>
      <c r="Q791" s="107"/>
      <c r="R791" s="107"/>
      <c r="S791" s="107"/>
      <c r="T791" s="107"/>
      <c r="U791" s="107"/>
      <c r="V791" s="107"/>
      <c r="W791" s="107"/>
      <c r="X791" s="107"/>
      <c r="Y791" s="107"/>
      <c r="Z791" s="107"/>
      <c r="AA791" s="107"/>
      <c r="AB791" s="107"/>
      <c r="AC791" s="107"/>
      <c r="AD791" s="107"/>
      <c r="AE791" s="107"/>
      <c r="AF791" s="107"/>
      <c r="AG791" s="107"/>
      <c r="AH791" s="107"/>
      <c r="AI791" s="107"/>
    </row>
    <row r="792" spans="1:35" ht="15.75" customHeight="1" x14ac:dyDescent="0.3">
      <c r="A792" s="107"/>
      <c r="B792" s="108"/>
      <c r="C792" s="108"/>
      <c r="D792" s="108"/>
      <c r="E792" s="109"/>
      <c r="F792" s="109"/>
      <c r="G792" s="109"/>
      <c r="H792" s="109"/>
      <c r="I792" s="109"/>
      <c r="J792" s="109"/>
      <c r="K792" s="109"/>
      <c r="L792" s="109"/>
      <c r="M792" s="107"/>
      <c r="N792" s="107"/>
      <c r="O792" s="107"/>
      <c r="P792" s="107"/>
      <c r="Q792" s="107"/>
      <c r="R792" s="107"/>
      <c r="S792" s="107"/>
      <c r="T792" s="107"/>
      <c r="U792" s="107"/>
      <c r="V792" s="107"/>
      <c r="W792" s="107"/>
      <c r="X792" s="107"/>
      <c r="Y792" s="107"/>
      <c r="Z792" s="107"/>
      <c r="AA792" s="107"/>
      <c r="AB792" s="107"/>
      <c r="AC792" s="107"/>
      <c r="AD792" s="107"/>
      <c r="AE792" s="107"/>
      <c r="AF792" s="107"/>
      <c r="AG792" s="107"/>
      <c r="AH792" s="107"/>
      <c r="AI792" s="107"/>
    </row>
    <row r="793" spans="1:35" ht="15.75" customHeight="1" x14ac:dyDescent="0.3">
      <c r="A793" s="107"/>
      <c r="B793" s="108"/>
      <c r="C793" s="108"/>
      <c r="D793" s="108"/>
      <c r="E793" s="109"/>
      <c r="F793" s="109"/>
      <c r="G793" s="109"/>
      <c r="H793" s="109"/>
      <c r="I793" s="109"/>
      <c r="J793" s="109"/>
      <c r="K793" s="109"/>
      <c r="L793" s="109"/>
      <c r="M793" s="107"/>
      <c r="N793" s="107"/>
      <c r="O793" s="107"/>
      <c r="P793" s="107"/>
      <c r="Q793" s="107"/>
      <c r="R793" s="107"/>
      <c r="S793" s="107"/>
      <c r="T793" s="107"/>
      <c r="U793" s="107"/>
      <c r="V793" s="107"/>
      <c r="W793" s="107"/>
      <c r="X793" s="107"/>
      <c r="Y793" s="107"/>
      <c r="Z793" s="107"/>
      <c r="AA793" s="107"/>
      <c r="AB793" s="107"/>
      <c r="AC793" s="107"/>
      <c r="AD793" s="107"/>
      <c r="AE793" s="107"/>
      <c r="AF793" s="107"/>
      <c r="AG793" s="107"/>
      <c r="AH793" s="107"/>
      <c r="AI793" s="107"/>
    </row>
    <row r="794" spans="1:35" ht="15.75" customHeight="1" x14ac:dyDescent="0.3">
      <c r="A794" s="107"/>
      <c r="B794" s="108"/>
      <c r="C794" s="108"/>
      <c r="D794" s="108"/>
      <c r="E794" s="109"/>
      <c r="F794" s="109"/>
      <c r="G794" s="109"/>
      <c r="H794" s="109"/>
      <c r="I794" s="109"/>
      <c r="J794" s="109"/>
      <c r="K794" s="109"/>
      <c r="L794" s="109"/>
      <c r="M794" s="107"/>
      <c r="N794" s="107"/>
      <c r="O794" s="107"/>
      <c r="P794" s="107"/>
      <c r="Q794" s="107"/>
      <c r="R794" s="107"/>
      <c r="S794" s="107"/>
      <c r="T794" s="107"/>
      <c r="U794" s="107"/>
      <c r="V794" s="107"/>
      <c r="W794" s="107"/>
      <c r="X794" s="107"/>
      <c r="Y794" s="107"/>
      <c r="Z794" s="107"/>
      <c r="AA794" s="107"/>
      <c r="AB794" s="107"/>
      <c r="AC794" s="107"/>
      <c r="AD794" s="107"/>
      <c r="AE794" s="107"/>
      <c r="AF794" s="107"/>
      <c r="AG794" s="107"/>
      <c r="AH794" s="107"/>
      <c r="AI794" s="107"/>
    </row>
    <row r="795" spans="1:35" ht="15.75" customHeight="1" x14ac:dyDescent="0.3">
      <c r="A795" s="107"/>
      <c r="B795" s="108"/>
      <c r="C795" s="108"/>
      <c r="D795" s="108"/>
      <c r="E795" s="109"/>
      <c r="F795" s="109"/>
      <c r="G795" s="109"/>
      <c r="H795" s="109"/>
      <c r="I795" s="109"/>
      <c r="J795" s="109"/>
      <c r="K795" s="109"/>
      <c r="L795" s="109"/>
      <c r="M795" s="107"/>
      <c r="N795" s="107"/>
      <c r="O795" s="107"/>
      <c r="P795" s="107"/>
      <c r="Q795" s="107"/>
      <c r="R795" s="107"/>
      <c r="S795" s="107"/>
      <c r="T795" s="107"/>
      <c r="U795" s="107"/>
      <c r="V795" s="107"/>
      <c r="W795" s="107"/>
      <c r="X795" s="107"/>
      <c r="Y795" s="107"/>
      <c r="Z795" s="107"/>
      <c r="AA795" s="107"/>
      <c r="AB795" s="107"/>
      <c r="AC795" s="107"/>
      <c r="AD795" s="107"/>
      <c r="AE795" s="107"/>
      <c r="AF795" s="107"/>
      <c r="AG795" s="107"/>
      <c r="AH795" s="107"/>
      <c r="AI795" s="107"/>
    </row>
    <row r="796" spans="1:35" ht="15.75" customHeight="1" x14ac:dyDescent="0.3">
      <c r="A796" s="107"/>
      <c r="B796" s="108"/>
      <c r="C796" s="108"/>
      <c r="D796" s="108"/>
      <c r="E796" s="109"/>
      <c r="F796" s="109"/>
      <c r="G796" s="109"/>
      <c r="H796" s="109"/>
      <c r="I796" s="109"/>
      <c r="J796" s="109"/>
      <c r="K796" s="109"/>
      <c r="L796" s="109"/>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row>
    <row r="797" spans="1:35" ht="15.75" customHeight="1" x14ac:dyDescent="0.3">
      <c r="A797" s="107"/>
      <c r="B797" s="108"/>
      <c r="C797" s="108"/>
      <c r="D797" s="108"/>
      <c r="E797" s="109"/>
      <c r="F797" s="109"/>
      <c r="G797" s="109"/>
      <c r="H797" s="109"/>
      <c r="I797" s="109"/>
      <c r="J797" s="109"/>
      <c r="K797" s="109"/>
      <c r="L797" s="109"/>
      <c r="M797" s="107"/>
      <c r="N797" s="107"/>
      <c r="O797" s="107"/>
      <c r="P797" s="107"/>
      <c r="Q797" s="107"/>
      <c r="R797" s="107"/>
      <c r="S797" s="107"/>
      <c r="T797" s="107"/>
      <c r="U797" s="107"/>
      <c r="V797" s="107"/>
      <c r="W797" s="107"/>
      <c r="X797" s="107"/>
      <c r="Y797" s="107"/>
      <c r="Z797" s="107"/>
      <c r="AA797" s="107"/>
      <c r="AB797" s="107"/>
      <c r="AC797" s="107"/>
      <c r="AD797" s="107"/>
      <c r="AE797" s="107"/>
      <c r="AF797" s="107"/>
      <c r="AG797" s="107"/>
      <c r="AH797" s="107"/>
      <c r="AI797" s="107"/>
    </row>
    <row r="798" spans="1:35" ht="15.75" customHeight="1" x14ac:dyDescent="0.3">
      <c r="A798" s="107"/>
      <c r="B798" s="108"/>
      <c r="C798" s="108"/>
      <c r="D798" s="108"/>
      <c r="E798" s="109"/>
      <c r="F798" s="109"/>
      <c r="G798" s="109"/>
      <c r="H798" s="109"/>
      <c r="I798" s="109"/>
      <c r="J798" s="109"/>
      <c r="K798" s="109"/>
      <c r="L798" s="109"/>
      <c r="M798" s="107"/>
      <c r="N798" s="107"/>
      <c r="O798" s="107"/>
      <c r="P798" s="107"/>
      <c r="Q798" s="107"/>
      <c r="R798" s="107"/>
      <c r="S798" s="107"/>
      <c r="T798" s="107"/>
      <c r="U798" s="107"/>
      <c r="V798" s="107"/>
      <c r="W798" s="107"/>
      <c r="X798" s="107"/>
      <c r="Y798" s="107"/>
      <c r="Z798" s="107"/>
      <c r="AA798" s="107"/>
      <c r="AB798" s="107"/>
      <c r="AC798" s="107"/>
      <c r="AD798" s="107"/>
      <c r="AE798" s="107"/>
      <c r="AF798" s="107"/>
      <c r="AG798" s="107"/>
      <c r="AH798" s="107"/>
      <c r="AI798" s="107"/>
    </row>
    <row r="799" spans="1:35" ht="15.75" customHeight="1" x14ac:dyDescent="0.3">
      <c r="A799" s="107"/>
      <c r="B799" s="108"/>
      <c r="C799" s="108"/>
      <c r="D799" s="108"/>
      <c r="E799" s="109"/>
      <c r="F799" s="109"/>
      <c r="G799" s="109"/>
      <c r="H799" s="109"/>
      <c r="I799" s="109"/>
      <c r="J799" s="109"/>
      <c r="K799" s="109"/>
      <c r="L799" s="109"/>
      <c r="M799" s="107"/>
      <c r="N799" s="107"/>
      <c r="O799" s="107"/>
      <c r="P799" s="107"/>
      <c r="Q799" s="107"/>
      <c r="R799" s="107"/>
      <c r="S799" s="107"/>
      <c r="T799" s="107"/>
      <c r="U799" s="107"/>
      <c r="V799" s="107"/>
      <c r="W799" s="107"/>
      <c r="X799" s="107"/>
      <c r="Y799" s="107"/>
      <c r="Z799" s="107"/>
      <c r="AA799" s="107"/>
      <c r="AB799" s="107"/>
      <c r="AC799" s="107"/>
      <c r="AD799" s="107"/>
      <c r="AE799" s="107"/>
      <c r="AF799" s="107"/>
      <c r="AG799" s="107"/>
      <c r="AH799" s="107"/>
      <c r="AI799" s="107"/>
    </row>
    <row r="800" spans="1:35" ht="15.75" customHeight="1" x14ac:dyDescent="0.3">
      <c r="A800" s="107"/>
      <c r="B800" s="108"/>
      <c r="C800" s="108"/>
      <c r="D800" s="108"/>
      <c r="E800" s="109"/>
      <c r="F800" s="109"/>
      <c r="G800" s="109"/>
      <c r="H800" s="109"/>
      <c r="I800" s="109"/>
      <c r="J800" s="109"/>
      <c r="K800" s="109"/>
      <c r="L800" s="109"/>
      <c r="M800" s="107"/>
      <c r="N800" s="107"/>
      <c r="O800" s="107"/>
      <c r="P800" s="107"/>
      <c r="Q800" s="107"/>
      <c r="R800" s="107"/>
      <c r="S800" s="107"/>
      <c r="T800" s="107"/>
      <c r="U800" s="107"/>
      <c r="V800" s="107"/>
      <c r="W800" s="107"/>
      <c r="X800" s="107"/>
      <c r="Y800" s="107"/>
      <c r="Z800" s="107"/>
      <c r="AA800" s="107"/>
      <c r="AB800" s="107"/>
      <c r="AC800" s="107"/>
      <c r="AD800" s="107"/>
      <c r="AE800" s="107"/>
      <c r="AF800" s="107"/>
      <c r="AG800" s="107"/>
      <c r="AH800" s="107"/>
      <c r="AI800" s="107"/>
    </row>
    <row r="801" spans="1:35" ht="15.75" customHeight="1" x14ac:dyDescent="0.3">
      <c r="A801" s="107"/>
      <c r="B801" s="108"/>
      <c r="C801" s="108"/>
      <c r="D801" s="108"/>
      <c r="E801" s="109"/>
      <c r="F801" s="109"/>
      <c r="G801" s="109"/>
      <c r="H801" s="109"/>
      <c r="I801" s="109"/>
      <c r="J801" s="109"/>
      <c r="K801" s="109"/>
      <c r="L801" s="109"/>
      <c r="M801" s="107"/>
      <c r="N801" s="107"/>
      <c r="O801" s="107"/>
      <c r="P801" s="107"/>
      <c r="Q801" s="107"/>
      <c r="R801" s="107"/>
      <c r="S801" s="107"/>
      <c r="T801" s="107"/>
      <c r="U801" s="107"/>
      <c r="V801" s="107"/>
      <c r="W801" s="107"/>
      <c r="X801" s="107"/>
      <c r="Y801" s="107"/>
      <c r="Z801" s="107"/>
      <c r="AA801" s="107"/>
      <c r="AB801" s="107"/>
      <c r="AC801" s="107"/>
      <c r="AD801" s="107"/>
      <c r="AE801" s="107"/>
      <c r="AF801" s="107"/>
      <c r="AG801" s="107"/>
      <c r="AH801" s="107"/>
      <c r="AI801" s="107"/>
    </row>
    <row r="802" spans="1:35" ht="15.75" customHeight="1" x14ac:dyDescent="0.3">
      <c r="A802" s="107"/>
      <c r="B802" s="108"/>
      <c r="C802" s="108"/>
      <c r="D802" s="108"/>
      <c r="E802" s="109"/>
      <c r="F802" s="109"/>
      <c r="G802" s="109"/>
      <c r="H802" s="109"/>
      <c r="I802" s="109"/>
      <c r="J802" s="109"/>
      <c r="K802" s="109"/>
      <c r="L802" s="109"/>
      <c r="M802" s="107"/>
      <c r="N802" s="107"/>
      <c r="O802" s="107"/>
      <c r="P802" s="107"/>
      <c r="Q802" s="107"/>
      <c r="R802" s="107"/>
      <c r="S802" s="107"/>
      <c r="T802" s="107"/>
      <c r="U802" s="107"/>
      <c r="V802" s="107"/>
      <c r="W802" s="107"/>
      <c r="X802" s="107"/>
      <c r="Y802" s="107"/>
      <c r="Z802" s="107"/>
      <c r="AA802" s="107"/>
      <c r="AB802" s="107"/>
      <c r="AC802" s="107"/>
      <c r="AD802" s="107"/>
      <c r="AE802" s="107"/>
      <c r="AF802" s="107"/>
      <c r="AG802" s="107"/>
      <c r="AH802" s="107"/>
      <c r="AI802" s="107"/>
    </row>
    <row r="803" spans="1:35" ht="15.75" customHeight="1" x14ac:dyDescent="0.3">
      <c r="A803" s="107"/>
      <c r="B803" s="108"/>
      <c r="C803" s="108"/>
      <c r="D803" s="108"/>
      <c r="E803" s="109"/>
      <c r="F803" s="109"/>
      <c r="G803" s="109"/>
      <c r="H803" s="109"/>
      <c r="I803" s="109"/>
      <c r="J803" s="109"/>
      <c r="K803" s="109"/>
      <c r="L803" s="109"/>
      <c r="M803" s="107"/>
      <c r="N803" s="107"/>
      <c r="O803" s="107"/>
      <c r="P803" s="107"/>
      <c r="Q803" s="107"/>
      <c r="R803" s="107"/>
      <c r="S803" s="107"/>
      <c r="T803" s="107"/>
      <c r="U803" s="107"/>
      <c r="V803" s="107"/>
      <c r="W803" s="107"/>
      <c r="X803" s="107"/>
      <c r="Y803" s="107"/>
      <c r="Z803" s="107"/>
      <c r="AA803" s="107"/>
      <c r="AB803" s="107"/>
      <c r="AC803" s="107"/>
      <c r="AD803" s="107"/>
      <c r="AE803" s="107"/>
      <c r="AF803" s="107"/>
      <c r="AG803" s="107"/>
      <c r="AH803" s="107"/>
      <c r="AI803" s="107"/>
    </row>
    <row r="804" spans="1:35" ht="15.75" customHeight="1" x14ac:dyDescent="0.3">
      <c r="A804" s="107"/>
      <c r="B804" s="108"/>
      <c r="C804" s="108"/>
      <c r="D804" s="108"/>
      <c r="E804" s="109"/>
      <c r="F804" s="109"/>
      <c r="G804" s="109"/>
      <c r="H804" s="109"/>
      <c r="I804" s="109"/>
      <c r="J804" s="109"/>
      <c r="K804" s="109"/>
      <c r="L804" s="109"/>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row>
    <row r="805" spans="1:35" ht="15.75" customHeight="1" x14ac:dyDescent="0.3">
      <c r="A805" s="107"/>
      <c r="B805" s="108"/>
      <c r="C805" s="108"/>
      <c r="D805" s="108"/>
      <c r="E805" s="109"/>
      <c r="F805" s="109"/>
      <c r="G805" s="109"/>
      <c r="H805" s="109"/>
      <c r="I805" s="109"/>
      <c r="J805" s="109"/>
      <c r="K805" s="109"/>
      <c r="L805" s="109"/>
      <c r="M805" s="107"/>
      <c r="N805" s="107"/>
      <c r="O805" s="107"/>
      <c r="P805" s="107"/>
      <c r="Q805" s="107"/>
      <c r="R805" s="107"/>
      <c r="S805" s="107"/>
      <c r="T805" s="107"/>
      <c r="U805" s="107"/>
      <c r="V805" s="107"/>
      <c r="W805" s="107"/>
      <c r="X805" s="107"/>
      <c r="Y805" s="107"/>
      <c r="Z805" s="107"/>
      <c r="AA805" s="107"/>
      <c r="AB805" s="107"/>
      <c r="AC805" s="107"/>
      <c r="AD805" s="107"/>
      <c r="AE805" s="107"/>
      <c r="AF805" s="107"/>
      <c r="AG805" s="107"/>
      <c r="AH805" s="107"/>
      <c r="AI805" s="107"/>
    </row>
    <row r="806" spans="1:35" ht="15.75" customHeight="1" x14ac:dyDescent="0.3">
      <c r="A806" s="107"/>
      <c r="B806" s="108"/>
      <c r="C806" s="108"/>
      <c r="D806" s="108"/>
      <c r="E806" s="109"/>
      <c r="F806" s="109"/>
      <c r="G806" s="109"/>
      <c r="H806" s="109"/>
      <c r="I806" s="109"/>
      <c r="J806" s="109"/>
      <c r="K806" s="109"/>
      <c r="L806" s="109"/>
      <c r="M806" s="107"/>
      <c r="N806" s="107"/>
      <c r="O806" s="107"/>
      <c r="P806" s="107"/>
      <c r="Q806" s="107"/>
      <c r="R806" s="107"/>
      <c r="S806" s="107"/>
      <c r="T806" s="107"/>
      <c r="U806" s="107"/>
      <c r="V806" s="107"/>
      <c r="W806" s="107"/>
      <c r="X806" s="107"/>
      <c r="Y806" s="107"/>
      <c r="Z806" s="107"/>
      <c r="AA806" s="107"/>
      <c r="AB806" s="107"/>
      <c r="AC806" s="107"/>
      <c r="AD806" s="107"/>
      <c r="AE806" s="107"/>
      <c r="AF806" s="107"/>
      <c r="AG806" s="107"/>
      <c r="AH806" s="107"/>
      <c r="AI806" s="107"/>
    </row>
    <row r="807" spans="1:35" ht="15.75" customHeight="1" x14ac:dyDescent="0.3">
      <c r="A807" s="107"/>
      <c r="B807" s="108"/>
      <c r="C807" s="108"/>
      <c r="D807" s="108"/>
      <c r="E807" s="109"/>
      <c r="F807" s="109"/>
      <c r="G807" s="109"/>
      <c r="H807" s="109"/>
      <c r="I807" s="109"/>
      <c r="J807" s="109"/>
      <c r="K807" s="109"/>
      <c r="L807" s="109"/>
      <c r="M807" s="107"/>
      <c r="N807" s="107"/>
      <c r="O807" s="107"/>
      <c r="P807" s="107"/>
      <c r="Q807" s="107"/>
      <c r="R807" s="107"/>
      <c r="S807" s="107"/>
      <c r="T807" s="107"/>
      <c r="U807" s="107"/>
      <c r="V807" s="107"/>
      <c r="W807" s="107"/>
      <c r="X807" s="107"/>
      <c r="Y807" s="107"/>
      <c r="Z807" s="107"/>
      <c r="AA807" s="107"/>
      <c r="AB807" s="107"/>
      <c r="AC807" s="107"/>
      <c r="AD807" s="107"/>
      <c r="AE807" s="107"/>
      <c r="AF807" s="107"/>
      <c r="AG807" s="107"/>
      <c r="AH807" s="107"/>
      <c r="AI807" s="107"/>
    </row>
    <row r="808" spans="1:35" ht="15.75" customHeight="1" x14ac:dyDescent="0.3">
      <c r="A808" s="107"/>
      <c r="B808" s="108"/>
      <c r="C808" s="108"/>
      <c r="D808" s="108"/>
      <c r="E808" s="109"/>
      <c r="F808" s="109"/>
      <c r="G808" s="109"/>
      <c r="H808" s="109"/>
      <c r="I808" s="109"/>
      <c r="J808" s="109"/>
      <c r="K808" s="109"/>
      <c r="L808" s="109"/>
      <c r="M808" s="107"/>
      <c r="N808" s="107"/>
      <c r="O808" s="107"/>
      <c r="P808" s="107"/>
      <c r="Q808" s="107"/>
      <c r="R808" s="107"/>
      <c r="S808" s="107"/>
      <c r="T808" s="107"/>
      <c r="U808" s="107"/>
      <c r="V808" s="107"/>
      <c r="W808" s="107"/>
      <c r="X808" s="107"/>
      <c r="Y808" s="107"/>
      <c r="Z808" s="107"/>
      <c r="AA808" s="107"/>
      <c r="AB808" s="107"/>
      <c r="AC808" s="107"/>
      <c r="AD808" s="107"/>
      <c r="AE808" s="107"/>
      <c r="AF808" s="107"/>
      <c r="AG808" s="107"/>
      <c r="AH808" s="107"/>
      <c r="AI808" s="107"/>
    </row>
    <row r="809" spans="1:35" ht="15.75" customHeight="1" x14ac:dyDescent="0.3">
      <c r="A809" s="107"/>
      <c r="B809" s="108"/>
      <c r="C809" s="108"/>
      <c r="D809" s="108"/>
      <c r="E809" s="109"/>
      <c r="F809" s="109"/>
      <c r="G809" s="109"/>
      <c r="H809" s="109"/>
      <c r="I809" s="109"/>
      <c r="J809" s="109"/>
      <c r="K809" s="109"/>
      <c r="L809" s="109"/>
      <c r="M809" s="107"/>
      <c r="N809" s="107"/>
      <c r="O809" s="107"/>
      <c r="P809" s="107"/>
      <c r="Q809" s="107"/>
      <c r="R809" s="107"/>
      <c r="S809" s="107"/>
      <c r="T809" s="107"/>
      <c r="U809" s="107"/>
      <c r="V809" s="107"/>
      <c r="W809" s="107"/>
      <c r="X809" s="107"/>
      <c r="Y809" s="107"/>
      <c r="Z809" s="107"/>
      <c r="AA809" s="107"/>
      <c r="AB809" s="107"/>
      <c r="AC809" s="107"/>
      <c r="AD809" s="107"/>
      <c r="AE809" s="107"/>
      <c r="AF809" s="107"/>
      <c r="AG809" s="107"/>
      <c r="AH809" s="107"/>
      <c r="AI809" s="107"/>
    </row>
    <row r="810" spans="1:35" ht="15.75" customHeight="1" x14ac:dyDescent="0.3">
      <c r="A810" s="107"/>
      <c r="B810" s="108"/>
      <c r="C810" s="108"/>
      <c r="D810" s="108"/>
      <c r="E810" s="109"/>
      <c r="F810" s="109"/>
      <c r="G810" s="109"/>
      <c r="H810" s="109"/>
      <c r="I810" s="109"/>
      <c r="J810" s="109"/>
      <c r="K810" s="109"/>
      <c r="L810" s="109"/>
      <c r="M810" s="107"/>
      <c r="N810" s="107"/>
      <c r="O810" s="107"/>
      <c r="P810" s="107"/>
      <c r="Q810" s="107"/>
      <c r="R810" s="107"/>
      <c r="S810" s="107"/>
      <c r="T810" s="107"/>
      <c r="U810" s="107"/>
      <c r="V810" s="107"/>
      <c r="W810" s="107"/>
      <c r="X810" s="107"/>
      <c r="Y810" s="107"/>
      <c r="Z810" s="107"/>
      <c r="AA810" s="107"/>
      <c r="AB810" s="107"/>
      <c r="AC810" s="107"/>
      <c r="AD810" s="107"/>
      <c r="AE810" s="107"/>
      <c r="AF810" s="107"/>
      <c r="AG810" s="107"/>
      <c r="AH810" s="107"/>
      <c r="AI810" s="107"/>
    </row>
    <row r="811" spans="1:35" ht="15.75" customHeight="1" x14ac:dyDescent="0.3">
      <c r="A811" s="107"/>
      <c r="B811" s="108"/>
      <c r="C811" s="108"/>
      <c r="D811" s="108"/>
      <c r="E811" s="109"/>
      <c r="F811" s="109"/>
      <c r="G811" s="109"/>
      <c r="H811" s="109"/>
      <c r="I811" s="109"/>
      <c r="J811" s="109"/>
      <c r="K811" s="109"/>
      <c r="L811" s="109"/>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row>
    <row r="812" spans="1:35" ht="15.75" customHeight="1" x14ac:dyDescent="0.3">
      <c r="A812" s="107"/>
      <c r="B812" s="108"/>
      <c r="C812" s="108"/>
      <c r="D812" s="108"/>
      <c r="E812" s="109"/>
      <c r="F812" s="109"/>
      <c r="G812" s="109"/>
      <c r="H812" s="109"/>
      <c r="I812" s="109"/>
      <c r="J812" s="109"/>
      <c r="K812" s="109"/>
      <c r="L812" s="109"/>
      <c r="M812" s="107"/>
      <c r="N812" s="107"/>
      <c r="O812" s="107"/>
      <c r="P812" s="107"/>
      <c r="Q812" s="107"/>
      <c r="R812" s="107"/>
      <c r="S812" s="107"/>
      <c r="T812" s="107"/>
      <c r="U812" s="107"/>
      <c r="V812" s="107"/>
      <c r="W812" s="107"/>
      <c r="X812" s="107"/>
      <c r="Y812" s="107"/>
      <c r="Z812" s="107"/>
      <c r="AA812" s="107"/>
      <c r="AB812" s="107"/>
      <c r="AC812" s="107"/>
      <c r="AD812" s="107"/>
      <c r="AE812" s="107"/>
      <c r="AF812" s="107"/>
      <c r="AG812" s="107"/>
      <c r="AH812" s="107"/>
      <c r="AI812" s="107"/>
    </row>
    <row r="813" spans="1:35" ht="15.75" customHeight="1" x14ac:dyDescent="0.3">
      <c r="A813" s="107"/>
      <c r="B813" s="108"/>
      <c r="C813" s="108"/>
      <c r="D813" s="108"/>
      <c r="E813" s="109"/>
      <c r="F813" s="109"/>
      <c r="G813" s="109"/>
      <c r="H813" s="109"/>
      <c r="I813" s="109"/>
      <c r="J813" s="109"/>
      <c r="K813" s="109"/>
      <c r="L813" s="109"/>
      <c r="M813" s="107"/>
      <c r="N813" s="107"/>
      <c r="O813" s="107"/>
      <c r="P813" s="107"/>
      <c r="Q813" s="107"/>
      <c r="R813" s="107"/>
      <c r="S813" s="107"/>
      <c r="T813" s="107"/>
      <c r="U813" s="107"/>
      <c r="V813" s="107"/>
      <c r="W813" s="107"/>
      <c r="X813" s="107"/>
      <c r="Y813" s="107"/>
      <c r="Z813" s="107"/>
      <c r="AA813" s="107"/>
      <c r="AB813" s="107"/>
      <c r="AC813" s="107"/>
      <c r="AD813" s="107"/>
      <c r="AE813" s="107"/>
      <c r="AF813" s="107"/>
      <c r="AG813" s="107"/>
      <c r="AH813" s="107"/>
      <c r="AI813" s="107"/>
    </row>
    <row r="814" spans="1:35" ht="15.75" customHeight="1" x14ac:dyDescent="0.3">
      <c r="A814" s="107"/>
      <c r="B814" s="108"/>
      <c r="C814" s="108"/>
      <c r="D814" s="108"/>
      <c r="E814" s="109"/>
      <c r="F814" s="109"/>
      <c r="G814" s="109"/>
      <c r="H814" s="109"/>
      <c r="I814" s="109"/>
      <c r="J814" s="109"/>
      <c r="K814" s="109"/>
      <c r="L814" s="109"/>
      <c r="M814" s="107"/>
      <c r="N814" s="107"/>
      <c r="O814" s="107"/>
      <c r="P814" s="107"/>
      <c r="Q814" s="107"/>
      <c r="R814" s="107"/>
      <c r="S814" s="107"/>
      <c r="T814" s="107"/>
      <c r="U814" s="107"/>
      <c r="V814" s="107"/>
      <c r="W814" s="107"/>
      <c r="X814" s="107"/>
      <c r="Y814" s="107"/>
      <c r="Z814" s="107"/>
      <c r="AA814" s="107"/>
      <c r="AB814" s="107"/>
      <c r="AC814" s="107"/>
      <c r="AD814" s="107"/>
      <c r="AE814" s="107"/>
      <c r="AF814" s="107"/>
      <c r="AG814" s="107"/>
      <c r="AH814" s="107"/>
      <c r="AI814" s="107"/>
    </row>
    <row r="815" spans="1:35" ht="15.75" customHeight="1" x14ac:dyDescent="0.3">
      <c r="A815" s="107"/>
      <c r="B815" s="108"/>
      <c r="C815" s="108"/>
      <c r="D815" s="108"/>
      <c r="E815" s="109"/>
      <c r="F815" s="109"/>
      <c r="G815" s="109"/>
      <c r="H815" s="109"/>
      <c r="I815" s="109"/>
      <c r="J815" s="109"/>
      <c r="K815" s="109"/>
      <c r="L815" s="109"/>
      <c r="M815" s="107"/>
      <c r="N815" s="107"/>
      <c r="O815" s="107"/>
      <c r="P815" s="107"/>
      <c r="Q815" s="107"/>
      <c r="R815" s="107"/>
      <c r="S815" s="107"/>
      <c r="T815" s="107"/>
      <c r="U815" s="107"/>
      <c r="V815" s="107"/>
      <c r="W815" s="107"/>
      <c r="X815" s="107"/>
      <c r="Y815" s="107"/>
      <c r="Z815" s="107"/>
      <c r="AA815" s="107"/>
      <c r="AB815" s="107"/>
      <c r="AC815" s="107"/>
      <c r="AD815" s="107"/>
      <c r="AE815" s="107"/>
      <c r="AF815" s="107"/>
      <c r="AG815" s="107"/>
      <c r="AH815" s="107"/>
      <c r="AI815" s="107"/>
    </row>
    <row r="816" spans="1:35" ht="15.75" customHeight="1" x14ac:dyDescent="0.3">
      <c r="A816" s="107"/>
      <c r="B816" s="108"/>
      <c r="C816" s="108"/>
      <c r="D816" s="108"/>
      <c r="E816" s="109"/>
      <c r="F816" s="109"/>
      <c r="G816" s="109"/>
      <c r="H816" s="109"/>
      <c r="I816" s="109"/>
      <c r="J816" s="109"/>
      <c r="K816" s="109"/>
      <c r="L816" s="109"/>
      <c r="M816" s="107"/>
      <c r="N816" s="107"/>
      <c r="O816" s="107"/>
      <c r="P816" s="107"/>
      <c r="Q816" s="107"/>
      <c r="R816" s="107"/>
      <c r="S816" s="107"/>
      <c r="T816" s="107"/>
      <c r="U816" s="107"/>
      <c r="V816" s="107"/>
      <c r="W816" s="107"/>
      <c r="X816" s="107"/>
      <c r="Y816" s="107"/>
      <c r="Z816" s="107"/>
      <c r="AA816" s="107"/>
      <c r="AB816" s="107"/>
      <c r="AC816" s="107"/>
      <c r="AD816" s="107"/>
      <c r="AE816" s="107"/>
      <c r="AF816" s="107"/>
      <c r="AG816" s="107"/>
      <c r="AH816" s="107"/>
      <c r="AI816" s="107"/>
    </row>
    <row r="817" spans="1:35" ht="15.75" customHeight="1" x14ac:dyDescent="0.3">
      <c r="A817" s="107"/>
      <c r="B817" s="108"/>
      <c r="C817" s="108"/>
      <c r="D817" s="108"/>
      <c r="E817" s="109"/>
      <c r="F817" s="109"/>
      <c r="G817" s="109"/>
      <c r="H817" s="109"/>
      <c r="I817" s="109"/>
      <c r="J817" s="109"/>
      <c r="K817" s="109"/>
      <c r="L817" s="109"/>
      <c r="M817" s="107"/>
      <c r="N817" s="107"/>
      <c r="O817" s="107"/>
      <c r="P817" s="107"/>
      <c r="Q817" s="107"/>
      <c r="R817" s="107"/>
      <c r="S817" s="107"/>
      <c r="T817" s="107"/>
      <c r="U817" s="107"/>
      <c r="V817" s="107"/>
      <c r="W817" s="107"/>
      <c r="X817" s="107"/>
      <c r="Y817" s="107"/>
      <c r="Z817" s="107"/>
      <c r="AA817" s="107"/>
      <c r="AB817" s="107"/>
      <c r="AC817" s="107"/>
      <c r="AD817" s="107"/>
      <c r="AE817" s="107"/>
      <c r="AF817" s="107"/>
      <c r="AG817" s="107"/>
      <c r="AH817" s="107"/>
      <c r="AI817" s="107"/>
    </row>
    <row r="818" spans="1:35" ht="15.75" customHeight="1" x14ac:dyDescent="0.3">
      <c r="A818" s="107"/>
      <c r="B818" s="108"/>
      <c r="C818" s="108"/>
      <c r="D818" s="108"/>
      <c r="E818" s="109"/>
      <c r="F818" s="109"/>
      <c r="G818" s="109"/>
      <c r="H818" s="109"/>
      <c r="I818" s="109"/>
      <c r="J818" s="109"/>
      <c r="K818" s="109"/>
      <c r="L818" s="109"/>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row>
    <row r="819" spans="1:35" ht="15.75" customHeight="1" x14ac:dyDescent="0.3">
      <c r="A819" s="107"/>
      <c r="B819" s="108"/>
      <c r="C819" s="108"/>
      <c r="D819" s="108"/>
      <c r="E819" s="109"/>
      <c r="F819" s="109"/>
      <c r="G819" s="109"/>
      <c r="H819" s="109"/>
      <c r="I819" s="109"/>
      <c r="J819" s="109"/>
      <c r="K819" s="109"/>
      <c r="L819" s="109"/>
      <c r="M819" s="107"/>
      <c r="N819" s="107"/>
      <c r="O819" s="107"/>
      <c r="P819" s="107"/>
      <c r="Q819" s="107"/>
      <c r="R819" s="107"/>
      <c r="S819" s="107"/>
      <c r="T819" s="107"/>
      <c r="U819" s="107"/>
      <c r="V819" s="107"/>
      <c r="W819" s="107"/>
      <c r="X819" s="107"/>
      <c r="Y819" s="107"/>
      <c r="Z819" s="107"/>
      <c r="AA819" s="107"/>
      <c r="AB819" s="107"/>
      <c r="AC819" s="107"/>
      <c r="AD819" s="107"/>
      <c r="AE819" s="107"/>
      <c r="AF819" s="107"/>
      <c r="AG819" s="107"/>
      <c r="AH819" s="107"/>
      <c r="AI819" s="107"/>
    </row>
    <row r="820" spans="1:35" ht="15.75" customHeight="1" x14ac:dyDescent="0.3">
      <c r="A820" s="107"/>
      <c r="B820" s="108"/>
      <c r="C820" s="108"/>
      <c r="D820" s="108"/>
      <c r="E820" s="109"/>
      <c r="F820" s="109"/>
      <c r="G820" s="109"/>
      <c r="H820" s="109"/>
      <c r="I820" s="109"/>
      <c r="J820" s="109"/>
      <c r="K820" s="109"/>
      <c r="L820" s="109"/>
      <c r="M820" s="107"/>
      <c r="N820" s="107"/>
      <c r="O820" s="107"/>
      <c r="P820" s="107"/>
      <c r="Q820" s="107"/>
      <c r="R820" s="107"/>
      <c r="S820" s="107"/>
      <c r="T820" s="107"/>
      <c r="U820" s="107"/>
      <c r="V820" s="107"/>
      <c r="W820" s="107"/>
      <c r="X820" s="107"/>
      <c r="Y820" s="107"/>
      <c r="Z820" s="107"/>
      <c r="AA820" s="107"/>
      <c r="AB820" s="107"/>
      <c r="AC820" s="107"/>
      <c r="AD820" s="107"/>
      <c r="AE820" s="107"/>
      <c r="AF820" s="107"/>
      <c r="AG820" s="107"/>
      <c r="AH820" s="107"/>
      <c r="AI820" s="107"/>
    </row>
    <row r="821" spans="1:35" ht="15.75" customHeight="1" x14ac:dyDescent="0.3">
      <c r="A821" s="107"/>
      <c r="B821" s="108"/>
      <c r="C821" s="108"/>
      <c r="D821" s="108"/>
      <c r="E821" s="109"/>
      <c r="F821" s="109"/>
      <c r="G821" s="109"/>
      <c r="H821" s="109"/>
      <c r="I821" s="109"/>
      <c r="J821" s="109"/>
      <c r="K821" s="109"/>
      <c r="L821" s="109"/>
      <c r="M821" s="107"/>
      <c r="N821" s="107"/>
      <c r="O821" s="107"/>
      <c r="P821" s="107"/>
      <c r="Q821" s="107"/>
      <c r="R821" s="107"/>
      <c r="S821" s="107"/>
      <c r="T821" s="107"/>
      <c r="U821" s="107"/>
      <c r="V821" s="107"/>
      <c r="W821" s="107"/>
      <c r="X821" s="107"/>
      <c r="Y821" s="107"/>
      <c r="Z821" s="107"/>
      <c r="AA821" s="107"/>
      <c r="AB821" s="107"/>
      <c r="AC821" s="107"/>
      <c r="AD821" s="107"/>
      <c r="AE821" s="107"/>
      <c r="AF821" s="107"/>
      <c r="AG821" s="107"/>
      <c r="AH821" s="107"/>
      <c r="AI821" s="107"/>
    </row>
    <row r="822" spans="1:35" ht="15.75" customHeight="1" x14ac:dyDescent="0.3">
      <c r="A822" s="107"/>
      <c r="B822" s="108"/>
      <c r="C822" s="108"/>
      <c r="D822" s="108"/>
      <c r="E822" s="109"/>
      <c r="F822" s="109"/>
      <c r="G822" s="109"/>
      <c r="H822" s="109"/>
      <c r="I822" s="109"/>
      <c r="J822" s="109"/>
      <c r="K822" s="109"/>
      <c r="L822" s="109"/>
      <c r="M822" s="107"/>
      <c r="N822" s="107"/>
      <c r="O822" s="107"/>
      <c r="P822" s="107"/>
      <c r="Q822" s="107"/>
      <c r="R822" s="107"/>
      <c r="S822" s="107"/>
      <c r="T822" s="107"/>
      <c r="U822" s="107"/>
      <c r="V822" s="107"/>
      <c r="W822" s="107"/>
      <c r="X822" s="107"/>
      <c r="Y822" s="107"/>
      <c r="Z822" s="107"/>
      <c r="AA822" s="107"/>
      <c r="AB822" s="107"/>
      <c r="AC822" s="107"/>
      <c r="AD822" s="107"/>
      <c r="AE822" s="107"/>
      <c r="AF822" s="107"/>
      <c r="AG822" s="107"/>
      <c r="AH822" s="107"/>
      <c r="AI822" s="107"/>
    </row>
    <row r="823" spans="1:35" ht="15.75" customHeight="1" x14ac:dyDescent="0.3">
      <c r="A823" s="107"/>
      <c r="B823" s="108"/>
      <c r="C823" s="108"/>
      <c r="D823" s="108"/>
      <c r="E823" s="109"/>
      <c r="F823" s="109"/>
      <c r="G823" s="109"/>
      <c r="H823" s="109"/>
      <c r="I823" s="109"/>
      <c r="J823" s="109"/>
      <c r="K823" s="109"/>
      <c r="L823" s="109"/>
      <c r="M823" s="107"/>
      <c r="N823" s="107"/>
      <c r="O823" s="107"/>
      <c r="P823" s="107"/>
      <c r="Q823" s="107"/>
      <c r="R823" s="107"/>
      <c r="S823" s="107"/>
      <c r="T823" s="107"/>
      <c r="U823" s="107"/>
      <c r="V823" s="107"/>
      <c r="W823" s="107"/>
      <c r="X823" s="107"/>
      <c r="Y823" s="107"/>
      <c r="Z823" s="107"/>
      <c r="AA823" s="107"/>
      <c r="AB823" s="107"/>
      <c r="AC823" s="107"/>
      <c r="AD823" s="107"/>
      <c r="AE823" s="107"/>
      <c r="AF823" s="107"/>
      <c r="AG823" s="107"/>
      <c r="AH823" s="107"/>
      <c r="AI823" s="107"/>
    </row>
    <row r="824" spans="1:35" ht="15.75" customHeight="1" x14ac:dyDescent="0.3">
      <c r="A824" s="107"/>
      <c r="B824" s="108"/>
      <c r="C824" s="108"/>
      <c r="D824" s="108"/>
      <c r="E824" s="109"/>
      <c r="F824" s="109"/>
      <c r="G824" s="109"/>
      <c r="H824" s="109"/>
      <c r="I824" s="109"/>
      <c r="J824" s="109"/>
      <c r="K824" s="109"/>
      <c r="L824" s="109"/>
      <c r="M824" s="107"/>
      <c r="N824" s="107"/>
      <c r="O824" s="107"/>
      <c r="P824" s="107"/>
      <c r="Q824" s="107"/>
      <c r="R824" s="107"/>
      <c r="S824" s="107"/>
      <c r="T824" s="107"/>
      <c r="U824" s="107"/>
      <c r="V824" s="107"/>
      <c r="W824" s="107"/>
      <c r="X824" s="107"/>
      <c r="Y824" s="107"/>
      <c r="Z824" s="107"/>
      <c r="AA824" s="107"/>
      <c r="AB824" s="107"/>
      <c r="AC824" s="107"/>
      <c r="AD824" s="107"/>
      <c r="AE824" s="107"/>
      <c r="AF824" s="107"/>
      <c r="AG824" s="107"/>
      <c r="AH824" s="107"/>
      <c r="AI824" s="107"/>
    </row>
    <row r="825" spans="1:35" ht="15.75" customHeight="1" x14ac:dyDescent="0.3">
      <c r="A825" s="107"/>
      <c r="B825" s="108"/>
      <c r="C825" s="108"/>
      <c r="D825" s="108"/>
      <c r="E825" s="109"/>
      <c r="F825" s="109"/>
      <c r="G825" s="109"/>
      <c r="H825" s="109"/>
      <c r="I825" s="109"/>
      <c r="J825" s="109"/>
      <c r="K825" s="109"/>
      <c r="L825" s="109"/>
      <c r="M825" s="107"/>
      <c r="N825" s="107"/>
      <c r="O825" s="107"/>
      <c r="P825" s="107"/>
      <c r="Q825" s="107"/>
      <c r="R825" s="107"/>
      <c r="S825" s="107"/>
      <c r="T825" s="107"/>
      <c r="U825" s="107"/>
      <c r="V825" s="107"/>
      <c r="W825" s="107"/>
      <c r="X825" s="107"/>
      <c r="Y825" s="107"/>
      <c r="Z825" s="107"/>
      <c r="AA825" s="107"/>
      <c r="AB825" s="107"/>
      <c r="AC825" s="107"/>
      <c r="AD825" s="107"/>
      <c r="AE825" s="107"/>
      <c r="AF825" s="107"/>
      <c r="AG825" s="107"/>
      <c r="AH825" s="107"/>
      <c r="AI825" s="107"/>
    </row>
    <row r="826" spans="1:35" ht="15.75" customHeight="1" x14ac:dyDescent="0.3">
      <c r="A826" s="107"/>
      <c r="B826" s="108"/>
      <c r="C826" s="108"/>
      <c r="D826" s="108"/>
      <c r="E826" s="109"/>
      <c r="F826" s="109"/>
      <c r="G826" s="109"/>
      <c r="H826" s="109"/>
      <c r="I826" s="109"/>
      <c r="J826" s="109"/>
      <c r="K826" s="109"/>
      <c r="L826" s="109"/>
      <c r="M826" s="107"/>
      <c r="N826" s="107"/>
      <c r="O826" s="107"/>
      <c r="P826" s="107"/>
      <c r="Q826" s="107"/>
      <c r="R826" s="107"/>
      <c r="S826" s="107"/>
      <c r="T826" s="107"/>
      <c r="U826" s="107"/>
      <c r="V826" s="107"/>
      <c r="W826" s="107"/>
      <c r="X826" s="107"/>
      <c r="Y826" s="107"/>
      <c r="Z826" s="107"/>
      <c r="AA826" s="107"/>
      <c r="AB826" s="107"/>
      <c r="AC826" s="107"/>
      <c r="AD826" s="107"/>
      <c r="AE826" s="107"/>
      <c r="AF826" s="107"/>
      <c r="AG826" s="107"/>
      <c r="AH826" s="107"/>
      <c r="AI826" s="107"/>
    </row>
    <row r="827" spans="1:35" ht="15.75" customHeight="1" x14ac:dyDescent="0.3">
      <c r="A827" s="107"/>
      <c r="B827" s="108"/>
      <c r="C827" s="108"/>
      <c r="D827" s="108"/>
      <c r="E827" s="109"/>
      <c r="F827" s="109"/>
      <c r="G827" s="109"/>
      <c r="H827" s="109"/>
      <c r="I827" s="109"/>
      <c r="J827" s="109"/>
      <c r="K827" s="109"/>
      <c r="L827" s="109"/>
      <c r="M827" s="107"/>
      <c r="N827" s="107"/>
      <c r="O827" s="107"/>
      <c r="P827" s="107"/>
      <c r="Q827" s="107"/>
      <c r="R827" s="107"/>
      <c r="S827" s="107"/>
      <c r="T827" s="107"/>
      <c r="U827" s="107"/>
      <c r="V827" s="107"/>
      <c r="W827" s="107"/>
      <c r="X827" s="107"/>
      <c r="Y827" s="107"/>
      <c r="Z827" s="107"/>
      <c r="AA827" s="107"/>
      <c r="AB827" s="107"/>
      <c r="AC827" s="107"/>
      <c r="AD827" s="107"/>
      <c r="AE827" s="107"/>
      <c r="AF827" s="107"/>
      <c r="AG827" s="107"/>
      <c r="AH827" s="107"/>
      <c r="AI827" s="107"/>
    </row>
    <row r="828" spans="1:35" ht="15.75" customHeight="1" x14ac:dyDescent="0.3">
      <c r="A828" s="107"/>
      <c r="B828" s="108"/>
      <c r="C828" s="108"/>
      <c r="D828" s="108"/>
      <c r="E828" s="109"/>
      <c r="F828" s="109"/>
      <c r="G828" s="109"/>
      <c r="H828" s="109"/>
      <c r="I828" s="109"/>
      <c r="J828" s="109"/>
      <c r="K828" s="109"/>
      <c r="L828" s="109"/>
      <c r="M828" s="107"/>
      <c r="N828" s="107"/>
      <c r="O828" s="107"/>
      <c r="P828" s="107"/>
      <c r="Q828" s="107"/>
      <c r="R828" s="107"/>
      <c r="S828" s="107"/>
      <c r="T828" s="107"/>
      <c r="U828" s="107"/>
      <c r="V828" s="107"/>
      <c r="W828" s="107"/>
      <c r="X828" s="107"/>
      <c r="Y828" s="107"/>
      <c r="Z828" s="107"/>
      <c r="AA828" s="107"/>
      <c r="AB828" s="107"/>
      <c r="AC828" s="107"/>
      <c r="AD828" s="107"/>
      <c r="AE828" s="107"/>
      <c r="AF828" s="107"/>
      <c r="AG828" s="107"/>
      <c r="AH828" s="107"/>
      <c r="AI828" s="107"/>
    </row>
    <row r="829" spans="1:35" ht="15.75" customHeight="1" x14ac:dyDescent="0.3">
      <c r="A829" s="107"/>
      <c r="B829" s="108"/>
      <c r="C829" s="108"/>
      <c r="D829" s="108"/>
      <c r="E829" s="109"/>
      <c r="F829" s="109"/>
      <c r="G829" s="109"/>
      <c r="H829" s="109"/>
      <c r="I829" s="109"/>
      <c r="J829" s="109"/>
      <c r="K829" s="109"/>
      <c r="L829" s="109"/>
      <c r="M829" s="107"/>
      <c r="N829" s="107"/>
      <c r="O829" s="107"/>
      <c r="P829" s="107"/>
      <c r="Q829" s="107"/>
      <c r="R829" s="107"/>
      <c r="S829" s="107"/>
      <c r="T829" s="107"/>
      <c r="U829" s="107"/>
      <c r="V829" s="107"/>
      <c r="W829" s="107"/>
      <c r="X829" s="107"/>
      <c r="Y829" s="107"/>
      <c r="Z829" s="107"/>
      <c r="AA829" s="107"/>
      <c r="AB829" s="107"/>
      <c r="AC829" s="107"/>
      <c r="AD829" s="107"/>
      <c r="AE829" s="107"/>
      <c r="AF829" s="107"/>
      <c r="AG829" s="107"/>
      <c r="AH829" s="107"/>
      <c r="AI829" s="107"/>
    </row>
    <row r="830" spans="1:35" ht="15.75" customHeight="1" x14ac:dyDescent="0.3">
      <c r="A830" s="107"/>
      <c r="B830" s="108"/>
      <c r="C830" s="108"/>
      <c r="D830" s="108"/>
      <c r="E830" s="109"/>
      <c r="F830" s="109"/>
      <c r="G830" s="109"/>
      <c r="H830" s="109"/>
      <c r="I830" s="109"/>
      <c r="J830" s="109"/>
      <c r="K830" s="109"/>
      <c r="L830" s="109"/>
      <c r="M830" s="107"/>
      <c r="N830" s="107"/>
      <c r="O830" s="107"/>
      <c r="P830" s="107"/>
      <c r="Q830" s="107"/>
      <c r="R830" s="107"/>
      <c r="S830" s="107"/>
      <c r="T830" s="107"/>
      <c r="U830" s="107"/>
      <c r="V830" s="107"/>
      <c r="W830" s="107"/>
      <c r="X830" s="107"/>
      <c r="Y830" s="107"/>
      <c r="Z830" s="107"/>
      <c r="AA830" s="107"/>
      <c r="AB830" s="107"/>
      <c r="AC830" s="107"/>
      <c r="AD830" s="107"/>
      <c r="AE830" s="107"/>
      <c r="AF830" s="107"/>
      <c r="AG830" s="107"/>
      <c r="AH830" s="107"/>
      <c r="AI830" s="107"/>
    </row>
    <row r="831" spans="1:35" ht="15.75" customHeight="1" x14ac:dyDescent="0.3">
      <c r="A831" s="107"/>
      <c r="B831" s="108"/>
      <c r="C831" s="108"/>
      <c r="D831" s="108"/>
      <c r="E831" s="109"/>
      <c r="F831" s="109"/>
      <c r="G831" s="109"/>
      <c r="H831" s="109"/>
      <c r="I831" s="109"/>
      <c r="J831" s="109"/>
      <c r="K831" s="109"/>
      <c r="L831" s="109"/>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row>
    <row r="832" spans="1:35" ht="15.75" customHeight="1" x14ac:dyDescent="0.3">
      <c r="A832" s="107"/>
      <c r="B832" s="108"/>
      <c r="C832" s="108"/>
      <c r="D832" s="108"/>
      <c r="E832" s="109"/>
      <c r="F832" s="109"/>
      <c r="G832" s="109"/>
      <c r="H832" s="109"/>
      <c r="I832" s="109"/>
      <c r="J832" s="109"/>
      <c r="K832" s="109"/>
      <c r="L832" s="109"/>
      <c r="M832" s="107"/>
      <c r="N832" s="107"/>
      <c r="O832" s="107"/>
      <c r="P832" s="107"/>
      <c r="Q832" s="107"/>
      <c r="R832" s="107"/>
      <c r="S832" s="107"/>
      <c r="T832" s="107"/>
      <c r="U832" s="107"/>
      <c r="V832" s="107"/>
      <c r="W832" s="107"/>
      <c r="X832" s="107"/>
      <c r="Y832" s="107"/>
      <c r="Z832" s="107"/>
      <c r="AA832" s="107"/>
      <c r="AB832" s="107"/>
      <c r="AC832" s="107"/>
      <c r="AD832" s="107"/>
      <c r="AE832" s="107"/>
      <c r="AF832" s="107"/>
      <c r="AG832" s="107"/>
      <c r="AH832" s="107"/>
      <c r="AI832" s="107"/>
    </row>
    <row r="833" spans="1:35" ht="15.75" customHeight="1" x14ac:dyDescent="0.3">
      <c r="A833" s="107"/>
      <c r="B833" s="108"/>
      <c r="C833" s="108"/>
      <c r="D833" s="108"/>
      <c r="E833" s="109"/>
      <c r="F833" s="109"/>
      <c r="G833" s="109"/>
      <c r="H833" s="109"/>
      <c r="I833" s="109"/>
      <c r="J833" s="109"/>
      <c r="K833" s="109"/>
      <c r="L833" s="109"/>
      <c r="M833" s="107"/>
      <c r="N833" s="107"/>
      <c r="O833" s="107"/>
      <c r="P833" s="107"/>
      <c r="Q833" s="107"/>
      <c r="R833" s="107"/>
      <c r="S833" s="107"/>
      <c r="T833" s="107"/>
      <c r="U833" s="107"/>
      <c r="V833" s="107"/>
      <c r="W833" s="107"/>
      <c r="X833" s="107"/>
      <c r="Y833" s="107"/>
      <c r="Z833" s="107"/>
      <c r="AA833" s="107"/>
      <c r="AB833" s="107"/>
      <c r="AC833" s="107"/>
      <c r="AD833" s="107"/>
      <c r="AE833" s="107"/>
      <c r="AF833" s="107"/>
      <c r="AG833" s="107"/>
      <c r="AH833" s="107"/>
      <c r="AI833" s="107"/>
    </row>
    <row r="834" spans="1:35" ht="15.75" customHeight="1" x14ac:dyDescent="0.3">
      <c r="A834" s="107"/>
      <c r="B834" s="108"/>
      <c r="C834" s="108"/>
      <c r="D834" s="108"/>
      <c r="E834" s="109"/>
      <c r="F834" s="109"/>
      <c r="G834" s="109"/>
      <c r="H834" s="109"/>
      <c r="I834" s="109"/>
      <c r="J834" s="109"/>
      <c r="K834" s="109"/>
      <c r="L834" s="109"/>
      <c r="M834" s="107"/>
      <c r="N834" s="107"/>
      <c r="O834" s="107"/>
      <c r="P834" s="107"/>
      <c r="Q834" s="107"/>
      <c r="R834" s="107"/>
      <c r="S834" s="107"/>
      <c r="T834" s="107"/>
      <c r="U834" s="107"/>
      <c r="V834" s="107"/>
      <c r="W834" s="107"/>
      <c r="X834" s="107"/>
      <c r="Y834" s="107"/>
      <c r="Z834" s="107"/>
      <c r="AA834" s="107"/>
      <c r="AB834" s="107"/>
      <c r="AC834" s="107"/>
      <c r="AD834" s="107"/>
      <c r="AE834" s="107"/>
      <c r="AF834" s="107"/>
      <c r="AG834" s="107"/>
      <c r="AH834" s="107"/>
      <c r="AI834" s="107"/>
    </row>
    <row r="835" spans="1:35" ht="15.75" customHeight="1" x14ac:dyDescent="0.3">
      <c r="A835" s="107"/>
      <c r="B835" s="108"/>
      <c r="C835" s="108"/>
      <c r="D835" s="108"/>
      <c r="E835" s="109"/>
      <c r="F835" s="109"/>
      <c r="G835" s="109"/>
      <c r="H835" s="109"/>
      <c r="I835" s="109"/>
      <c r="J835" s="109"/>
      <c r="K835" s="109"/>
      <c r="L835" s="109"/>
      <c r="M835" s="107"/>
      <c r="N835" s="107"/>
      <c r="O835" s="107"/>
      <c r="P835" s="107"/>
      <c r="Q835" s="107"/>
      <c r="R835" s="107"/>
      <c r="S835" s="107"/>
      <c r="T835" s="107"/>
      <c r="U835" s="107"/>
      <c r="V835" s="107"/>
      <c r="W835" s="107"/>
      <c r="X835" s="107"/>
      <c r="Y835" s="107"/>
      <c r="Z835" s="107"/>
      <c r="AA835" s="107"/>
      <c r="AB835" s="107"/>
      <c r="AC835" s="107"/>
      <c r="AD835" s="107"/>
      <c r="AE835" s="107"/>
      <c r="AF835" s="107"/>
      <c r="AG835" s="107"/>
      <c r="AH835" s="107"/>
      <c r="AI835" s="107"/>
    </row>
    <row r="836" spans="1:35" ht="15.75" customHeight="1" x14ac:dyDescent="0.3">
      <c r="A836" s="107"/>
      <c r="B836" s="108"/>
      <c r="C836" s="108"/>
      <c r="D836" s="108"/>
      <c r="E836" s="109"/>
      <c r="F836" s="109"/>
      <c r="G836" s="109"/>
      <c r="H836" s="109"/>
      <c r="I836" s="109"/>
      <c r="J836" s="109"/>
      <c r="K836" s="109"/>
      <c r="L836" s="109"/>
      <c r="M836" s="107"/>
      <c r="N836" s="107"/>
      <c r="O836" s="107"/>
      <c r="P836" s="107"/>
      <c r="Q836" s="107"/>
      <c r="R836" s="107"/>
      <c r="S836" s="107"/>
      <c r="T836" s="107"/>
      <c r="U836" s="107"/>
      <c r="V836" s="107"/>
      <c r="W836" s="107"/>
      <c r="X836" s="107"/>
      <c r="Y836" s="107"/>
      <c r="Z836" s="107"/>
      <c r="AA836" s="107"/>
      <c r="AB836" s="107"/>
      <c r="AC836" s="107"/>
      <c r="AD836" s="107"/>
      <c r="AE836" s="107"/>
      <c r="AF836" s="107"/>
      <c r="AG836" s="107"/>
      <c r="AH836" s="107"/>
      <c r="AI836" s="107"/>
    </row>
    <row r="837" spans="1:35" ht="15.75" customHeight="1" x14ac:dyDescent="0.3">
      <c r="A837" s="107"/>
      <c r="B837" s="108"/>
      <c r="C837" s="108"/>
      <c r="D837" s="108"/>
      <c r="E837" s="109"/>
      <c r="F837" s="109"/>
      <c r="G837" s="109"/>
      <c r="H837" s="109"/>
      <c r="I837" s="109"/>
      <c r="J837" s="109"/>
      <c r="K837" s="109"/>
      <c r="L837" s="109"/>
      <c r="M837" s="107"/>
      <c r="N837" s="107"/>
      <c r="O837" s="107"/>
      <c r="P837" s="107"/>
      <c r="Q837" s="107"/>
      <c r="R837" s="107"/>
      <c r="S837" s="107"/>
      <c r="T837" s="107"/>
      <c r="U837" s="107"/>
      <c r="V837" s="107"/>
      <c r="W837" s="107"/>
      <c r="X837" s="107"/>
      <c r="Y837" s="107"/>
      <c r="Z837" s="107"/>
      <c r="AA837" s="107"/>
      <c r="AB837" s="107"/>
      <c r="AC837" s="107"/>
      <c r="AD837" s="107"/>
      <c r="AE837" s="107"/>
      <c r="AF837" s="107"/>
      <c r="AG837" s="107"/>
      <c r="AH837" s="107"/>
      <c r="AI837" s="107"/>
    </row>
    <row r="838" spans="1:35" ht="15.75" customHeight="1" x14ac:dyDescent="0.3">
      <c r="A838" s="107"/>
      <c r="B838" s="108"/>
      <c r="C838" s="108"/>
      <c r="D838" s="108"/>
      <c r="E838" s="109"/>
      <c r="F838" s="109"/>
      <c r="G838" s="109"/>
      <c r="H838" s="109"/>
      <c r="I838" s="109"/>
      <c r="J838" s="109"/>
      <c r="K838" s="109"/>
      <c r="L838" s="109"/>
      <c r="M838" s="107"/>
      <c r="N838" s="107"/>
      <c r="O838" s="107"/>
      <c r="P838" s="107"/>
      <c r="Q838" s="107"/>
      <c r="R838" s="107"/>
      <c r="S838" s="107"/>
      <c r="T838" s="107"/>
      <c r="U838" s="107"/>
      <c r="V838" s="107"/>
      <c r="W838" s="107"/>
      <c r="X838" s="107"/>
      <c r="Y838" s="107"/>
      <c r="Z838" s="107"/>
      <c r="AA838" s="107"/>
      <c r="AB838" s="107"/>
      <c r="AC838" s="107"/>
      <c r="AD838" s="107"/>
      <c r="AE838" s="107"/>
      <c r="AF838" s="107"/>
      <c r="AG838" s="107"/>
      <c r="AH838" s="107"/>
      <c r="AI838" s="107"/>
    </row>
    <row r="839" spans="1:35" ht="15.75" customHeight="1" x14ac:dyDescent="0.3">
      <c r="A839" s="107"/>
      <c r="B839" s="108"/>
      <c r="C839" s="108"/>
      <c r="D839" s="108"/>
      <c r="E839" s="109"/>
      <c r="F839" s="109"/>
      <c r="G839" s="109"/>
      <c r="H839" s="109"/>
      <c r="I839" s="109"/>
      <c r="J839" s="109"/>
      <c r="K839" s="109"/>
      <c r="L839" s="109"/>
      <c r="M839" s="107"/>
      <c r="N839" s="107"/>
      <c r="O839" s="107"/>
      <c r="P839" s="107"/>
      <c r="Q839" s="107"/>
      <c r="R839" s="107"/>
      <c r="S839" s="107"/>
      <c r="T839" s="107"/>
      <c r="U839" s="107"/>
      <c r="V839" s="107"/>
      <c r="W839" s="107"/>
      <c r="X839" s="107"/>
      <c r="Y839" s="107"/>
      <c r="Z839" s="107"/>
      <c r="AA839" s="107"/>
      <c r="AB839" s="107"/>
      <c r="AC839" s="107"/>
      <c r="AD839" s="107"/>
      <c r="AE839" s="107"/>
      <c r="AF839" s="107"/>
      <c r="AG839" s="107"/>
      <c r="AH839" s="107"/>
      <c r="AI839" s="107"/>
    </row>
    <row r="840" spans="1:35" ht="15.75" customHeight="1" x14ac:dyDescent="0.3">
      <c r="A840" s="107"/>
      <c r="B840" s="108"/>
      <c r="C840" s="108"/>
      <c r="D840" s="108"/>
      <c r="E840" s="109"/>
      <c r="F840" s="109"/>
      <c r="G840" s="109"/>
      <c r="H840" s="109"/>
      <c r="I840" s="109"/>
      <c r="J840" s="109"/>
      <c r="K840" s="109"/>
      <c r="L840" s="109"/>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row>
    <row r="841" spans="1:35" ht="15.75" customHeight="1" x14ac:dyDescent="0.3">
      <c r="A841" s="107"/>
      <c r="B841" s="108"/>
      <c r="C841" s="108"/>
      <c r="D841" s="108"/>
      <c r="E841" s="109"/>
      <c r="F841" s="109"/>
      <c r="G841" s="109"/>
      <c r="H841" s="109"/>
      <c r="I841" s="109"/>
      <c r="J841" s="109"/>
      <c r="K841" s="109"/>
      <c r="L841" s="109"/>
      <c r="M841" s="107"/>
      <c r="N841" s="107"/>
      <c r="O841" s="107"/>
      <c r="P841" s="107"/>
      <c r="Q841" s="107"/>
      <c r="R841" s="107"/>
      <c r="S841" s="107"/>
      <c r="T841" s="107"/>
      <c r="U841" s="107"/>
      <c r="V841" s="107"/>
      <c r="W841" s="107"/>
      <c r="X841" s="107"/>
      <c r="Y841" s="107"/>
      <c r="Z841" s="107"/>
      <c r="AA841" s="107"/>
      <c r="AB841" s="107"/>
      <c r="AC841" s="107"/>
      <c r="AD841" s="107"/>
      <c r="AE841" s="107"/>
      <c r="AF841" s="107"/>
      <c r="AG841" s="107"/>
      <c r="AH841" s="107"/>
      <c r="AI841" s="107"/>
    </row>
    <row r="842" spans="1:35" ht="15.75" customHeight="1" x14ac:dyDescent="0.3">
      <c r="A842" s="107"/>
      <c r="B842" s="108"/>
      <c r="C842" s="108"/>
      <c r="D842" s="108"/>
      <c r="E842" s="109"/>
      <c r="F842" s="109"/>
      <c r="G842" s="109"/>
      <c r="H842" s="109"/>
      <c r="I842" s="109"/>
      <c r="J842" s="109"/>
      <c r="K842" s="109"/>
      <c r="L842" s="109"/>
      <c r="M842" s="107"/>
      <c r="N842" s="107"/>
      <c r="O842" s="107"/>
      <c r="P842" s="107"/>
      <c r="Q842" s="107"/>
      <c r="R842" s="107"/>
      <c r="S842" s="107"/>
      <c r="T842" s="107"/>
      <c r="U842" s="107"/>
      <c r="V842" s="107"/>
      <c r="W842" s="107"/>
      <c r="X842" s="107"/>
      <c r="Y842" s="107"/>
      <c r="Z842" s="107"/>
      <c r="AA842" s="107"/>
      <c r="AB842" s="107"/>
      <c r="AC842" s="107"/>
      <c r="AD842" s="107"/>
      <c r="AE842" s="107"/>
      <c r="AF842" s="107"/>
      <c r="AG842" s="107"/>
      <c r="AH842" s="107"/>
      <c r="AI842" s="107"/>
    </row>
    <row r="843" spans="1:35" ht="15.75" customHeight="1" x14ac:dyDescent="0.3">
      <c r="A843" s="107"/>
      <c r="B843" s="108"/>
      <c r="C843" s="108"/>
      <c r="D843" s="108"/>
      <c r="E843" s="109"/>
      <c r="F843" s="109"/>
      <c r="G843" s="109"/>
      <c r="H843" s="109"/>
      <c r="I843" s="109"/>
      <c r="J843" s="109"/>
      <c r="K843" s="109"/>
      <c r="L843" s="109"/>
      <c r="M843" s="107"/>
      <c r="N843" s="107"/>
      <c r="O843" s="107"/>
      <c r="P843" s="107"/>
      <c r="Q843" s="107"/>
      <c r="R843" s="107"/>
      <c r="S843" s="107"/>
      <c r="T843" s="107"/>
      <c r="U843" s="107"/>
      <c r="V843" s="107"/>
      <c r="W843" s="107"/>
      <c r="X843" s="107"/>
      <c r="Y843" s="107"/>
      <c r="Z843" s="107"/>
      <c r="AA843" s="107"/>
      <c r="AB843" s="107"/>
      <c r="AC843" s="107"/>
      <c r="AD843" s="107"/>
      <c r="AE843" s="107"/>
      <c r="AF843" s="107"/>
      <c r="AG843" s="107"/>
      <c r="AH843" s="107"/>
      <c r="AI843" s="107"/>
    </row>
    <row r="844" spans="1:35" ht="15.75" customHeight="1" x14ac:dyDescent="0.3">
      <c r="A844" s="107"/>
      <c r="B844" s="108"/>
      <c r="C844" s="108"/>
      <c r="D844" s="108"/>
      <c r="E844" s="109"/>
      <c r="F844" s="109"/>
      <c r="G844" s="109"/>
      <c r="H844" s="109"/>
      <c r="I844" s="109"/>
      <c r="J844" s="109"/>
      <c r="K844" s="109"/>
      <c r="L844" s="109"/>
      <c r="M844" s="107"/>
      <c r="N844" s="107"/>
      <c r="O844" s="107"/>
      <c r="P844" s="107"/>
      <c r="Q844" s="107"/>
      <c r="R844" s="107"/>
      <c r="S844" s="107"/>
      <c r="T844" s="107"/>
      <c r="U844" s="107"/>
      <c r="V844" s="107"/>
      <c r="W844" s="107"/>
      <c r="X844" s="107"/>
      <c r="Y844" s="107"/>
      <c r="Z844" s="107"/>
      <c r="AA844" s="107"/>
      <c r="AB844" s="107"/>
      <c r="AC844" s="107"/>
      <c r="AD844" s="107"/>
      <c r="AE844" s="107"/>
      <c r="AF844" s="107"/>
      <c r="AG844" s="107"/>
      <c r="AH844" s="107"/>
      <c r="AI844" s="107"/>
    </row>
    <row r="845" spans="1:35" ht="15.75" customHeight="1" x14ac:dyDescent="0.3">
      <c r="A845" s="107"/>
      <c r="B845" s="108"/>
      <c r="C845" s="108"/>
      <c r="D845" s="108"/>
      <c r="E845" s="109"/>
      <c r="F845" s="109"/>
      <c r="G845" s="109"/>
      <c r="H845" s="109"/>
      <c r="I845" s="109"/>
      <c r="J845" s="109"/>
      <c r="K845" s="109"/>
      <c r="L845" s="109"/>
      <c r="M845" s="107"/>
      <c r="N845" s="107"/>
      <c r="O845" s="107"/>
      <c r="P845" s="107"/>
      <c r="Q845" s="107"/>
      <c r="R845" s="107"/>
      <c r="S845" s="107"/>
      <c r="T845" s="107"/>
      <c r="U845" s="107"/>
      <c r="V845" s="107"/>
      <c r="W845" s="107"/>
      <c r="X845" s="107"/>
      <c r="Y845" s="107"/>
      <c r="Z845" s="107"/>
      <c r="AA845" s="107"/>
      <c r="AB845" s="107"/>
      <c r="AC845" s="107"/>
      <c r="AD845" s="107"/>
      <c r="AE845" s="107"/>
      <c r="AF845" s="107"/>
      <c r="AG845" s="107"/>
      <c r="AH845" s="107"/>
      <c r="AI845" s="107"/>
    </row>
    <row r="846" spans="1:35" ht="15.75" customHeight="1" x14ac:dyDescent="0.3">
      <c r="A846" s="107"/>
      <c r="B846" s="108"/>
      <c r="C846" s="108"/>
      <c r="D846" s="108"/>
      <c r="E846" s="109"/>
      <c r="F846" s="109"/>
      <c r="G846" s="109"/>
      <c r="H846" s="109"/>
      <c r="I846" s="109"/>
      <c r="J846" s="109"/>
      <c r="K846" s="109"/>
      <c r="L846" s="109"/>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row>
    <row r="847" spans="1:35" ht="15.75" customHeight="1" x14ac:dyDescent="0.3">
      <c r="A847" s="107"/>
      <c r="B847" s="108"/>
      <c r="C847" s="108"/>
      <c r="D847" s="108"/>
      <c r="E847" s="109"/>
      <c r="F847" s="109"/>
      <c r="G847" s="109"/>
      <c r="H847" s="109"/>
      <c r="I847" s="109"/>
      <c r="J847" s="109"/>
      <c r="K847" s="109"/>
      <c r="L847" s="109"/>
      <c r="M847" s="107"/>
      <c r="N847" s="107"/>
      <c r="O847" s="107"/>
      <c r="P847" s="107"/>
      <c r="Q847" s="107"/>
      <c r="R847" s="107"/>
      <c r="S847" s="107"/>
      <c r="T847" s="107"/>
      <c r="U847" s="107"/>
      <c r="V847" s="107"/>
      <c r="W847" s="107"/>
      <c r="X847" s="107"/>
      <c r="Y847" s="107"/>
      <c r="Z847" s="107"/>
      <c r="AA847" s="107"/>
      <c r="AB847" s="107"/>
      <c r="AC847" s="107"/>
      <c r="AD847" s="107"/>
      <c r="AE847" s="107"/>
      <c r="AF847" s="107"/>
      <c r="AG847" s="107"/>
      <c r="AH847" s="107"/>
      <c r="AI847" s="107"/>
    </row>
    <row r="848" spans="1:35" ht="15.75" customHeight="1" x14ac:dyDescent="0.3">
      <c r="A848" s="107"/>
      <c r="B848" s="108"/>
      <c r="C848" s="108"/>
      <c r="D848" s="108"/>
      <c r="E848" s="109"/>
      <c r="F848" s="109"/>
      <c r="G848" s="109"/>
      <c r="H848" s="109"/>
      <c r="I848" s="109"/>
      <c r="J848" s="109"/>
      <c r="K848" s="109"/>
      <c r="L848" s="109"/>
      <c r="M848" s="107"/>
      <c r="N848" s="107"/>
      <c r="O848" s="107"/>
      <c r="P848" s="107"/>
      <c r="Q848" s="107"/>
      <c r="R848" s="107"/>
      <c r="S848" s="107"/>
      <c r="T848" s="107"/>
      <c r="U848" s="107"/>
      <c r="V848" s="107"/>
      <c r="W848" s="107"/>
      <c r="X848" s="107"/>
      <c r="Y848" s="107"/>
      <c r="Z848" s="107"/>
      <c r="AA848" s="107"/>
      <c r="AB848" s="107"/>
      <c r="AC848" s="107"/>
      <c r="AD848" s="107"/>
      <c r="AE848" s="107"/>
      <c r="AF848" s="107"/>
      <c r="AG848" s="107"/>
      <c r="AH848" s="107"/>
      <c r="AI848" s="107"/>
    </row>
    <row r="849" spans="1:35" ht="15.75" customHeight="1" x14ac:dyDescent="0.3">
      <c r="A849" s="107"/>
      <c r="B849" s="108"/>
      <c r="C849" s="108"/>
      <c r="D849" s="108"/>
      <c r="E849" s="109"/>
      <c r="F849" s="109"/>
      <c r="G849" s="109"/>
      <c r="H849" s="109"/>
      <c r="I849" s="109"/>
      <c r="J849" s="109"/>
      <c r="K849" s="109"/>
      <c r="L849" s="109"/>
      <c r="M849" s="107"/>
      <c r="N849" s="107"/>
      <c r="O849" s="107"/>
      <c r="P849" s="107"/>
      <c r="Q849" s="107"/>
      <c r="R849" s="107"/>
      <c r="S849" s="107"/>
      <c r="T849" s="107"/>
      <c r="U849" s="107"/>
      <c r="V849" s="107"/>
      <c r="W849" s="107"/>
      <c r="X849" s="107"/>
      <c r="Y849" s="107"/>
      <c r="Z849" s="107"/>
      <c r="AA849" s="107"/>
      <c r="AB849" s="107"/>
      <c r="AC849" s="107"/>
      <c r="AD849" s="107"/>
      <c r="AE849" s="107"/>
      <c r="AF849" s="107"/>
      <c r="AG849" s="107"/>
      <c r="AH849" s="107"/>
      <c r="AI849" s="107"/>
    </row>
    <row r="850" spans="1:35" ht="15.75" customHeight="1" x14ac:dyDescent="0.3">
      <c r="A850" s="107"/>
      <c r="B850" s="108"/>
      <c r="C850" s="108"/>
      <c r="D850" s="108"/>
      <c r="E850" s="109"/>
      <c r="F850" s="109"/>
      <c r="G850" s="109"/>
      <c r="H850" s="109"/>
      <c r="I850" s="109"/>
      <c r="J850" s="109"/>
      <c r="K850" s="109"/>
      <c r="L850" s="109"/>
      <c r="M850" s="107"/>
      <c r="N850" s="107"/>
      <c r="O850" s="107"/>
      <c r="P850" s="107"/>
      <c r="Q850" s="107"/>
      <c r="R850" s="107"/>
      <c r="S850" s="107"/>
      <c r="T850" s="107"/>
      <c r="U850" s="107"/>
      <c r="V850" s="107"/>
      <c r="W850" s="107"/>
      <c r="X850" s="107"/>
      <c r="Y850" s="107"/>
      <c r="Z850" s="107"/>
      <c r="AA850" s="107"/>
      <c r="AB850" s="107"/>
      <c r="AC850" s="107"/>
      <c r="AD850" s="107"/>
      <c r="AE850" s="107"/>
      <c r="AF850" s="107"/>
      <c r="AG850" s="107"/>
      <c r="AH850" s="107"/>
      <c r="AI850" s="107"/>
    </row>
    <row r="851" spans="1:35" ht="15.75" customHeight="1" x14ac:dyDescent="0.3">
      <c r="A851" s="107"/>
      <c r="B851" s="108"/>
      <c r="C851" s="108"/>
      <c r="D851" s="108"/>
      <c r="E851" s="109"/>
      <c r="F851" s="109"/>
      <c r="G851" s="109"/>
      <c r="H851" s="109"/>
      <c r="I851" s="109"/>
      <c r="J851" s="109"/>
      <c r="K851" s="109"/>
      <c r="L851" s="109"/>
      <c r="M851" s="107"/>
      <c r="N851" s="107"/>
      <c r="O851" s="107"/>
      <c r="P851" s="107"/>
      <c r="Q851" s="107"/>
      <c r="R851" s="107"/>
      <c r="S851" s="107"/>
      <c r="T851" s="107"/>
      <c r="U851" s="107"/>
      <c r="V851" s="107"/>
      <c r="W851" s="107"/>
      <c r="X851" s="107"/>
      <c r="Y851" s="107"/>
      <c r="Z851" s="107"/>
      <c r="AA851" s="107"/>
      <c r="AB851" s="107"/>
      <c r="AC851" s="107"/>
      <c r="AD851" s="107"/>
      <c r="AE851" s="107"/>
      <c r="AF851" s="107"/>
      <c r="AG851" s="107"/>
      <c r="AH851" s="107"/>
      <c r="AI851" s="107"/>
    </row>
    <row r="852" spans="1:35" ht="15.75" customHeight="1" x14ac:dyDescent="0.3">
      <c r="A852" s="107"/>
      <c r="B852" s="108"/>
      <c r="C852" s="108"/>
      <c r="D852" s="108"/>
      <c r="E852" s="109"/>
      <c r="F852" s="109"/>
      <c r="G852" s="109"/>
      <c r="H852" s="109"/>
      <c r="I852" s="109"/>
      <c r="J852" s="109"/>
      <c r="K852" s="109"/>
      <c r="L852" s="109"/>
      <c r="M852" s="107"/>
      <c r="N852" s="107"/>
      <c r="O852" s="107"/>
      <c r="P852" s="107"/>
      <c r="Q852" s="107"/>
      <c r="R852" s="107"/>
      <c r="S852" s="107"/>
      <c r="T852" s="107"/>
      <c r="U852" s="107"/>
      <c r="V852" s="107"/>
      <c r="W852" s="107"/>
      <c r="X852" s="107"/>
      <c r="Y852" s="107"/>
      <c r="Z852" s="107"/>
      <c r="AA852" s="107"/>
      <c r="AB852" s="107"/>
      <c r="AC852" s="107"/>
      <c r="AD852" s="107"/>
      <c r="AE852" s="107"/>
      <c r="AF852" s="107"/>
      <c r="AG852" s="107"/>
      <c r="AH852" s="107"/>
      <c r="AI852" s="107"/>
    </row>
    <row r="853" spans="1:35" ht="15.75" customHeight="1" x14ac:dyDescent="0.3">
      <c r="A853" s="107"/>
      <c r="B853" s="108"/>
      <c r="C853" s="108"/>
      <c r="D853" s="108"/>
      <c r="E853" s="109"/>
      <c r="F853" s="109"/>
      <c r="G853" s="109"/>
      <c r="H853" s="109"/>
      <c r="I853" s="109"/>
      <c r="J853" s="109"/>
      <c r="K853" s="109"/>
      <c r="L853" s="109"/>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row>
    <row r="854" spans="1:35" ht="15.75" customHeight="1" x14ac:dyDescent="0.3">
      <c r="A854" s="107"/>
      <c r="B854" s="108"/>
      <c r="C854" s="108"/>
      <c r="D854" s="108"/>
      <c r="E854" s="109"/>
      <c r="F854" s="109"/>
      <c r="G854" s="109"/>
      <c r="H854" s="109"/>
      <c r="I854" s="109"/>
      <c r="J854" s="109"/>
      <c r="K854" s="109"/>
      <c r="L854" s="109"/>
      <c r="M854" s="107"/>
      <c r="N854" s="107"/>
      <c r="O854" s="107"/>
      <c r="P854" s="107"/>
      <c r="Q854" s="107"/>
      <c r="R854" s="107"/>
      <c r="S854" s="107"/>
      <c r="T854" s="107"/>
      <c r="U854" s="107"/>
      <c r="V854" s="107"/>
      <c r="W854" s="107"/>
      <c r="X854" s="107"/>
      <c r="Y854" s="107"/>
      <c r="Z854" s="107"/>
      <c r="AA854" s="107"/>
      <c r="AB854" s="107"/>
      <c r="AC854" s="107"/>
      <c r="AD854" s="107"/>
      <c r="AE854" s="107"/>
      <c r="AF854" s="107"/>
      <c r="AG854" s="107"/>
      <c r="AH854" s="107"/>
      <c r="AI854" s="107"/>
    </row>
    <row r="855" spans="1:35" ht="15.75" customHeight="1" x14ac:dyDescent="0.3">
      <c r="A855" s="107"/>
      <c r="B855" s="108"/>
      <c r="C855" s="108"/>
      <c r="D855" s="108"/>
      <c r="E855" s="109"/>
      <c r="F855" s="109"/>
      <c r="G855" s="109"/>
      <c r="H855" s="109"/>
      <c r="I855" s="109"/>
      <c r="J855" s="109"/>
      <c r="K855" s="109"/>
      <c r="L855" s="109"/>
      <c r="M855" s="107"/>
      <c r="N855" s="107"/>
      <c r="O855" s="107"/>
      <c r="P855" s="107"/>
      <c r="Q855" s="107"/>
      <c r="R855" s="107"/>
      <c r="S855" s="107"/>
      <c r="T855" s="107"/>
      <c r="U855" s="107"/>
      <c r="V855" s="107"/>
      <c r="W855" s="107"/>
      <c r="X855" s="107"/>
      <c r="Y855" s="107"/>
      <c r="Z855" s="107"/>
      <c r="AA855" s="107"/>
      <c r="AB855" s="107"/>
      <c r="AC855" s="107"/>
      <c r="AD855" s="107"/>
      <c r="AE855" s="107"/>
      <c r="AF855" s="107"/>
      <c r="AG855" s="107"/>
      <c r="AH855" s="107"/>
      <c r="AI855" s="107"/>
    </row>
    <row r="856" spans="1:35" ht="15.75" customHeight="1" x14ac:dyDescent="0.3">
      <c r="A856" s="107"/>
      <c r="B856" s="108"/>
      <c r="C856" s="108"/>
      <c r="D856" s="108"/>
      <c r="E856" s="109"/>
      <c r="F856" s="109"/>
      <c r="G856" s="109"/>
      <c r="H856" s="109"/>
      <c r="I856" s="109"/>
      <c r="J856" s="109"/>
      <c r="K856" s="109"/>
      <c r="L856" s="109"/>
      <c r="M856" s="107"/>
      <c r="N856" s="107"/>
      <c r="O856" s="107"/>
      <c r="P856" s="107"/>
      <c r="Q856" s="107"/>
      <c r="R856" s="107"/>
      <c r="S856" s="107"/>
      <c r="T856" s="107"/>
      <c r="U856" s="107"/>
      <c r="V856" s="107"/>
      <c r="W856" s="107"/>
      <c r="X856" s="107"/>
      <c r="Y856" s="107"/>
      <c r="Z856" s="107"/>
      <c r="AA856" s="107"/>
      <c r="AB856" s="107"/>
      <c r="AC856" s="107"/>
      <c r="AD856" s="107"/>
      <c r="AE856" s="107"/>
      <c r="AF856" s="107"/>
      <c r="AG856" s="107"/>
      <c r="AH856" s="107"/>
      <c r="AI856" s="107"/>
    </row>
    <row r="857" spans="1:35" ht="15.75" customHeight="1" x14ac:dyDescent="0.3">
      <c r="A857" s="107"/>
      <c r="B857" s="108"/>
      <c r="C857" s="108"/>
      <c r="D857" s="108"/>
      <c r="E857" s="109"/>
      <c r="F857" s="109"/>
      <c r="G857" s="109"/>
      <c r="H857" s="109"/>
      <c r="I857" s="109"/>
      <c r="J857" s="109"/>
      <c r="K857" s="109"/>
      <c r="L857" s="109"/>
      <c r="M857" s="107"/>
      <c r="N857" s="107"/>
      <c r="O857" s="107"/>
      <c r="P857" s="107"/>
      <c r="Q857" s="107"/>
      <c r="R857" s="107"/>
      <c r="S857" s="107"/>
      <c r="T857" s="107"/>
      <c r="U857" s="107"/>
      <c r="V857" s="107"/>
      <c r="W857" s="107"/>
      <c r="X857" s="107"/>
      <c r="Y857" s="107"/>
      <c r="Z857" s="107"/>
      <c r="AA857" s="107"/>
      <c r="AB857" s="107"/>
      <c r="AC857" s="107"/>
      <c r="AD857" s="107"/>
      <c r="AE857" s="107"/>
      <c r="AF857" s="107"/>
      <c r="AG857" s="107"/>
      <c r="AH857" s="107"/>
      <c r="AI857" s="107"/>
    </row>
    <row r="858" spans="1:35" ht="15.75" customHeight="1" x14ac:dyDescent="0.3">
      <c r="A858" s="107"/>
      <c r="B858" s="108"/>
      <c r="C858" s="108"/>
      <c r="D858" s="108"/>
      <c r="E858" s="109"/>
      <c r="F858" s="109"/>
      <c r="G858" s="109"/>
      <c r="H858" s="109"/>
      <c r="I858" s="109"/>
      <c r="J858" s="109"/>
      <c r="K858" s="109"/>
      <c r="L858" s="109"/>
      <c r="M858" s="107"/>
      <c r="N858" s="107"/>
      <c r="O858" s="107"/>
      <c r="P858" s="107"/>
      <c r="Q858" s="107"/>
      <c r="R858" s="107"/>
      <c r="S858" s="107"/>
      <c r="T858" s="107"/>
      <c r="U858" s="107"/>
      <c r="V858" s="107"/>
      <c r="W858" s="107"/>
      <c r="X858" s="107"/>
      <c r="Y858" s="107"/>
      <c r="Z858" s="107"/>
      <c r="AA858" s="107"/>
      <c r="AB858" s="107"/>
      <c r="AC858" s="107"/>
      <c r="AD858" s="107"/>
      <c r="AE858" s="107"/>
      <c r="AF858" s="107"/>
      <c r="AG858" s="107"/>
      <c r="AH858" s="107"/>
      <c r="AI858" s="107"/>
    </row>
    <row r="859" spans="1:35" ht="15.75" customHeight="1" x14ac:dyDescent="0.3">
      <c r="A859" s="107"/>
      <c r="B859" s="108"/>
      <c r="C859" s="108"/>
      <c r="D859" s="108"/>
      <c r="E859" s="109"/>
      <c r="F859" s="109"/>
      <c r="G859" s="109"/>
      <c r="H859" s="109"/>
      <c r="I859" s="109"/>
      <c r="J859" s="109"/>
      <c r="K859" s="109"/>
      <c r="L859" s="109"/>
      <c r="M859" s="107"/>
      <c r="N859" s="107"/>
      <c r="O859" s="107"/>
      <c r="P859" s="107"/>
      <c r="Q859" s="107"/>
      <c r="R859" s="107"/>
      <c r="S859" s="107"/>
      <c r="T859" s="107"/>
      <c r="U859" s="107"/>
      <c r="V859" s="107"/>
      <c r="W859" s="107"/>
      <c r="X859" s="107"/>
      <c r="Y859" s="107"/>
      <c r="Z859" s="107"/>
      <c r="AA859" s="107"/>
      <c r="AB859" s="107"/>
      <c r="AC859" s="107"/>
      <c r="AD859" s="107"/>
      <c r="AE859" s="107"/>
      <c r="AF859" s="107"/>
      <c r="AG859" s="107"/>
      <c r="AH859" s="107"/>
      <c r="AI859" s="107"/>
    </row>
    <row r="860" spans="1:35" ht="15.75" customHeight="1" x14ac:dyDescent="0.3">
      <c r="A860" s="107"/>
      <c r="B860" s="108"/>
      <c r="C860" s="108"/>
      <c r="D860" s="108"/>
      <c r="E860" s="109"/>
      <c r="F860" s="109"/>
      <c r="G860" s="109"/>
      <c r="H860" s="109"/>
      <c r="I860" s="109"/>
      <c r="J860" s="109"/>
      <c r="K860" s="109"/>
      <c r="L860" s="109"/>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row>
    <row r="861" spans="1:35" ht="15.75" customHeight="1" x14ac:dyDescent="0.3">
      <c r="A861" s="107"/>
      <c r="B861" s="108"/>
      <c r="C861" s="108"/>
      <c r="D861" s="108"/>
      <c r="E861" s="109"/>
      <c r="F861" s="109"/>
      <c r="G861" s="109"/>
      <c r="H861" s="109"/>
      <c r="I861" s="109"/>
      <c r="J861" s="109"/>
      <c r="K861" s="109"/>
      <c r="L861" s="109"/>
      <c r="M861" s="107"/>
      <c r="N861" s="107"/>
      <c r="O861" s="107"/>
      <c r="P861" s="107"/>
      <c r="Q861" s="107"/>
      <c r="R861" s="107"/>
      <c r="S861" s="107"/>
      <c r="T861" s="107"/>
      <c r="U861" s="107"/>
      <c r="V861" s="107"/>
      <c r="W861" s="107"/>
      <c r="X861" s="107"/>
      <c r="Y861" s="107"/>
      <c r="Z861" s="107"/>
      <c r="AA861" s="107"/>
      <c r="AB861" s="107"/>
      <c r="AC861" s="107"/>
      <c r="AD861" s="107"/>
      <c r="AE861" s="107"/>
      <c r="AF861" s="107"/>
      <c r="AG861" s="107"/>
      <c r="AH861" s="107"/>
      <c r="AI861" s="107"/>
    </row>
    <row r="862" spans="1:35" ht="15.75" customHeight="1" x14ac:dyDescent="0.3">
      <c r="A862" s="107"/>
      <c r="B862" s="108"/>
      <c r="C862" s="108"/>
      <c r="D862" s="108"/>
      <c r="E862" s="109"/>
      <c r="F862" s="109"/>
      <c r="G862" s="109"/>
      <c r="H862" s="109"/>
      <c r="I862" s="109"/>
      <c r="J862" s="109"/>
      <c r="K862" s="109"/>
      <c r="L862" s="109"/>
      <c r="M862" s="107"/>
      <c r="N862" s="107"/>
      <c r="O862" s="107"/>
      <c r="P862" s="107"/>
      <c r="Q862" s="107"/>
      <c r="R862" s="107"/>
      <c r="S862" s="107"/>
      <c r="T862" s="107"/>
      <c r="U862" s="107"/>
      <c r="V862" s="107"/>
      <c r="W862" s="107"/>
      <c r="X862" s="107"/>
      <c r="Y862" s="107"/>
      <c r="Z862" s="107"/>
      <c r="AA862" s="107"/>
      <c r="AB862" s="107"/>
      <c r="AC862" s="107"/>
      <c r="AD862" s="107"/>
      <c r="AE862" s="107"/>
      <c r="AF862" s="107"/>
      <c r="AG862" s="107"/>
      <c r="AH862" s="107"/>
      <c r="AI862" s="107"/>
    </row>
    <row r="863" spans="1:35" ht="15.75" customHeight="1" x14ac:dyDescent="0.3">
      <c r="A863" s="107"/>
      <c r="B863" s="108"/>
      <c r="C863" s="108"/>
      <c r="D863" s="108"/>
      <c r="E863" s="109"/>
      <c r="F863" s="109"/>
      <c r="G863" s="109"/>
      <c r="H863" s="109"/>
      <c r="I863" s="109"/>
      <c r="J863" s="109"/>
      <c r="K863" s="109"/>
      <c r="L863" s="109"/>
      <c r="M863" s="107"/>
      <c r="N863" s="107"/>
      <c r="O863" s="107"/>
      <c r="P863" s="107"/>
      <c r="Q863" s="107"/>
      <c r="R863" s="107"/>
      <c r="S863" s="107"/>
      <c r="T863" s="107"/>
      <c r="U863" s="107"/>
      <c r="V863" s="107"/>
      <c r="W863" s="107"/>
      <c r="X863" s="107"/>
      <c r="Y863" s="107"/>
      <c r="Z863" s="107"/>
      <c r="AA863" s="107"/>
      <c r="AB863" s="107"/>
      <c r="AC863" s="107"/>
      <c r="AD863" s="107"/>
      <c r="AE863" s="107"/>
      <c r="AF863" s="107"/>
      <c r="AG863" s="107"/>
      <c r="AH863" s="107"/>
      <c r="AI863" s="107"/>
    </row>
    <row r="864" spans="1:35" ht="15.75" customHeight="1" x14ac:dyDescent="0.3">
      <c r="A864" s="107"/>
      <c r="B864" s="108"/>
      <c r="C864" s="108"/>
      <c r="D864" s="108"/>
      <c r="E864" s="109"/>
      <c r="F864" s="109"/>
      <c r="G864" s="109"/>
      <c r="H864" s="109"/>
      <c r="I864" s="109"/>
      <c r="J864" s="109"/>
      <c r="K864" s="109"/>
      <c r="L864" s="109"/>
      <c r="M864" s="107"/>
      <c r="N864" s="107"/>
      <c r="O864" s="107"/>
      <c r="P864" s="107"/>
      <c r="Q864" s="107"/>
      <c r="R864" s="107"/>
      <c r="S864" s="107"/>
      <c r="T864" s="107"/>
      <c r="U864" s="107"/>
      <c r="V864" s="107"/>
      <c r="W864" s="107"/>
      <c r="X864" s="107"/>
      <c r="Y864" s="107"/>
      <c r="Z864" s="107"/>
      <c r="AA864" s="107"/>
      <c r="AB864" s="107"/>
      <c r="AC864" s="107"/>
      <c r="AD864" s="107"/>
      <c r="AE864" s="107"/>
      <c r="AF864" s="107"/>
      <c r="AG864" s="107"/>
      <c r="AH864" s="107"/>
      <c r="AI864" s="107"/>
    </row>
    <row r="865" spans="1:35" ht="15.75" customHeight="1" x14ac:dyDescent="0.3">
      <c r="A865" s="107"/>
      <c r="B865" s="108"/>
      <c r="C865" s="108"/>
      <c r="D865" s="108"/>
      <c r="E865" s="109"/>
      <c r="F865" s="109"/>
      <c r="G865" s="109"/>
      <c r="H865" s="109"/>
      <c r="I865" s="109"/>
      <c r="J865" s="109"/>
      <c r="K865" s="109"/>
      <c r="L865" s="109"/>
      <c r="M865" s="107"/>
      <c r="N865" s="107"/>
      <c r="O865" s="107"/>
      <c r="P865" s="107"/>
      <c r="Q865" s="107"/>
      <c r="R865" s="107"/>
      <c r="S865" s="107"/>
      <c r="T865" s="107"/>
      <c r="U865" s="107"/>
      <c r="V865" s="107"/>
      <c r="W865" s="107"/>
      <c r="X865" s="107"/>
      <c r="Y865" s="107"/>
      <c r="Z865" s="107"/>
      <c r="AA865" s="107"/>
      <c r="AB865" s="107"/>
      <c r="AC865" s="107"/>
      <c r="AD865" s="107"/>
      <c r="AE865" s="107"/>
      <c r="AF865" s="107"/>
      <c r="AG865" s="107"/>
      <c r="AH865" s="107"/>
      <c r="AI865" s="107"/>
    </row>
    <row r="866" spans="1:35" ht="15.75" customHeight="1" x14ac:dyDescent="0.3">
      <c r="A866" s="107"/>
      <c r="B866" s="108"/>
      <c r="C866" s="108"/>
      <c r="D866" s="108"/>
      <c r="E866" s="109"/>
      <c r="F866" s="109"/>
      <c r="G866" s="109"/>
      <c r="H866" s="109"/>
      <c r="I866" s="109"/>
      <c r="J866" s="109"/>
      <c r="K866" s="109"/>
      <c r="L866" s="109"/>
      <c r="M866" s="107"/>
      <c r="N866" s="107"/>
      <c r="O866" s="107"/>
      <c r="P866" s="107"/>
      <c r="Q866" s="107"/>
      <c r="R866" s="107"/>
      <c r="S866" s="107"/>
      <c r="T866" s="107"/>
      <c r="U866" s="107"/>
      <c r="V866" s="107"/>
      <c r="W866" s="107"/>
      <c r="X866" s="107"/>
      <c r="Y866" s="107"/>
      <c r="Z866" s="107"/>
      <c r="AA866" s="107"/>
      <c r="AB866" s="107"/>
      <c r="AC866" s="107"/>
      <c r="AD866" s="107"/>
      <c r="AE866" s="107"/>
      <c r="AF866" s="107"/>
      <c r="AG866" s="107"/>
      <c r="AH866" s="107"/>
      <c r="AI866" s="107"/>
    </row>
    <row r="867" spans="1:35" ht="15.75" customHeight="1" x14ac:dyDescent="0.3">
      <c r="A867" s="107"/>
      <c r="B867" s="108"/>
      <c r="C867" s="108"/>
      <c r="D867" s="108"/>
      <c r="E867" s="109"/>
      <c r="F867" s="109"/>
      <c r="G867" s="109"/>
      <c r="H867" s="109"/>
      <c r="I867" s="109"/>
      <c r="J867" s="109"/>
      <c r="K867" s="109"/>
      <c r="L867" s="109"/>
      <c r="M867" s="107"/>
      <c r="N867" s="107"/>
      <c r="O867" s="107"/>
      <c r="P867" s="107"/>
      <c r="Q867" s="107"/>
      <c r="R867" s="107"/>
      <c r="S867" s="107"/>
      <c r="T867" s="107"/>
      <c r="U867" s="107"/>
      <c r="V867" s="107"/>
      <c r="W867" s="107"/>
      <c r="X867" s="107"/>
      <c r="Y867" s="107"/>
      <c r="Z867" s="107"/>
      <c r="AA867" s="107"/>
      <c r="AB867" s="107"/>
      <c r="AC867" s="107"/>
      <c r="AD867" s="107"/>
      <c r="AE867" s="107"/>
      <c r="AF867" s="107"/>
      <c r="AG867" s="107"/>
      <c r="AH867" s="107"/>
      <c r="AI867" s="107"/>
    </row>
    <row r="868" spans="1:35" ht="15.75" customHeight="1" x14ac:dyDescent="0.3">
      <c r="A868" s="107"/>
      <c r="B868" s="108"/>
      <c r="C868" s="108"/>
      <c r="D868" s="108"/>
      <c r="E868" s="109"/>
      <c r="F868" s="109"/>
      <c r="G868" s="109"/>
      <c r="H868" s="109"/>
      <c r="I868" s="109"/>
      <c r="J868" s="109"/>
      <c r="K868" s="109"/>
      <c r="L868" s="109"/>
      <c r="M868" s="107"/>
      <c r="N868" s="107"/>
      <c r="O868" s="107"/>
      <c r="P868" s="107"/>
      <c r="Q868" s="107"/>
      <c r="R868" s="107"/>
      <c r="S868" s="107"/>
      <c r="T868" s="107"/>
      <c r="U868" s="107"/>
      <c r="V868" s="107"/>
      <c r="W868" s="107"/>
      <c r="X868" s="107"/>
      <c r="Y868" s="107"/>
      <c r="Z868" s="107"/>
      <c r="AA868" s="107"/>
      <c r="AB868" s="107"/>
      <c r="AC868" s="107"/>
      <c r="AD868" s="107"/>
      <c r="AE868" s="107"/>
      <c r="AF868" s="107"/>
      <c r="AG868" s="107"/>
      <c r="AH868" s="107"/>
      <c r="AI868" s="107"/>
    </row>
    <row r="869" spans="1:35" ht="15.75" customHeight="1" x14ac:dyDescent="0.3">
      <c r="A869" s="107"/>
      <c r="B869" s="108"/>
      <c r="C869" s="108"/>
      <c r="D869" s="108"/>
      <c r="E869" s="109"/>
      <c r="F869" s="109"/>
      <c r="G869" s="109"/>
      <c r="H869" s="109"/>
      <c r="I869" s="109"/>
      <c r="J869" s="109"/>
      <c r="K869" s="109"/>
      <c r="L869" s="109"/>
      <c r="M869" s="107"/>
      <c r="N869" s="107"/>
      <c r="O869" s="107"/>
      <c r="P869" s="107"/>
      <c r="Q869" s="107"/>
      <c r="R869" s="107"/>
      <c r="S869" s="107"/>
      <c r="T869" s="107"/>
      <c r="U869" s="107"/>
      <c r="V869" s="107"/>
      <c r="W869" s="107"/>
      <c r="X869" s="107"/>
      <c r="Y869" s="107"/>
      <c r="Z869" s="107"/>
      <c r="AA869" s="107"/>
      <c r="AB869" s="107"/>
      <c r="AC869" s="107"/>
      <c r="AD869" s="107"/>
      <c r="AE869" s="107"/>
      <c r="AF869" s="107"/>
      <c r="AG869" s="107"/>
      <c r="AH869" s="107"/>
      <c r="AI869" s="107"/>
    </row>
    <row r="870" spans="1:35" ht="15.75" customHeight="1" x14ac:dyDescent="0.3">
      <c r="A870" s="107"/>
      <c r="B870" s="108"/>
      <c r="C870" s="108"/>
      <c r="D870" s="108"/>
      <c r="E870" s="109"/>
      <c r="F870" s="109"/>
      <c r="G870" s="109"/>
      <c r="H870" s="109"/>
      <c r="I870" s="109"/>
      <c r="J870" s="109"/>
      <c r="K870" s="109"/>
      <c r="L870" s="109"/>
      <c r="M870" s="107"/>
      <c r="N870" s="107"/>
      <c r="O870" s="107"/>
      <c r="P870" s="107"/>
      <c r="Q870" s="107"/>
      <c r="R870" s="107"/>
      <c r="S870" s="107"/>
      <c r="T870" s="107"/>
      <c r="U870" s="107"/>
      <c r="V870" s="107"/>
      <c r="W870" s="107"/>
      <c r="X870" s="107"/>
      <c r="Y870" s="107"/>
      <c r="Z870" s="107"/>
      <c r="AA870" s="107"/>
      <c r="AB870" s="107"/>
      <c r="AC870" s="107"/>
      <c r="AD870" s="107"/>
      <c r="AE870" s="107"/>
      <c r="AF870" s="107"/>
      <c r="AG870" s="107"/>
      <c r="AH870" s="107"/>
      <c r="AI870" s="107"/>
    </row>
    <row r="871" spans="1:35" ht="15.75" customHeight="1" x14ac:dyDescent="0.3">
      <c r="A871" s="107"/>
      <c r="B871" s="108"/>
      <c r="C871" s="108"/>
      <c r="D871" s="108"/>
      <c r="E871" s="109"/>
      <c r="F871" s="109"/>
      <c r="G871" s="109"/>
      <c r="H871" s="109"/>
      <c r="I871" s="109"/>
      <c r="J871" s="109"/>
      <c r="K871" s="109"/>
      <c r="L871" s="109"/>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row>
    <row r="872" spans="1:35" ht="15.75" customHeight="1" x14ac:dyDescent="0.3">
      <c r="A872" s="107"/>
      <c r="B872" s="108"/>
      <c r="C872" s="108"/>
      <c r="D872" s="108"/>
      <c r="E872" s="109"/>
      <c r="F872" s="109"/>
      <c r="G872" s="109"/>
      <c r="H872" s="109"/>
      <c r="I872" s="109"/>
      <c r="J872" s="109"/>
      <c r="K872" s="109"/>
      <c r="L872" s="109"/>
      <c r="M872" s="107"/>
      <c r="N872" s="107"/>
      <c r="O872" s="107"/>
      <c r="P872" s="107"/>
      <c r="Q872" s="107"/>
      <c r="R872" s="107"/>
      <c r="S872" s="107"/>
      <c r="T872" s="107"/>
      <c r="U872" s="107"/>
      <c r="V872" s="107"/>
      <c r="W872" s="107"/>
      <c r="X872" s="107"/>
      <c r="Y872" s="107"/>
      <c r="Z872" s="107"/>
      <c r="AA872" s="107"/>
      <c r="AB872" s="107"/>
      <c r="AC872" s="107"/>
      <c r="AD872" s="107"/>
      <c r="AE872" s="107"/>
      <c r="AF872" s="107"/>
      <c r="AG872" s="107"/>
      <c r="AH872" s="107"/>
      <c r="AI872" s="107"/>
    </row>
    <row r="873" spans="1:35" ht="15.75" customHeight="1" x14ac:dyDescent="0.3">
      <c r="A873" s="107"/>
      <c r="B873" s="108"/>
      <c r="C873" s="108"/>
      <c r="D873" s="108"/>
      <c r="E873" s="109"/>
      <c r="F873" s="109"/>
      <c r="G873" s="109"/>
      <c r="H873" s="109"/>
      <c r="I873" s="109"/>
      <c r="J873" s="109"/>
      <c r="K873" s="109"/>
      <c r="L873" s="109"/>
      <c r="M873" s="107"/>
      <c r="N873" s="107"/>
      <c r="O873" s="107"/>
      <c r="P873" s="107"/>
      <c r="Q873" s="107"/>
      <c r="R873" s="107"/>
      <c r="S873" s="107"/>
      <c r="T873" s="107"/>
      <c r="U873" s="107"/>
      <c r="V873" s="107"/>
      <c r="W873" s="107"/>
      <c r="X873" s="107"/>
      <c r="Y873" s="107"/>
      <c r="Z873" s="107"/>
      <c r="AA873" s="107"/>
      <c r="AB873" s="107"/>
      <c r="AC873" s="107"/>
      <c r="AD873" s="107"/>
      <c r="AE873" s="107"/>
      <c r="AF873" s="107"/>
      <c r="AG873" s="107"/>
      <c r="AH873" s="107"/>
      <c r="AI873" s="107"/>
    </row>
    <row r="874" spans="1:35" ht="15.75" customHeight="1" x14ac:dyDescent="0.3">
      <c r="A874" s="107"/>
      <c r="B874" s="108"/>
      <c r="C874" s="108"/>
      <c r="D874" s="108"/>
      <c r="E874" s="109"/>
      <c r="F874" s="109"/>
      <c r="G874" s="109"/>
      <c r="H874" s="109"/>
      <c r="I874" s="109"/>
      <c r="J874" s="109"/>
      <c r="K874" s="109"/>
      <c r="L874" s="109"/>
      <c r="M874" s="107"/>
      <c r="N874" s="107"/>
      <c r="O874" s="107"/>
      <c r="P874" s="107"/>
      <c r="Q874" s="107"/>
      <c r="R874" s="107"/>
      <c r="S874" s="107"/>
      <c r="T874" s="107"/>
      <c r="U874" s="107"/>
      <c r="V874" s="107"/>
      <c r="W874" s="107"/>
      <c r="X874" s="107"/>
      <c r="Y874" s="107"/>
      <c r="Z874" s="107"/>
      <c r="AA874" s="107"/>
      <c r="AB874" s="107"/>
      <c r="AC874" s="107"/>
      <c r="AD874" s="107"/>
      <c r="AE874" s="107"/>
      <c r="AF874" s="107"/>
      <c r="AG874" s="107"/>
      <c r="AH874" s="107"/>
      <c r="AI874" s="107"/>
    </row>
    <row r="875" spans="1:35" ht="15.75" customHeight="1" x14ac:dyDescent="0.3">
      <c r="A875" s="107"/>
      <c r="B875" s="108"/>
      <c r="C875" s="108"/>
      <c r="D875" s="108"/>
      <c r="E875" s="109"/>
      <c r="F875" s="109"/>
      <c r="G875" s="109"/>
      <c r="H875" s="109"/>
      <c r="I875" s="109"/>
      <c r="J875" s="109"/>
      <c r="K875" s="109"/>
      <c r="L875" s="109"/>
      <c r="M875" s="107"/>
      <c r="N875" s="107"/>
      <c r="O875" s="107"/>
      <c r="P875" s="107"/>
      <c r="Q875" s="107"/>
      <c r="R875" s="107"/>
      <c r="S875" s="107"/>
      <c r="T875" s="107"/>
      <c r="U875" s="107"/>
      <c r="V875" s="107"/>
      <c r="W875" s="107"/>
      <c r="X875" s="107"/>
      <c r="Y875" s="107"/>
      <c r="Z875" s="107"/>
      <c r="AA875" s="107"/>
      <c r="AB875" s="107"/>
      <c r="AC875" s="107"/>
      <c r="AD875" s="107"/>
      <c r="AE875" s="107"/>
      <c r="AF875" s="107"/>
      <c r="AG875" s="107"/>
      <c r="AH875" s="107"/>
      <c r="AI875" s="107"/>
    </row>
    <row r="876" spans="1:35" ht="15.75" customHeight="1" x14ac:dyDescent="0.3">
      <c r="A876" s="107"/>
      <c r="B876" s="108"/>
      <c r="C876" s="108"/>
      <c r="D876" s="108"/>
      <c r="E876" s="109"/>
      <c r="F876" s="109"/>
      <c r="G876" s="109"/>
      <c r="H876" s="109"/>
      <c r="I876" s="109"/>
      <c r="J876" s="109"/>
      <c r="K876" s="109"/>
      <c r="L876" s="109"/>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row>
    <row r="877" spans="1:35" ht="15.75" customHeight="1" x14ac:dyDescent="0.3">
      <c r="A877" s="107"/>
      <c r="B877" s="108"/>
      <c r="C877" s="108"/>
      <c r="D877" s="108"/>
      <c r="E877" s="109"/>
      <c r="F877" s="109"/>
      <c r="G877" s="109"/>
      <c r="H877" s="109"/>
      <c r="I877" s="109"/>
      <c r="J877" s="109"/>
      <c r="K877" s="109"/>
      <c r="L877" s="109"/>
      <c r="M877" s="107"/>
      <c r="N877" s="107"/>
      <c r="O877" s="107"/>
      <c r="P877" s="107"/>
      <c r="Q877" s="107"/>
      <c r="R877" s="107"/>
      <c r="S877" s="107"/>
      <c r="T877" s="107"/>
      <c r="U877" s="107"/>
      <c r="V877" s="107"/>
      <c r="W877" s="107"/>
      <c r="X877" s="107"/>
      <c r="Y877" s="107"/>
      <c r="Z877" s="107"/>
      <c r="AA877" s="107"/>
      <c r="AB877" s="107"/>
      <c r="AC877" s="107"/>
      <c r="AD877" s="107"/>
      <c r="AE877" s="107"/>
      <c r="AF877" s="107"/>
      <c r="AG877" s="107"/>
      <c r="AH877" s="107"/>
      <c r="AI877" s="107"/>
    </row>
    <row r="878" spans="1:35" ht="15.75" customHeight="1" x14ac:dyDescent="0.3">
      <c r="A878" s="107"/>
      <c r="B878" s="108"/>
      <c r="C878" s="108"/>
      <c r="D878" s="108"/>
      <c r="E878" s="109"/>
      <c r="F878" s="109"/>
      <c r="G878" s="109"/>
      <c r="H878" s="109"/>
      <c r="I878" s="109"/>
      <c r="J878" s="109"/>
      <c r="K878" s="109"/>
      <c r="L878" s="109"/>
      <c r="M878" s="107"/>
      <c r="N878" s="107"/>
      <c r="O878" s="107"/>
      <c r="P878" s="107"/>
      <c r="Q878" s="107"/>
      <c r="R878" s="107"/>
      <c r="S878" s="107"/>
      <c r="T878" s="107"/>
      <c r="U878" s="107"/>
      <c r="V878" s="107"/>
      <c r="W878" s="107"/>
      <c r="X878" s="107"/>
      <c r="Y878" s="107"/>
      <c r="Z878" s="107"/>
      <c r="AA878" s="107"/>
      <c r="AB878" s="107"/>
      <c r="AC878" s="107"/>
      <c r="AD878" s="107"/>
      <c r="AE878" s="107"/>
      <c r="AF878" s="107"/>
      <c r="AG878" s="107"/>
      <c r="AH878" s="107"/>
      <c r="AI878" s="107"/>
    </row>
    <row r="879" spans="1:35" ht="15.75" customHeight="1" x14ac:dyDescent="0.3">
      <c r="A879" s="107"/>
      <c r="B879" s="108"/>
      <c r="C879" s="108"/>
      <c r="D879" s="108"/>
      <c r="E879" s="109"/>
      <c r="F879" s="109"/>
      <c r="G879" s="109"/>
      <c r="H879" s="109"/>
      <c r="I879" s="109"/>
      <c r="J879" s="109"/>
      <c r="K879" s="109"/>
      <c r="L879" s="109"/>
      <c r="M879" s="107"/>
      <c r="N879" s="107"/>
      <c r="O879" s="107"/>
      <c r="P879" s="107"/>
      <c r="Q879" s="107"/>
      <c r="R879" s="107"/>
      <c r="S879" s="107"/>
      <c r="T879" s="107"/>
      <c r="U879" s="107"/>
      <c r="V879" s="107"/>
      <c r="W879" s="107"/>
      <c r="X879" s="107"/>
      <c r="Y879" s="107"/>
      <c r="Z879" s="107"/>
      <c r="AA879" s="107"/>
      <c r="AB879" s="107"/>
      <c r="AC879" s="107"/>
      <c r="AD879" s="107"/>
      <c r="AE879" s="107"/>
      <c r="AF879" s="107"/>
      <c r="AG879" s="107"/>
      <c r="AH879" s="107"/>
      <c r="AI879" s="107"/>
    </row>
    <row r="880" spans="1:35" ht="15.75" customHeight="1" x14ac:dyDescent="0.3">
      <c r="A880" s="107"/>
      <c r="B880" s="108"/>
      <c r="C880" s="108"/>
      <c r="D880" s="108"/>
      <c r="E880" s="109"/>
      <c r="F880" s="109"/>
      <c r="G880" s="109"/>
      <c r="H880" s="109"/>
      <c r="I880" s="109"/>
      <c r="J880" s="109"/>
      <c r="K880" s="109"/>
      <c r="L880" s="109"/>
      <c r="M880" s="107"/>
      <c r="N880" s="107"/>
      <c r="O880" s="107"/>
      <c r="P880" s="107"/>
      <c r="Q880" s="107"/>
      <c r="R880" s="107"/>
      <c r="S880" s="107"/>
      <c r="T880" s="107"/>
      <c r="U880" s="107"/>
      <c r="V880" s="107"/>
      <c r="W880" s="107"/>
      <c r="X880" s="107"/>
      <c r="Y880" s="107"/>
      <c r="Z880" s="107"/>
      <c r="AA880" s="107"/>
      <c r="AB880" s="107"/>
      <c r="AC880" s="107"/>
      <c r="AD880" s="107"/>
      <c r="AE880" s="107"/>
      <c r="AF880" s="107"/>
      <c r="AG880" s="107"/>
      <c r="AH880" s="107"/>
      <c r="AI880" s="107"/>
    </row>
    <row r="881" spans="1:35" ht="15.75" customHeight="1" x14ac:dyDescent="0.3">
      <c r="A881" s="107"/>
      <c r="B881" s="108"/>
      <c r="C881" s="108"/>
      <c r="D881" s="108"/>
      <c r="E881" s="109"/>
      <c r="F881" s="109"/>
      <c r="G881" s="109"/>
      <c r="H881" s="109"/>
      <c r="I881" s="109"/>
      <c r="J881" s="109"/>
      <c r="K881" s="109"/>
      <c r="L881" s="109"/>
      <c r="M881" s="107"/>
      <c r="N881" s="107"/>
      <c r="O881" s="107"/>
      <c r="P881" s="107"/>
      <c r="Q881" s="107"/>
      <c r="R881" s="107"/>
      <c r="S881" s="107"/>
      <c r="T881" s="107"/>
      <c r="U881" s="107"/>
      <c r="V881" s="107"/>
      <c r="W881" s="107"/>
      <c r="X881" s="107"/>
      <c r="Y881" s="107"/>
      <c r="Z881" s="107"/>
      <c r="AA881" s="107"/>
      <c r="AB881" s="107"/>
      <c r="AC881" s="107"/>
      <c r="AD881" s="107"/>
      <c r="AE881" s="107"/>
      <c r="AF881" s="107"/>
      <c r="AG881" s="107"/>
      <c r="AH881" s="107"/>
      <c r="AI881" s="107"/>
    </row>
    <row r="882" spans="1:35" ht="15.75" customHeight="1" x14ac:dyDescent="0.3">
      <c r="A882" s="107"/>
      <c r="B882" s="108"/>
      <c r="C882" s="108"/>
      <c r="D882" s="108"/>
      <c r="E882" s="109"/>
      <c r="F882" s="109"/>
      <c r="G882" s="109"/>
      <c r="H882" s="109"/>
      <c r="I882" s="109"/>
      <c r="J882" s="109"/>
      <c r="K882" s="109"/>
      <c r="L882" s="109"/>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row>
    <row r="883" spans="1:35" ht="15.75" customHeight="1" x14ac:dyDescent="0.3">
      <c r="A883" s="107"/>
      <c r="B883" s="108"/>
      <c r="C883" s="108"/>
      <c r="D883" s="108"/>
      <c r="E883" s="109"/>
      <c r="F883" s="109"/>
      <c r="G883" s="109"/>
      <c r="H883" s="109"/>
      <c r="I883" s="109"/>
      <c r="J883" s="109"/>
      <c r="K883" s="109"/>
      <c r="L883" s="109"/>
      <c r="M883" s="107"/>
      <c r="N883" s="107"/>
      <c r="O883" s="107"/>
      <c r="P883" s="107"/>
      <c r="Q883" s="107"/>
      <c r="R883" s="107"/>
      <c r="S883" s="107"/>
      <c r="T883" s="107"/>
      <c r="U883" s="107"/>
      <c r="V883" s="107"/>
      <c r="W883" s="107"/>
      <c r="X883" s="107"/>
      <c r="Y883" s="107"/>
      <c r="Z883" s="107"/>
      <c r="AA883" s="107"/>
      <c r="AB883" s="107"/>
      <c r="AC883" s="107"/>
      <c r="AD883" s="107"/>
      <c r="AE883" s="107"/>
      <c r="AF883" s="107"/>
      <c r="AG883" s="107"/>
      <c r="AH883" s="107"/>
      <c r="AI883" s="107"/>
    </row>
    <row r="884" spans="1:35" ht="15.75" customHeight="1" x14ac:dyDescent="0.3">
      <c r="A884" s="107"/>
      <c r="B884" s="108"/>
      <c r="C884" s="108"/>
      <c r="D884" s="108"/>
      <c r="E884" s="109"/>
      <c r="F884" s="109"/>
      <c r="G884" s="109"/>
      <c r="H884" s="109"/>
      <c r="I884" s="109"/>
      <c r="J884" s="109"/>
      <c r="K884" s="109"/>
      <c r="L884" s="109"/>
      <c r="M884" s="107"/>
      <c r="N884" s="107"/>
      <c r="O884" s="107"/>
      <c r="P884" s="107"/>
      <c r="Q884" s="107"/>
      <c r="R884" s="107"/>
      <c r="S884" s="107"/>
      <c r="T884" s="107"/>
      <c r="U884" s="107"/>
      <c r="V884" s="107"/>
      <c r="W884" s="107"/>
      <c r="X884" s="107"/>
      <c r="Y884" s="107"/>
      <c r="Z884" s="107"/>
      <c r="AA884" s="107"/>
      <c r="AB884" s="107"/>
      <c r="AC884" s="107"/>
      <c r="AD884" s="107"/>
      <c r="AE884" s="107"/>
      <c r="AF884" s="107"/>
      <c r="AG884" s="107"/>
      <c r="AH884" s="107"/>
      <c r="AI884" s="107"/>
    </row>
    <row r="885" spans="1:35" ht="15.75" customHeight="1" x14ac:dyDescent="0.3">
      <c r="A885" s="107"/>
      <c r="B885" s="108"/>
      <c r="C885" s="108"/>
      <c r="D885" s="108"/>
      <c r="E885" s="109"/>
      <c r="F885" s="109"/>
      <c r="G885" s="109"/>
      <c r="H885" s="109"/>
      <c r="I885" s="109"/>
      <c r="J885" s="109"/>
      <c r="K885" s="109"/>
      <c r="L885" s="109"/>
      <c r="M885" s="107"/>
      <c r="N885" s="107"/>
      <c r="O885" s="107"/>
      <c r="P885" s="107"/>
      <c r="Q885" s="107"/>
      <c r="R885" s="107"/>
      <c r="S885" s="107"/>
      <c r="T885" s="107"/>
      <c r="U885" s="107"/>
      <c r="V885" s="107"/>
      <c r="W885" s="107"/>
      <c r="X885" s="107"/>
      <c r="Y885" s="107"/>
      <c r="Z885" s="107"/>
      <c r="AA885" s="107"/>
      <c r="AB885" s="107"/>
      <c r="AC885" s="107"/>
      <c r="AD885" s="107"/>
      <c r="AE885" s="107"/>
      <c r="AF885" s="107"/>
      <c r="AG885" s="107"/>
      <c r="AH885" s="107"/>
      <c r="AI885" s="107"/>
    </row>
    <row r="886" spans="1:35" ht="15.75" customHeight="1" x14ac:dyDescent="0.3">
      <c r="A886" s="107"/>
      <c r="B886" s="108"/>
      <c r="C886" s="108"/>
      <c r="D886" s="108"/>
      <c r="E886" s="109"/>
      <c r="F886" s="109"/>
      <c r="G886" s="109"/>
      <c r="H886" s="109"/>
      <c r="I886" s="109"/>
      <c r="J886" s="109"/>
      <c r="K886" s="109"/>
      <c r="L886" s="109"/>
      <c r="M886" s="107"/>
      <c r="N886" s="107"/>
      <c r="O886" s="107"/>
      <c r="P886" s="107"/>
      <c r="Q886" s="107"/>
      <c r="R886" s="107"/>
      <c r="S886" s="107"/>
      <c r="T886" s="107"/>
      <c r="U886" s="107"/>
      <c r="V886" s="107"/>
      <c r="W886" s="107"/>
      <c r="X886" s="107"/>
      <c r="Y886" s="107"/>
      <c r="Z886" s="107"/>
      <c r="AA886" s="107"/>
      <c r="AB886" s="107"/>
      <c r="AC886" s="107"/>
      <c r="AD886" s="107"/>
      <c r="AE886" s="107"/>
      <c r="AF886" s="107"/>
      <c r="AG886" s="107"/>
      <c r="AH886" s="107"/>
      <c r="AI886" s="107"/>
    </row>
    <row r="887" spans="1:35" ht="15.75" customHeight="1" x14ac:dyDescent="0.3">
      <c r="A887" s="107"/>
      <c r="B887" s="108"/>
      <c r="C887" s="108"/>
      <c r="D887" s="108"/>
      <c r="E887" s="109"/>
      <c r="F887" s="109"/>
      <c r="G887" s="109"/>
      <c r="H887" s="109"/>
      <c r="I887" s="109"/>
      <c r="J887" s="109"/>
      <c r="K887" s="109"/>
      <c r="L887" s="109"/>
      <c r="M887" s="107"/>
      <c r="N887" s="107"/>
      <c r="O887" s="107"/>
      <c r="P887" s="107"/>
      <c r="Q887" s="107"/>
      <c r="R887" s="107"/>
      <c r="S887" s="107"/>
      <c r="T887" s="107"/>
      <c r="U887" s="107"/>
      <c r="V887" s="107"/>
      <c r="W887" s="107"/>
      <c r="X887" s="107"/>
      <c r="Y887" s="107"/>
      <c r="Z887" s="107"/>
      <c r="AA887" s="107"/>
      <c r="AB887" s="107"/>
      <c r="AC887" s="107"/>
      <c r="AD887" s="107"/>
      <c r="AE887" s="107"/>
      <c r="AF887" s="107"/>
      <c r="AG887" s="107"/>
      <c r="AH887" s="107"/>
      <c r="AI887" s="107"/>
    </row>
    <row r="888" spans="1:35" ht="15.75" customHeight="1" x14ac:dyDescent="0.3">
      <c r="A888" s="107"/>
      <c r="B888" s="108"/>
      <c r="C888" s="108"/>
      <c r="D888" s="108"/>
      <c r="E888" s="109"/>
      <c r="F888" s="109"/>
      <c r="G888" s="109"/>
      <c r="H888" s="109"/>
      <c r="I888" s="109"/>
      <c r="J888" s="109"/>
      <c r="K888" s="109"/>
      <c r="L888" s="109"/>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row>
    <row r="889" spans="1:35" ht="15.75" customHeight="1" x14ac:dyDescent="0.3">
      <c r="A889" s="107"/>
      <c r="B889" s="108"/>
      <c r="C889" s="108"/>
      <c r="D889" s="108"/>
      <c r="E889" s="109"/>
      <c r="F889" s="109"/>
      <c r="G889" s="109"/>
      <c r="H889" s="109"/>
      <c r="I889" s="109"/>
      <c r="J889" s="109"/>
      <c r="K889" s="109"/>
      <c r="L889" s="109"/>
      <c r="M889" s="107"/>
      <c r="N889" s="107"/>
      <c r="O889" s="107"/>
      <c r="P889" s="107"/>
      <c r="Q889" s="107"/>
      <c r="R889" s="107"/>
      <c r="S889" s="107"/>
      <c r="T889" s="107"/>
      <c r="U889" s="107"/>
      <c r="V889" s="107"/>
      <c r="W889" s="107"/>
      <c r="X889" s="107"/>
      <c r="Y889" s="107"/>
      <c r="Z889" s="107"/>
      <c r="AA889" s="107"/>
      <c r="AB889" s="107"/>
      <c r="AC889" s="107"/>
      <c r="AD889" s="107"/>
      <c r="AE889" s="107"/>
      <c r="AF889" s="107"/>
      <c r="AG889" s="107"/>
      <c r="AH889" s="107"/>
      <c r="AI889" s="107"/>
    </row>
    <row r="890" spans="1:35" ht="15.75" customHeight="1" x14ac:dyDescent="0.3">
      <c r="A890" s="107"/>
      <c r="B890" s="108"/>
      <c r="C890" s="108"/>
      <c r="D890" s="108"/>
      <c r="E890" s="109"/>
      <c r="F890" s="109"/>
      <c r="G890" s="109"/>
      <c r="H890" s="109"/>
      <c r="I890" s="109"/>
      <c r="J890" s="109"/>
      <c r="K890" s="109"/>
      <c r="L890" s="109"/>
      <c r="M890" s="107"/>
      <c r="N890" s="107"/>
      <c r="O890" s="107"/>
      <c r="P890" s="107"/>
      <c r="Q890" s="107"/>
      <c r="R890" s="107"/>
      <c r="S890" s="107"/>
      <c r="T890" s="107"/>
      <c r="U890" s="107"/>
      <c r="V890" s="107"/>
      <c r="W890" s="107"/>
      <c r="X890" s="107"/>
      <c r="Y890" s="107"/>
      <c r="Z890" s="107"/>
      <c r="AA890" s="107"/>
      <c r="AB890" s="107"/>
      <c r="AC890" s="107"/>
      <c r="AD890" s="107"/>
      <c r="AE890" s="107"/>
      <c r="AF890" s="107"/>
      <c r="AG890" s="107"/>
      <c r="AH890" s="107"/>
      <c r="AI890" s="107"/>
    </row>
    <row r="891" spans="1:35" ht="15.75" customHeight="1" x14ac:dyDescent="0.3">
      <c r="A891" s="107"/>
      <c r="B891" s="108"/>
      <c r="C891" s="108"/>
      <c r="D891" s="108"/>
      <c r="E891" s="109"/>
      <c r="F891" s="109"/>
      <c r="G891" s="109"/>
      <c r="H891" s="109"/>
      <c r="I891" s="109"/>
      <c r="J891" s="109"/>
      <c r="K891" s="109"/>
      <c r="L891" s="109"/>
      <c r="M891" s="107"/>
      <c r="N891" s="107"/>
      <c r="O891" s="107"/>
      <c r="P891" s="107"/>
      <c r="Q891" s="107"/>
      <c r="R891" s="107"/>
      <c r="S891" s="107"/>
      <c r="T891" s="107"/>
      <c r="U891" s="107"/>
      <c r="V891" s="107"/>
      <c r="W891" s="107"/>
      <c r="X891" s="107"/>
      <c r="Y891" s="107"/>
      <c r="Z891" s="107"/>
      <c r="AA891" s="107"/>
      <c r="AB891" s="107"/>
      <c r="AC891" s="107"/>
      <c r="AD891" s="107"/>
      <c r="AE891" s="107"/>
      <c r="AF891" s="107"/>
      <c r="AG891" s="107"/>
      <c r="AH891" s="107"/>
      <c r="AI891" s="107"/>
    </row>
    <row r="892" spans="1:35" ht="15.75" customHeight="1" x14ac:dyDescent="0.3">
      <c r="A892" s="107"/>
      <c r="B892" s="108"/>
      <c r="C892" s="108"/>
      <c r="D892" s="108"/>
      <c r="E892" s="109"/>
      <c r="F892" s="109"/>
      <c r="G892" s="109"/>
      <c r="H892" s="109"/>
      <c r="I892" s="109"/>
      <c r="J892" s="109"/>
      <c r="K892" s="109"/>
      <c r="L892" s="109"/>
      <c r="M892" s="107"/>
      <c r="N892" s="107"/>
      <c r="O892" s="107"/>
      <c r="P892" s="107"/>
      <c r="Q892" s="107"/>
      <c r="R892" s="107"/>
      <c r="S892" s="107"/>
      <c r="T892" s="107"/>
      <c r="U892" s="107"/>
      <c r="V892" s="107"/>
      <c r="W892" s="107"/>
      <c r="X892" s="107"/>
      <c r="Y892" s="107"/>
      <c r="Z892" s="107"/>
      <c r="AA892" s="107"/>
      <c r="AB892" s="107"/>
      <c r="AC892" s="107"/>
      <c r="AD892" s="107"/>
      <c r="AE892" s="107"/>
      <c r="AF892" s="107"/>
      <c r="AG892" s="107"/>
      <c r="AH892" s="107"/>
      <c r="AI892" s="107"/>
    </row>
    <row r="893" spans="1:35" ht="15.75" customHeight="1" x14ac:dyDescent="0.3">
      <c r="A893" s="107"/>
      <c r="B893" s="108"/>
      <c r="C893" s="108"/>
      <c r="D893" s="108"/>
      <c r="E893" s="109"/>
      <c r="F893" s="109"/>
      <c r="G893" s="109"/>
      <c r="H893" s="109"/>
      <c r="I893" s="109"/>
      <c r="J893" s="109"/>
      <c r="K893" s="109"/>
      <c r="L893" s="109"/>
      <c r="M893" s="107"/>
      <c r="N893" s="107"/>
      <c r="O893" s="107"/>
      <c r="P893" s="107"/>
      <c r="Q893" s="107"/>
      <c r="R893" s="107"/>
      <c r="S893" s="107"/>
      <c r="T893" s="107"/>
      <c r="U893" s="107"/>
      <c r="V893" s="107"/>
      <c r="W893" s="107"/>
      <c r="X893" s="107"/>
      <c r="Y893" s="107"/>
      <c r="Z893" s="107"/>
      <c r="AA893" s="107"/>
      <c r="AB893" s="107"/>
      <c r="AC893" s="107"/>
      <c r="AD893" s="107"/>
      <c r="AE893" s="107"/>
      <c r="AF893" s="107"/>
      <c r="AG893" s="107"/>
      <c r="AH893" s="107"/>
      <c r="AI893" s="107"/>
    </row>
    <row r="894" spans="1:35" ht="15.75" customHeight="1" x14ac:dyDescent="0.3">
      <c r="A894" s="107"/>
      <c r="B894" s="108"/>
      <c r="C894" s="108"/>
      <c r="D894" s="108"/>
      <c r="E894" s="109"/>
      <c r="F894" s="109"/>
      <c r="G894" s="109"/>
      <c r="H894" s="109"/>
      <c r="I894" s="109"/>
      <c r="J894" s="109"/>
      <c r="K894" s="109"/>
      <c r="L894" s="109"/>
      <c r="M894" s="107"/>
      <c r="N894" s="107"/>
      <c r="O894" s="107"/>
      <c r="P894" s="107"/>
      <c r="Q894" s="107"/>
      <c r="R894" s="107"/>
      <c r="S894" s="107"/>
      <c r="T894" s="107"/>
      <c r="U894" s="107"/>
      <c r="V894" s="107"/>
      <c r="W894" s="107"/>
      <c r="X894" s="107"/>
      <c r="Y894" s="107"/>
      <c r="Z894" s="107"/>
      <c r="AA894" s="107"/>
      <c r="AB894" s="107"/>
      <c r="AC894" s="107"/>
      <c r="AD894" s="107"/>
      <c r="AE894" s="107"/>
      <c r="AF894" s="107"/>
      <c r="AG894" s="107"/>
      <c r="AH894" s="107"/>
      <c r="AI894" s="107"/>
    </row>
    <row r="895" spans="1:35" ht="15.75" customHeight="1" x14ac:dyDescent="0.3">
      <c r="A895" s="107"/>
      <c r="B895" s="108"/>
      <c r="C895" s="108"/>
      <c r="D895" s="108"/>
      <c r="E895" s="109"/>
      <c r="F895" s="109"/>
      <c r="G895" s="109"/>
      <c r="H895" s="109"/>
      <c r="I895" s="109"/>
      <c r="J895" s="109"/>
      <c r="K895" s="109"/>
      <c r="L895" s="109"/>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row>
    <row r="896" spans="1:35" ht="15.75" customHeight="1" x14ac:dyDescent="0.3">
      <c r="A896" s="107"/>
      <c r="B896" s="108"/>
      <c r="C896" s="108"/>
      <c r="D896" s="108"/>
      <c r="E896" s="109"/>
      <c r="F896" s="109"/>
      <c r="G896" s="109"/>
      <c r="H896" s="109"/>
      <c r="I896" s="109"/>
      <c r="J896" s="109"/>
      <c r="K896" s="109"/>
      <c r="L896" s="109"/>
      <c r="M896" s="107"/>
      <c r="N896" s="107"/>
      <c r="O896" s="107"/>
      <c r="P896" s="107"/>
      <c r="Q896" s="107"/>
      <c r="R896" s="107"/>
      <c r="S896" s="107"/>
      <c r="T896" s="107"/>
      <c r="U896" s="107"/>
      <c r="V896" s="107"/>
      <c r="W896" s="107"/>
      <c r="X896" s="107"/>
      <c r="Y896" s="107"/>
      <c r="Z896" s="107"/>
      <c r="AA896" s="107"/>
      <c r="AB896" s="107"/>
      <c r="AC896" s="107"/>
      <c r="AD896" s="107"/>
      <c r="AE896" s="107"/>
      <c r="AF896" s="107"/>
      <c r="AG896" s="107"/>
      <c r="AH896" s="107"/>
      <c r="AI896" s="107"/>
    </row>
    <row r="897" spans="1:35" ht="15.75" customHeight="1" x14ac:dyDescent="0.3">
      <c r="A897" s="107"/>
      <c r="B897" s="108"/>
      <c r="C897" s="108"/>
      <c r="D897" s="108"/>
      <c r="E897" s="109"/>
      <c r="F897" s="109"/>
      <c r="G897" s="109"/>
      <c r="H897" s="109"/>
      <c r="I897" s="109"/>
      <c r="J897" s="109"/>
      <c r="K897" s="109"/>
      <c r="L897" s="109"/>
      <c r="M897" s="107"/>
      <c r="N897" s="107"/>
      <c r="O897" s="107"/>
      <c r="P897" s="107"/>
      <c r="Q897" s="107"/>
      <c r="R897" s="107"/>
      <c r="S897" s="107"/>
      <c r="T897" s="107"/>
      <c r="U897" s="107"/>
      <c r="V897" s="107"/>
      <c r="W897" s="107"/>
      <c r="X897" s="107"/>
      <c r="Y897" s="107"/>
      <c r="Z897" s="107"/>
      <c r="AA897" s="107"/>
      <c r="AB897" s="107"/>
      <c r="AC897" s="107"/>
      <c r="AD897" s="107"/>
      <c r="AE897" s="107"/>
      <c r="AF897" s="107"/>
      <c r="AG897" s="107"/>
      <c r="AH897" s="107"/>
      <c r="AI897" s="107"/>
    </row>
    <row r="898" spans="1:35" ht="15.75" customHeight="1" x14ac:dyDescent="0.3">
      <c r="A898" s="107"/>
      <c r="B898" s="108"/>
      <c r="C898" s="108"/>
      <c r="D898" s="108"/>
      <c r="E898" s="109"/>
      <c r="F898" s="109"/>
      <c r="G898" s="109"/>
      <c r="H898" s="109"/>
      <c r="I898" s="109"/>
      <c r="J898" s="109"/>
      <c r="K898" s="109"/>
      <c r="L898" s="109"/>
      <c r="M898" s="107"/>
      <c r="N898" s="107"/>
      <c r="O898" s="107"/>
      <c r="P898" s="107"/>
      <c r="Q898" s="107"/>
      <c r="R898" s="107"/>
      <c r="S898" s="107"/>
      <c r="T898" s="107"/>
      <c r="U898" s="107"/>
      <c r="V898" s="107"/>
      <c r="W898" s="107"/>
      <c r="X898" s="107"/>
      <c r="Y898" s="107"/>
      <c r="Z898" s="107"/>
      <c r="AA898" s="107"/>
      <c r="AB898" s="107"/>
      <c r="AC898" s="107"/>
      <c r="AD898" s="107"/>
      <c r="AE898" s="107"/>
      <c r="AF898" s="107"/>
      <c r="AG898" s="107"/>
      <c r="AH898" s="107"/>
      <c r="AI898" s="107"/>
    </row>
    <row r="899" spans="1:35" ht="15.75" customHeight="1" x14ac:dyDescent="0.3">
      <c r="A899" s="107"/>
      <c r="B899" s="108"/>
      <c r="C899" s="108"/>
      <c r="D899" s="108"/>
      <c r="E899" s="109"/>
      <c r="F899" s="109"/>
      <c r="G899" s="109"/>
      <c r="H899" s="109"/>
      <c r="I899" s="109"/>
      <c r="J899" s="109"/>
      <c r="K899" s="109"/>
      <c r="L899" s="109"/>
      <c r="M899" s="107"/>
      <c r="N899" s="107"/>
      <c r="O899" s="107"/>
      <c r="P899" s="107"/>
      <c r="Q899" s="107"/>
      <c r="R899" s="107"/>
      <c r="S899" s="107"/>
      <c r="T899" s="107"/>
      <c r="U899" s="107"/>
      <c r="V899" s="107"/>
      <c r="W899" s="107"/>
      <c r="X899" s="107"/>
      <c r="Y899" s="107"/>
      <c r="Z899" s="107"/>
      <c r="AA899" s="107"/>
      <c r="AB899" s="107"/>
      <c r="AC899" s="107"/>
      <c r="AD899" s="107"/>
      <c r="AE899" s="107"/>
      <c r="AF899" s="107"/>
      <c r="AG899" s="107"/>
      <c r="AH899" s="107"/>
      <c r="AI899" s="107"/>
    </row>
    <row r="900" spans="1:35" ht="15.75" customHeight="1" x14ac:dyDescent="0.3">
      <c r="A900" s="107"/>
      <c r="B900" s="108"/>
      <c r="C900" s="108"/>
      <c r="D900" s="108"/>
      <c r="E900" s="109"/>
      <c r="F900" s="109"/>
      <c r="G900" s="109"/>
      <c r="H900" s="109"/>
      <c r="I900" s="109"/>
      <c r="J900" s="109"/>
      <c r="K900" s="109"/>
      <c r="L900" s="109"/>
      <c r="M900" s="107"/>
      <c r="N900" s="107"/>
      <c r="O900" s="107"/>
      <c r="P900" s="107"/>
      <c r="Q900" s="107"/>
      <c r="R900" s="107"/>
      <c r="S900" s="107"/>
      <c r="T900" s="107"/>
      <c r="U900" s="107"/>
      <c r="V900" s="107"/>
      <c r="W900" s="107"/>
      <c r="X900" s="107"/>
      <c r="Y900" s="107"/>
      <c r="Z900" s="107"/>
      <c r="AA900" s="107"/>
      <c r="AB900" s="107"/>
      <c r="AC900" s="107"/>
      <c r="AD900" s="107"/>
      <c r="AE900" s="107"/>
      <c r="AF900" s="107"/>
      <c r="AG900" s="107"/>
      <c r="AH900" s="107"/>
      <c r="AI900" s="107"/>
    </row>
    <row r="901" spans="1:35" ht="15.75" customHeight="1" x14ac:dyDescent="0.3">
      <c r="A901" s="107"/>
      <c r="B901" s="108"/>
      <c r="C901" s="108"/>
      <c r="D901" s="108"/>
      <c r="E901" s="109"/>
      <c r="F901" s="109"/>
      <c r="G901" s="109"/>
      <c r="H901" s="109"/>
      <c r="I901" s="109"/>
      <c r="J901" s="109"/>
      <c r="K901" s="109"/>
      <c r="L901" s="109"/>
      <c r="M901" s="107"/>
      <c r="N901" s="107"/>
      <c r="O901" s="107"/>
      <c r="P901" s="107"/>
      <c r="Q901" s="107"/>
      <c r="R901" s="107"/>
      <c r="S901" s="107"/>
      <c r="T901" s="107"/>
      <c r="U901" s="107"/>
      <c r="V901" s="107"/>
      <c r="W901" s="107"/>
      <c r="X901" s="107"/>
      <c r="Y901" s="107"/>
      <c r="Z901" s="107"/>
      <c r="AA901" s="107"/>
      <c r="AB901" s="107"/>
      <c r="AC901" s="107"/>
      <c r="AD901" s="107"/>
      <c r="AE901" s="107"/>
      <c r="AF901" s="107"/>
      <c r="AG901" s="107"/>
      <c r="AH901" s="107"/>
      <c r="AI901" s="107"/>
    </row>
    <row r="902" spans="1:35" ht="15.75" customHeight="1" x14ac:dyDescent="0.3">
      <c r="A902" s="107"/>
      <c r="B902" s="108"/>
      <c r="C902" s="108"/>
      <c r="D902" s="108"/>
      <c r="E902" s="109"/>
      <c r="F902" s="109"/>
      <c r="G902" s="109"/>
      <c r="H902" s="109"/>
      <c r="I902" s="109"/>
      <c r="J902" s="109"/>
      <c r="K902" s="109"/>
      <c r="L902" s="109"/>
      <c r="M902" s="107"/>
      <c r="N902" s="107"/>
      <c r="O902" s="107"/>
      <c r="P902" s="107"/>
      <c r="Q902" s="107"/>
      <c r="R902" s="107"/>
      <c r="S902" s="107"/>
      <c r="T902" s="107"/>
      <c r="U902" s="107"/>
      <c r="V902" s="107"/>
      <c r="W902" s="107"/>
      <c r="X902" s="107"/>
      <c r="Y902" s="107"/>
      <c r="Z902" s="107"/>
      <c r="AA902" s="107"/>
      <c r="AB902" s="107"/>
      <c r="AC902" s="107"/>
      <c r="AD902" s="107"/>
      <c r="AE902" s="107"/>
      <c r="AF902" s="107"/>
      <c r="AG902" s="107"/>
      <c r="AH902" s="107"/>
      <c r="AI902" s="107"/>
    </row>
    <row r="903" spans="1:35" ht="15.75" customHeight="1" x14ac:dyDescent="0.3">
      <c r="A903" s="107"/>
      <c r="B903" s="108"/>
      <c r="C903" s="108"/>
      <c r="D903" s="108"/>
      <c r="E903" s="109"/>
      <c r="F903" s="109"/>
      <c r="G903" s="109"/>
      <c r="H903" s="109"/>
      <c r="I903" s="109"/>
      <c r="J903" s="109"/>
      <c r="K903" s="109"/>
      <c r="L903" s="109"/>
      <c r="M903" s="107"/>
      <c r="N903" s="107"/>
      <c r="O903" s="107"/>
      <c r="P903" s="107"/>
      <c r="Q903" s="107"/>
      <c r="R903" s="107"/>
      <c r="S903" s="107"/>
      <c r="T903" s="107"/>
      <c r="U903" s="107"/>
      <c r="V903" s="107"/>
      <c r="W903" s="107"/>
      <c r="X903" s="107"/>
      <c r="Y903" s="107"/>
      <c r="Z903" s="107"/>
      <c r="AA903" s="107"/>
      <c r="AB903" s="107"/>
      <c r="AC903" s="107"/>
      <c r="AD903" s="107"/>
      <c r="AE903" s="107"/>
      <c r="AF903" s="107"/>
      <c r="AG903" s="107"/>
      <c r="AH903" s="107"/>
      <c r="AI903" s="107"/>
    </row>
    <row r="904" spans="1:35" ht="15.75" customHeight="1" x14ac:dyDescent="0.3">
      <c r="A904" s="107"/>
      <c r="B904" s="108"/>
      <c r="C904" s="108"/>
      <c r="D904" s="108"/>
      <c r="E904" s="109"/>
      <c r="F904" s="109"/>
      <c r="G904" s="109"/>
      <c r="H904" s="109"/>
      <c r="I904" s="109"/>
      <c r="J904" s="109"/>
      <c r="K904" s="109"/>
      <c r="L904" s="109"/>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row>
    <row r="905" spans="1:35" ht="15.75" customHeight="1" x14ac:dyDescent="0.3">
      <c r="A905" s="107"/>
      <c r="B905" s="108"/>
      <c r="C905" s="108"/>
      <c r="D905" s="108"/>
      <c r="E905" s="109"/>
      <c r="F905" s="109"/>
      <c r="G905" s="109"/>
      <c r="H905" s="109"/>
      <c r="I905" s="109"/>
      <c r="J905" s="109"/>
      <c r="K905" s="109"/>
      <c r="L905" s="109"/>
      <c r="M905" s="107"/>
      <c r="N905" s="107"/>
      <c r="O905" s="107"/>
      <c r="P905" s="107"/>
      <c r="Q905" s="107"/>
      <c r="R905" s="107"/>
      <c r="S905" s="107"/>
      <c r="T905" s="107"/>
      <c r="U905" s="107"/>
      <c r="V905" s="107"/>
      <c r="W905" s="107"/>
      <c r="X905" s="107"/>
      <c r="Y905" s="107"/>
      <c r="Z905" s="107"/>
      <c r="AA905" s="107"/>
      <c r="AB905" s="107"/>
      <c r="AC905" s="107"/>
      <c r="AD905" s="107"/>
      <c r="AE905" s="107"/>
      <c r="AF905" s="107"/>
      <c r="AG905" s="107"/>
      <c r="AH905" s="107"/>
      <c r="AI905" s="107"/>
    </row>
    <row r="906" spans="1:35" ht="15.75" customHeight="1" x14ac:dyDescent="0.3">
      <c r="A906" s="107"/>
      <c r="B906" s="108"/>
      <c r="C906" s="108"/>
      <c r="D906" s="108"/>
      <c r="E906" s="109"/>
      <c r="F906" s="109"/>
      <c r="G906" s="109"/>
      <c r="H906" s="109"/>
      <c r="I906" s="109"/>
      <c r="J906" s="109"/>
      <c r="K906" s="109"/>
      <c r="L906" s="109"/>
      <c r="M906" s="107"/>
      <c r="N906" s="107"/>
      <c r="O906" s="107"/>
      <c r="P906" s="107"/>
      <c r="Q906" s="107"/>
      <c r="R906" s="107"/>
      <c r="S906" s="107"/>
      <c r="T906" s="107"/>
      <c r="U906" s="107"/>
      <c r="V906" s="107"/>
      <c r="W906" s="107"/>
      <c r="X906" s="107"/>
      <c r="Y906" s="107"/>
      <c r="Z906" s="107"/>
      <c r="AA906" s="107"/>
      <c r="AB906" s="107"/>
      <c r="AC906" s="107"/>
      <c r="AD906" s="107"/>
      <c r="AE906" s="107"/>
      <c r="AF906" s="107"/>
      <c r="AG906" s="107"/>
      <c r="AH906" s="107"/>
      <c r="AI906" s="107"/>
    </row>
    <row r="907" spans="1:35" ht="15.75" customHeight="1" x14ac:dyDescent="0.3">
      <c r="A907" s="107"/>
      <c r="B907" s="108"/>
      <c r="C907" s="108"/>
      <c r="D907" s="108"/>
      <c r="E907" s="109"/>
      <c r="F907" s="109"/>
      <c r="G907" s="109"/>
      <c r="H907" s="109"/>
      <c r="I907" s="109"/>
      <c r="J907" s="109"/>
      <c r="K907" s="109"/>
      <c r="L907" s="109"/>
      <c r="M907" s="107"/>
      <c r="N907" s="107"/>
      <c r="O907" s="107"/>
      <c r="P907" s="107"/>
      <c r="Q907" s="107"/>
      <c r="R907" s="107"/>
      <c r="S907" s="107"/>
      <c r="T907" s="107"/>
      <c r="U907" s="107"/>
      <c r="V907" s="107"/>
      <c r="W907" s="107"/>
      <c r="X907" s="107"/>
      <c r="Y907" s="107"/>
      <c r="Z907" s="107"/>
      <c r="AA907" s="107"/>
      <c r="AB907" s="107"/>
      <c r="AC907" s="107"/>
      <c r="AD907" s="107"/>
      <c r="AE907" s="107"/>
      <c r="AF907" s="107"/>
      <c r="AG907" s="107"/>
      <c r="AH907" s="107"/>
      <c r="AI907" s="107"/>
    </row>
    <row r="908" spans="1:35" ht="15.75" customHeight="1" x14ac:dyDescent="0.3">
      <c r="A908" s="107"/>
      <c r="B908" s="108"/>
      <c r="C908" s="108"/>
      <c r="D908" s="108"/>
      <c r="E908" s="109"/>
      <c r="F908" s="109"/>
      <c r="G908" s="109"/>
      <c r="H908" s="109"/>
      <c r="I908" s="109"/>
      <c r="J908" s="109"/>
      <c r="K908" s="109"/>
      <c r="L908" s="109"/>
      <c r="M908" s="107"/>
      <c r="N908" s="107"/>
      <c r="O908" s="107"/>
      <c r="P908" s="107"/>
      <c r="Q908" s="107"/>
      <c r="R908" s="107"/>
      <c r="S908" s="107"/>
      <c r="T908" s="107"/>
      <c r="U908" s="107"/>
      <c r="V908" s="107"/>
      <c r="W908" s="107"/>
      <c r="X908" s="107"/>
      <c r="Y908" s="107"/>
      <c r="Z908" s="107"/>
      <c r="AA908" s="107"/>
      <c r="AB908" s="107"/>
      <c r="AC908" s="107"/>
      <c r="AD908" s="107"/>
      <c r="AE908" s="107"/>
      <c r="AF908" s="107"/>
      <c r="AG908" s="107"/>
      <c r="AH908" s="107"/>
      <c r="AI908" s="107"/>
    </row>
    <row r="909" spans="1:35" ht="15.75" customHeight="1" x14ac:dyDescent="0.3">
      <c r="A909" s="107"/>
      <c r="B909" s="108"/>
      <c r="C909" s="108"/>
      <c r="D909" s="108"/>
      <c r="E909" s="109"/>
      <c r="F909" s="109"/>
      <c r="G909" s="109"/>
      <c r="H909" s="109"/>
      <c r="I909" s="109"/>
      <c r="J909" s="109"/>
      <c r="K909" s="109"/>
      <c r="L909" s="109"/>
      <c r="M909" s="107"/>
      <c r="N909" s="107"/>
      <c r="O909" s="107"/>
      <c r="P909" s="107"/>
      <c r="Q909" s="107"/>
      <c r="R909" s="107"/>
      <c r="S909" s="107"/>
      <c r="T909" s="107"/>
      <c r="U909" s="107"/>
      <c r="V909" s="107"/>
      <c r="W909" s="107"/>
      <c r="X909" s="107"/>
      <c r="Y909" s="107"/>
      <c r="Z909" s="107"/>
      <c r="AA909" s="107"/>
      <c r="AB909" s="107"/>
      <c r="AC909" s="107"/>
      <c r="AD909" s="107"/>
      <c r="AE909" s="107"/>
      <c r="AF909" s="107"/>
      <c r="AG909" s="107"/>
      <c r="AH909" s="107"/>
      <c r="AI909" s="107"/>
    </row>
    <row r="910" spans="1:35" ht="15.75" customHeight="1" x14ac:dyDescent="0.3">
      <c r="A910" s="107"/>
      <c r="B910" s="108"/>
      <c r="C910" s="108"/>
      <c r="D910" s="108"/>
      <c r="E910" s="109"/>
      <c r="F910" s="109"/>
      <c r="G910" s="109"/>
      <c r="H910" s="109"/>
      <c r="I910" s="109"/>
      <c r="J910" s="109"/>
      <c r="K910" s="109"/>
      <c r="L910" s="109"/>
      <c r="M910" s="107"/>
      <c r="N910" s="107"/>
      <c r="O910" s="107"/>
      <c r="P910" s="107"/>
      <c r="Q910" s="107"/>
      <c r="R910" s="107"/>
      <c r="S910" s="107"/>
      <c r="T910" s="107"/>
      <c r="U910" s="107"/>
      <c r="V910" s="107"/>
      <c r="W910" s="107"/>
      <c r="X910" s="107"/>
      <c r="Y910" s="107"/>
      <c r="Z910" s="107"/>
      <c r="AA910" s="107"/>
      <c r="AB910" s="107"/>
      <c r="AC910" s="107"/>
      <c r="AD910" s="107"/>
      <c r="AE910" s="107"/>
      <c r="AF910" s="107"/>
      <c r="AG910" s="107"/>
      <c r="AH910" s="107"/>
      <c r="AI910" s="107"/>
    </row>
    <row r="911" spans="1:35" ht="15.75" customHeight="1" x14ac:dyDescent="0.3">
      <c r="A911" s="107"/>
      <c r="B911" s="108"/>
      <c r="C911" s="108"/>
      <c r="D911" s="108"/>
      <c r="E911" s="109"/>
      <c r="F911" s="109"/>
      <c r="G911" s="109"/>
      <c r="H911" s="109"/>
      <c r="I911" s="109"/>
      <c r="J911" s="109"/>
      <c r="K911" s="109"/>
      <c r="L911" s="109"/>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row>
    <row r="912" spans="1:35" ht="15.75" customHeight="1" x14ac:dyDescent="0.3">
      <c r="A912" s="107"/>
      <c r="B912" s="108"/>
      <c r="C912" s="108"/>
      <c r="D912" s="108"/>
      <c r="E912" s="109"/>
      <c r="F912" s="109"/>
      <c r="G912" s="109"/>
      <c r="H912" s="109"/>
      <c r="I912" s="109"/>
      <c r="J912" s="109"/>
      <c r="K912" s="109"/>
      <c r="L912" s="109"/>
      <c r="M912" s="107"/>
      <c r="N912" s="107"/>
      <c r="O912" s="107"/>
      <c r="P912" s="107"/>
      <c r="Q912" s="107"/>
      <c r="R912" s="107"/>
      <c r="S912" s="107"/>
      <c r="T912" s="107"/>
      <c r="U912" s="107"/>
      <c r="V912" s="107"/>
      <c r="W912" s="107"/>
      <c r="X912" s="107"/>
      <c r="Y912" s="107"/>
      <c r="Z912" s="107"/>
      <c r="AA912" s="107"/>
      <c r="AB912" s="107"/>
      <c r="AC912" s="107"/>
      <c r="AD912" s="107"/>
      <c r="AE912" s="107"/>
      <c r="AF912" s="107"/>
      <c r="AG912" s="107"/>
      <c r="AH912" s="107"/>
      <c r="AI912" s="107"/>
    </row>
    <row r="913" spans="1:35" ht="15.75" customHeight="1" x14ac:dyDescent="0.3">
      <c r="A913" s="107"/>
      <c r="B913" s="108"/>
      <c r="C913" s="108"/>
      <c r="D913" s="108"/>
      <c r="E913" s="109"/>
      <c r="F913" s="109"/>
      <c r="G913" s="109"/>
      <c r="H913" s="109"/>
      <c r="I913" s="109"/>
      <c r="J913" s="109"/>
      <c r="K913" s="109"/>
      <c r="L913" s="109"/>
      <c r="M913" s="107"/>
      <c r="N913" s="107"/>
      <c r="O913" s="107"/>
      <c r="P913" s="107"/>
      <c r="Q913" s="107"/>
      <c r="R913" s="107"/>
      <c r="S913" s="107"/>
      <c r="T913" s="107"/>
      <c r="U913" s="107"/>
      <c r="V913" s="107"/>
      <c r="W913" s="107"/>
      <c r="X913" s="107"/>
      <c r="Y913" s="107"/>
      <c r="Z913" s="107"/>
      <c r="AA913" s="107"/>
      <c r="AB913" s="107"/>
      <c r="AC913" s="107"/>
      <c r="AD913" s="107"/>
      <c r="AE913" s="107"/>
      <c r="AF913" s="107"/>
      <c r="AG913" s="107"/>
      <c r="AH913" s="107"/>
      <c r="AI913" s="107"/>
    </row>
    <row r="914" spans="1:35" ht="15.75" customHeight="1" x14ac:dyDescent="0.3">
      <c r="A914" s="107"/>
      <c r="B914" s="108"/>
      <c r="C914" s="108"/>
      <c r="D914" s="108"/>
      <c r="E914" s="109"/>
      <c r="F914" s="109"/>
      <c r="G914" s="109"/>
      <c r="H914" s="109"/>
      <c r="I914" s="109"/>
      <c r="J914" s="109"/>
      <c r="K914" s="109"/>
      <c r="L914" s="109"/>
      <c r="M914" s="107"/>
      <c r="N914" s="107"/>
      <c r="O914" s="107"/>
      <c r="P914" s="107"/>
      <c r="Q914" s="107"/>
      <c r="R914" s="107"/>
      <c r="S914" s="107"/>
      <c r="T914" s="107"/>
      <c r="U914" s="107"/>
      <c r="V914" s="107"/>
      <c r="W914" s="107"/>
      <c r="X914" s="107"/>
      <c r="Y914" s="107"/>
      <c r="Z914" s="107"/>
      <c r="AA914" s="107"/>
      <c r="AB914" s="107"/>
      <c r="AC914" s="107"/>
      <c r="AD914" s="107"/>
      <c r="AE914" s="107"/>
      <c r="AF914" s="107"/>
      <c r="AG914" s="107"/>
      <c r="AH914" s="107"/>
      <c r="AI914" s="107"/>
    </row>
    <row r="915" spans="1:35" ht="15.75" customHeight="1" x14ac:dyDescent="0.3">
      <c r="A915" s="107"/>
      <c r="B915" s="108"/>
      <c r="C915" s="108"/>
      <c r="D915" s="108"/>
      <c r="E915" s="109"/>
      <c r="F915" s="109"/>
      <c r="G915" s="109"/>
      <c r="H915" s="109"/>
      <c r="I915" s="109"/>
      <c r="J915" s="109"/>
      <c r="K915" s="109"/>
      <c r="L915" s="109"/>
      <c r="M915" s="107"/>
      <c r="N915" s="107"/>
      <c r="O915" s="107"/>
      <c r="P915" s="107"/>
      <c r="Q915" s="107"/>
      <c r="R915" s="107"/>
      <c r="S915" s="107"/>
      <c r="T915" s="107"/>
      <c r="U915" s="107"/>
      <c r="V915" s="107"/>
      <c r="W915" s="107"/>
      <c r="X915" s="107"/>
      <c r="Y915" s="107"/>
      <c r="Z915" s="107"/>
      <c r="AA915" s="107"/>
      <c r="AB915" s="107"/>
      <c r="AC915" s="107"/>
      <c r="AD915" s="107"/>
      <c r="AE915" s="107"/>
      <c r="AF915" s="107"/>
      <c r="AG915" s="107"/>
      <c r="AH915" s="107"/>
      <c r="AI915" s="107"/>
    </row>
    <row r="916" spans="1:35" ht="15.75" customHeight="1" x14ac:dyDescent="0.3">
      <c r="A916" s="107"/>
      <c r="B916" s="108"/>
      <c r="C916" s="108"/>
      <c r="D916" s="108"/>
      <c r="E916" s="109"/>
      <c r="F916" s="109"/>
      <c r="G916" s="109"/>
      <c r="H916" s="109"/>
      <c r="I916" s="109"/>
      <c r="J916" s="109"/>
      <c r="K916" s="109"/>
      <c r="L916" s="109"/>
      <c r="M916" s="107"/>
      <c r="N916" s="107"/>
      <c r="O916" s="107"/>
      <c r="P916" s="107"/>
      <c r="Q916" s="107"/>
      <c r="R916" s="107"/>
      <c r="S916" s="107"/>
      <c r="T916" s="107"/>
      <c r="U916" s="107"/>
      <c r="V916" s="107"/>
      <c r="W916" s="107"/>
      <c r="X916" s="107"/>
      <c r="Y916" s="107"/>
      <c r="Z916" s="107"/>
      <c r="AA916" s="107"/>
      <c r="AB916" s="107"/>
      <c r="AC916" s="107"/>
      <c r="AD916" s="107"/>
      <c r="AE916" s="107"/>
      <c r="AF916" s="107"/>
      <c r="AG916" s="107"/>
      <c r="AH916" s="107"/>
      <c r="AI916" s="107"/>
    </row>
    <row r="917" spans="1:35" ht="15.75" customHeight="1" x14ac:dyDescent="0.3">
      <c r="A917" s="107"/>
      <c r="B917" s="108"/>
      <c r="C917" s="108"/>
      <c r="D917" s="108"/>
      <c r="E917" s="109"/>
      <c r="F917" s="109"/>
      <c r="G917" s="109"/>
      <c r="H917" s="109"/>
      <c r="I917" s="109"/>
      <c r="J917" s="109"/>
      <c r="K917" s="109"/>
      <c r="L917" s="109"/>
      <c r="M917" s="107"/>
      <c r="N917" s="107"/>
      <c r="O917" s="107"/>
      <c r="P917" s="107"/>
      <c r="Q917" s="107"/>
      <c r="R917" s="107"/>
      <c r="S917" s="107"/>
      <c r="T917" s="107"/>
      <c r="U917" s="107"/>
      <c r="V917" s="107"/>
      <c r="W917" s="107"/>
      <c r="X917" s="107"/>
      <c r="Y917" s="107"/>
      <c r="Z917" s="107"/>
      <c r="AA917" s="107"/>
      <c r="AB917" s="107"/>
      <c r="AC917" s="107"/>
      <c r="AD917" s="107"/>
      <c r="AE917" s="107"/>
      <c r="AF917" s="107"/>
      <c r="AG917" s="107"/>
      <c r="AH917" s="107"/>
      <c r="AI917" s="107"/>
    </row>
    <row r="918" spans="1:35" ht="15.75" customHeight="1" x14ac:dyDescent="0.3">
      <c r="A918" s="107"/>
      <c r="B918" s="108"/>
      <c r="C918" s="108"/>
      <c r="D918" s="108"/>
      <c r="E918" s="109"/>
      <c r="F918" s="109"/>
      <c r="G918" s="109"/>
      <c r="H918" s="109"/>
      <c r="I918" s="109"/>
      <c r="J918" s="109"/>
      <c r="K918" s="109"/>
      <c r="L918" s="109"/>
      <c r="M918" s="107"/>
      <c r="N918" s="107"/>
      <c r="O918" s="107"/>
      <c r="P918" s="107"/>
      <c r="Q918" s="107"/>
      <c r="R918" s="107"/>
      <c r="S918" s="107"/>
      <c r="T918" s="107"/>
      <c r="U918" s="107"/>
      <c r="V918" s="107"/>
      <c r="W918" s="107"/>
      <c r="X918" s="107"/>
      <c r="Y918" s="107"/>
      <c r="Z918" s="107"/>
      <c r="AA918" s="107"/>
      <c r="AB918" s="107"/>
      <c r="AC918" s="107"/>
      <c r="AD918" s="107"/>
      <c r="AE918" s="107"/>
      <c r="AF918" s="107"/>
      <c r="AG918" s="107"/>
      <c r="AH918" s="107"/>
      <c r="AI918" s="107"/>
    </row>
    <row r="919" spans="1:35" ht="15.75" customHeight="1" x14ac:dyDescent="0.3">
      <c r="A919" s="107"/>
      <c r="B919" s="108"/>
      <c r="C919" s="108"/>
      <c r="D919" s="108"/>
      <c r="E919" s="109"/>
      <c r="F919" s="109"/>
      <c r="G919" s="109"/>
      <c r="H919" s="109"/>
      <c r="I919" s="109"/>
      <c r="J919" s="109"/>
      <c r="K919" s="109"/>
      <c r="L919" s="109"/>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row>
    <row r="920" spans="1:35" ht="15.75" customHeight="1" x14ac:dyDescent="0.3">
      <c r="A920" s="107"/>
      <c r="B920" s="108"/>
      <c r="C920" s="108"/>
      <c r="D920" s="108"/>
      <c r="E920" s="109"/>
      <c r="F920" s="109"/>
      <c r="G920" s="109"/>
      <c r="H920" s="109"/>
      <c r="I920" s="109"/>
      <c r="J920" s="109"/>
      <c r="K920" s="109"/>
      <c r="L920" s="109"/>
      <c r="M920" s="107"/>
      <c r="N920" s="107"/>
      <c r="O920" s="107"/>
      <c r="P920" s="107"/>
      <c r="Q920" s="107"/>
      <c r="R920" s="107"/>
      <c r="S920" s="107"/>
      <c r="T920" s="107"/>
      <c r="U920" s="107"/>
      <c r="V920" s="107"/>
      <c r="W920" s="107"/>
      <c r="X920" s="107"/>
      <c r="Y920" s="107"/>
      <c r="Z920" s="107"/>
      <c r="AA920" s="107"/>
      <c r="AB920" s="107"/>
      <c r="AC920" s="107"/>
      <c r="AD920" s="107"/>
      <c r="AE920" s="107"/>
      <c r="AF920" s="107"/>
      <c r="AG920" s="107"/>
      <c r="AH920" s="107"/>
      <c r="AI920" s="107"/>
    </row>
    <row r="921" spans="1:35" ht="15.75" customHeight="1" x14ac:dyDescent="0.3">
      <c r="A921" s="107"/>
      <c r="B921" s="108"/>
      <c r="C921" s="108"/>
      <c r="D921" s="108"/>
      <c r="E921" s="109"/>
      <c r="F921" s="109"/>
      <c r="G921" s="109"/>
      <c r="H921" s="109"/>
      <c r="I921" s="109"/>
      <c r="J921" s="109"/>
      <c r="K921" s="109"/>
      <c r="L921" s="109"/>
      <c r="M921" s="107"/>
      <c r="N921" s="107"/>
      <c r="O921" s="107"/>
      <c r="P921" s="107"/>
      <c r="Q921" s="107"/>
      <c r="R921" s="107"/>
      <c r="S921" s="107"/>
      <c r="T921" s="107"/>
      <c r="U921" s="107"/>
      <c r="V921" s="107"/>
      <c r="W921" s="107"/>
      <c r="X921" s="107"/>
      <c r="Y921" s="107"/>
      <c r="Z921" s="107"/>
      <c r="AA921" s="107"/>
      <c r="AB921" s="107"/>
      <c r="AC921" s="107"/>
      <c r="AD921" s="107"/>
      <c r="AE921" s="107"/>
      <c r="AF921" s="107"/>
      <c r="AG921" s="107"/>
      <c r="AH921" s="107"/>
      <c r="AI921" s="107"/>
    </row>
    <row r="922" spans="1:35" ht="15.75" customHeight="1" x14ac:dyDescent="0.3">
      <c r="A922" s="107"/>
      <c r="B922" s="108"/>
      <c r="C922" s="108"/>
      <c r="D922" s="108"/>
      <c r="E922" s="109"/>
      <c r="F922" s="109"/>
      <c r="G922" s="109"/>
      <c r="H922" s="109"/>
      <c r="I922" s="109"/>
      <c r="J922" s="109"/>
      <c r="K922" s="109"/>
      <c r="L922" s="109"/>
      <c r="M922" s="107"/>
      <c r="N922" s="107"/>
      <c r="O922" s="107"/>
      <c r="P922" s="107"/>
      <c r="Q922" s="107"/>
      <c r="R922" s="107"/>
      <c r="S922" s="107"/>
      <c r="T922" s="107"/>
      <c r="U922" s="107"/>
      <c r="V922" s="107"/>
      <c r="W922" s="107"/>
      <c r="X922" s="107"/>
      <c r="Y922" s="107"/>
      <c r="Z922" s="107"/>
      <c r="AA922" s="107"/>
      <c r="AB922" s="107"/>
      <c r="AC922" s="107"/>
      <c r="AD922" s="107"/>
      <c r="AE922" s="107"/>
      <c r="AF922" s="107"/>
      <c r="AG922" s="107"/>
      <c r="AH922" s="107"/>
      <c r="AI922" s="107"/>
    </row>
    <row r="923" spans="1:35" ht="15.75" customHeight="1" x14ac:dyDescent="0.3">
      <c r="A923" s="107"/>
      <c r="B923" s="108"/>
      <c r="C923" s="108"/>
      <c r="D923" s="108"/>
      <c r="E923" s="109"/>
      <c r="F923" s="109"/>
      <c r="G923" s="109"/>
      <c r="H923" s="109"/>
      <c r="I923" s="109"/>
      <c r="J923" s="109"/>
      <c r="K923" s="109"/>
      <c r="L923" s="109"/>
      <c r="M923" s="107"/>
      <c r="N923" s="107"/>
      <c r="O923" s="107"/>
      <c r="P923" s="107"/>
      <c r="Q923" s="107"/>
      <c r="R923" s="107"/>
      <c r="S923" s="107"/>
      <c r="T923" s="107"/>
      <c r="U923" s="107"/>
      <c r="V923" s="107"/>
      <c r="W923" s="107"/>
      <c r="X923" s="107"/>
      <c r="Y923" s="107"/>
      <c r="Z923" s="107"/>
      <c r="AA923" s="107"/>
      <c r="AB923" s="107"/>
      <c r="AC923" s="107"/>
      <c r="AD923" s="107"/>
      <c r="AE923" s="107"/>
      <c r="AF923" s="107"/>
      <c r="AG923" s="107"/>
      <c r="AH923" s="107"/>
      <c r="AI923" s="107"/>
    </row>
    <row r="924" spans="1:35" ht="15.75" customHeight="1" x14ac:dyDescent="0.3">
      <c r="A924" s="107"/>
      <c r="B924" s="108"/>
      <c r="C924" s="108"/>
      <c r="D924" s="108"/>
      <c r="E924" s="109"/>
      <c r="F924" s="109"/>
      <c r="G924" s="109"/>
      <c r="H924" s="109"/>
      <c r="I924" s="109"/>
      <c r="J924" s="109"/>
      <c r="K924" s="109"/>
      <c r="L924" s="109"/>
      <c r="M924" s="107"/>
      <c r="N924" s="107"/>
      <c r="O924" s="107"/>
      <c r="P924" s="107"/>
      <c r="Q924" s="107"/>
      <c r="R924" s="107"/>
      <c r="S924" s="107"/>
      <c r="T924" s="107"/>
      <c r="U924" s="107"/>
      <c r="V924" s="107"/>
      <c r="W924" s="107"/>
      <c r="X924" s="107"/>
      <c r="Y924" s="107"/>
      <c r="Z924" s="107"/>
      <c r="AA924" s="107"/>
      <c r="AB924" s="107"/>
      <c r="AC924" s="107"/>
      <c r="AD924" s="107"/>
      <c r="AE924" s="107"/>
      <c r="AF924" s="107"/>
      <c r="AG924" s="107"/>
      <c r="AH924" s="107"/>
      <c r="AI924" s="107"/>
    </row>
    <row r="925" spans="1:35" ht="15.75" customHeight="1" x14ac:dyDescent="0.3">
      <c r="A925" s="107"/>
      <c r="B925" s="108"/>
      <c r="C925" s="108"/>
      <c r="D925" s="108"/>
      <c r="E925" s="109"/>
      <c r="F925" s="109"/>
      <c r="G925" s="109"/>
      <c r="H925" s="109"/>
      <c r="I925" s="109"/>
      <c r="J925" s="109"/>
      <c r="K925" s="109"/>
      <c r="L925" s="109"/>
      <c r="M925" s="107"/>
      <c r="N925" s="107"/>
      <c r="O925" s="107"/>
      <c r="P925" s="107"/>
      <c r="Q925" s="107"/>
      <c r="R925" s="107"/>
      <c r="S925" s="107"/>
      <c r="T925" s="107"/>
      <c r="U925" s="107"/>
      <c r="V925" s="107"/>
      <c r="W925" s="107"/>
      <c r="X925" s="107"/>
      <c r="Y925" s="107"/>
      <c r="Z925" s="107"/>
      <c r="AA925" s="107"/>
      <c r="AB925" s="107"/>
      <c r="AC925" s="107"/>
      <c r="AD925" s="107"/>
      <c r="AE925" s="107"/>
      <c r="AF925" s="107"/>
      <c r="AG925" s="107"/>
      <c r="AH925" s="107"/>
      <c r="AI925" s="107"/>
    </row>
    <row r="926" spans="1:35" ht="15.75" customHeight="1" x14ac:dyDescent="0.3">
      <c r="A926" s="107"/>
      <c r="B926" s="108"/>
      <c r="C926" s="108"/>
      <c r="D926" s="108"/>
      <c r="E926" s="109"/>
      <c r="F926" s="109"/>
      <c r="G926" s="109"/>
      <c r="H926" s="109"/>
      <c r="I926" s="109"/>
      <c r="J926" s="109"/>
      <c r="K926" s="109"/>
      <c r="L926" s="109"/>
      <c r="M926" s="107"/>
      <c r="N926" s="107"/>
      <c r="O926" s="107"/>
      <c r="P926" s="107"/>
      <c r="Q926" s="107"/>
      <c r="R926" s="107"/>
      <c r="S926" s="107"/>
      <c r="T926" s="107"/>
      <c r="U926" s="107"/>
      <c r="V926" s="107"/>
      <c r="W926" s="107"/>
      <c r="X926" s="107"/>
      <c r="Y926" s="107"/>
      <c r="Z926" s="107"/>
      <c r="AA926" s="107"/>
      <c r="AB926" s="107"/>
      <c r="AC926" s="107"/>
      <c r="AD926" s="107"/>
      <c r="AE926" s="107"/>
      <c r="AF926" s="107"/>
      <c r="AG926" s="107"/>
      <c r="AH926" s="107"/>
      <c r="AI926" s="107"/>
    </row>
    <row r="927" spans="1:35" ht="15.75" customHeight="1" x14ac:dyDescent="0.3">
      <c r="A927" s="107"/>
      <c r="B927" s="108"/>
      <c r="C927" s="108"/>
      <c r="D927" s="108"/>
      <c r="E927" s="109"/>
      <c r="F927" s="109"/>
      <c r="G927" s="109"/>
      <c r="H927" s="109"/>
      <c r="I927" s="109"/>
      <c r="J927" s="109"/>
      <c r="K927" s="109"/>
      <c r="L927" s="109"/>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row>
    <row r="928" spans="1:35" ht="15.75" customHeight="1" x14ac:dyDescent="0.3">
      <c r="A928" s="107"/>
      <c r="B928" s="108"/>
      <c r="C928" s="108"/>
      <c r="D928" s="108"/>
      <c r="E928" s="109"/>
      <c r="F928" s="109"/>
      <c r="G928" s="109"/>
      <c r="H928" s="109"/>
      <c r="I928" s="109"/>
      <c r="J928" s="109"/>
      <c r="K928" s="109"/>
      <c r="L928" s="109"/>
      <c r="M928" s="107"/>
      <c r="N928" s="107"/>
      <c r="O928" s="107"/>
      <c r="P928" s="107"/>
      <c r="Q928" s="107"/>
      <c r="R928" s="107"/>
      <c r="S928" s="107"/>
      <c r="T928" s="107"/>
      <c r="U928" s="107"/>
      <c r="V928" s="107"/>
      <c r="W928" s="107"/>
      <c r="X928" s="107"/>
      <c r="Y928" s="107"/>
      <c r="Z928" s="107"/>
      <c r="AA928" s="107"/>
      <c r="AB928" s="107"/>
      <c r="AC928" s="107"/>
      <c r="AD928" s="107"/>
      <c r="AE928" s="107"/>
      <c r="AF928" s="107"/>
      <c r="AG928" s="107"/>
      <c r="AH928" s="107"/>
      <c r="AI928" s="107"/>
    </row>
    <row r="929" spans="1:35" ht="15.75" customHeight="1" x14ac:dyDescent="0.3">
      <c r="A929" s="107"/>
      <c r="B929" s="108"/>
      <c r="C929" s="108"/>
      <c r="D929" s="108"/>
      <c r="E929" s="109"/>
      <c r="F929" s="109"/>
      <c r="G929" s="109"/>
      <c r="H929" s="109"/>
      <c r="I929" s="109"/>
      <c r="J929" s="109"/>
      <c r="K929" s="109"/>
      <c r="L929" s="109"/>
      <c r="M929" s="107"/>
      <c r="N929" s="107"/>
      <c r="O929" s="107"/>
      <c r="P929" s="107"/>
      <c r="Q929" s="107"/>
      <c r="R929" s="107"/>
      <c r="S929" s="107"/>
      <c r="T929" s="107"/>
      <c r="U929" s="107"/>
      <c r="V929" s="107"/>
      <c r="W929" s="107"/>
      <c r="X929" s="107"/>
      <c r="Y929" s="107"/>
      <c r="Z929" s="107"/>
      <c r="AA929" s="107"/>
      <c r="AB929" s="107"/>
      <c r="AC929" s="107"/>
      <c r="AD929" s="107"/>
      <c r="AE929" s="107"/>
      <c r="AF929" s="107"/>
      <c r="AG929" s="107"/>
      <c r="AH929" s="107"/>
      <c r="AI929" s="107"/>
    </row>
    <row r="930" spans="1:35" ht="15.75" customHeight="1" x14ac:dyDescent="0.3">
      <c r="A930" s="107"/>
      <c r="B930" s="108"/>
      <c r="C930" s="108"/>
      <c r="D930" s="108"/>
      <c r="E930" s="109"/>
      <c r="F930" s="109"/>
      <c r="G930" s="109"/>
      <c r="H930" s="109"/>
      <c r="I930" s="109"/>
      <c r="J930" s="109"/>
      <c r="K930" s="109"/>
      <c r="L930" s="109"/>
      <c r="M930" s="107"/>
      <c r="N930" s="107"/>
      <c r="O930" s="107"/>
      <c r="P930" s="107"/>
      <c r="Q930" s="107"/>
      <c r="R930" s="107"/>
      <c r="S930" s="107"/>
      <c r="T930" s="107"/>
      <c r="U930" s="107"/>
      <c r="V930" s="107"/>
      <c r="W930" s="107"/>
      <c r="X930" s="107"/>
      <c r="Y930" s="107"/>
      <c r="Z930" s="107"/>
      <c r="AA930" s="107"/>
      <c r="AB930" s="107"/>
      <c r="AC930" s="107"/>
      <c r="AD930" s="107"/>
      <c r="AE930" s="107"/>
      <c r="AF930" s="107"/>
      <c r="AG930" s="107"/>
      <c r="AH930" s="107"/>
      <c r="AI930" s="107"/>
    </row>
    <row r="931" spans="1:35" ht="15.75" customHeight="1" x14ac:dyDescent="0.3">
      <c r="A931" s="107"/>
      <c r="B931" s="108"/>
      <c r="C931" s="108"/>
      <c r="D931" s="108"/>
      <c r="E931" s="109"/>
      <c r="F931" s="109"/>
      <c r="G931" s="109"/>
      <c r="H931" s="109"/>
      <c r="I931" s="109"/>
      <c r="J931" s="109"/>
      <c r="K931" s="109"/>
      <c r="L931" s="109"/>
      <c r="M931" s="107"/>
      <c r="N931" s="107"/>
      <c r="O931" s="107"/>
      <c r="P931" s="107"/>
      <c r="Q931" s="107"/>
      <c r="R931" s="107"/>
      <c r="S931" s="107"/>
      <c r="T931" s="107"/>
      <c r="U931" s="107"/>
      <c r="V931" s="107"/>
      <c r="W931" s="107"/>
      <c r="X931" s="107"/>
      <c r="Y931" s="107"/>
      <c r="Z931" s="107"/>
      <c r="AA931" s="107"/>
      <c r="AB931" s="107"/>
      <c r="AC931" s="107"/>
      <c r="AD931" s="107"/>
      <c r="AE931" s="107"/>
      <c r="AF931" s="107"/>
      <c r="AG931" s="107"/>
      <c r="AH931" s="107"/>
      <c r="AI931" s="107"/>
    </row>
    <row r="932" spans="1:35" ht="15.75" customHeight="1" x14ac:dyDescent="0.3">
      <c r="A932" s="107"/>
      <c r="B932" s="108"/>
      <c r="C932" s="108"/>
      <c r="D932" s="108"/>
      <c r="E932" s="109"/>
      <c r="F932" s="109"/>
      <c r="G932" s="109"/>
      <c r="H932" s="109"/>
      <c r="I932" s="109"/>
      <c r="J932" s="109"/>
      <c r="K932" s="109"/>
      <c r="L932" s="109"/>
      <c r="M932" s="107"/>
      <c r="N932" s="107"/>
      <c r="O932" s="107"/>
      <c r="P932" s="107"/>
      <c r="Q932" s="107"/>
      <c r="R932" s="107"/>
      <c r="S932" s="107"/>
      <c r="T932" s="107"/>
      <c r="U932" s="107"/>
      <c r="V932" s="107"/>
      <c r="W932" s="107"/>
      <c r="X932" s="107"/>
      <c r="Y932" s="107"/>
      <c r="Z932" s="107"/>
      <c r="AA932" s="107"/>
      <c r="AB932" s="107"/>
      <c r="AC932" s="107"/>
      <c r="AD932" s="107"/>
      <c r="AE932" s="107"/>
      <c r="AF932" s="107"/>
      <c r="AG932" s="107"/>
      <c r="AH932" s="107"/>
      <c r="AI932" s="107"/>
    </row>
    <row r="933" spans="1:35" ht="15.75" customHeight="1" x14ac:dyDescent="0.3">
      <c r="A933" s="107"/>
      <c r="B933" s="108"/>
      <c r="C933" s="108"/>
      <c r="D933" s="108"/>
      <c r="E933" s="109"/>
      <c r="F933" s="109"/>
      <c r="G933" s="109"/>
      <c r="H933" s="109"/>
      <c r="I933" s="109"/>
      <c r="J933" s="109"/>
      <c r="K933" s="109"/>
      <c r="L933" s="109"/>
      <c r="M933" s="107"/>
      <c r="N933" s="107"/>
      <c r="O933" s="107"/>
      <c r="P933" s="107"/>
      <c r="Q933" s="107"/>
      <c r="R933" s="107"/>
      <c r="S933" s="107"/>
      <c r="T933" s="107"/>
      <c r="U933" s="107"/>
      <c r="V933" s="107"/>
      <c r="W933" s="107"/>
      <c r="X933" s="107"/>
      <c r="Y933" s="107"/>
      <c r="Z933" s="107"/>
      <c r="AA933" s="107"/>
      <c r="AB933" s="107"/>
      <c r="AC933" s="107"/>
      <c r="AD933" s="107"/>
      <c r="AE933" s="107"/>
      <c r="AF933" s="107"/>
      <c r="AG933" s="107"/>
      <c r="AH933" s="107"/>
      <c r="AI933" s="107"/>
    </row>
    <row r="934" spans="1:35" ht="15.75" customHeight="1" x14ac:dyDescent="0.3">
      <c r="A934" s="107"/>
      <c r="B934" s="108"/>
      <c r="C934" s="108"/>
      <c r="D934" s="108"/>
      <c r="E934" s="109"/>
      <c r="F934" s="109"/>
      <c r="G934" s="109"/>
      <c r="H934" s="109"/>
      <c r="I934" s="109"/>
      <c r="J934" s="109"/>
      <c r="K934" s="109"/>
      <c r="L934" s="109"/>
      <c r="M934" s="107"/>
      <c r="N934" s="107"/>
      <c r="O934" s="107"/>
      <c r="P934" s="107"/>
      <c r="Q934" s="107"/>
      <c r="R934" s="107"/>
      <c r="S934" s="107"/>
      <c r="T934" s="107"/>
      <c r="U934" s="107"/>
      <c r="V934" s="107"/>
      <c r="W934" s="107"/>
      <c r="X934" s="107"/>
      <c r="Y934" s="107"/>
      <c r="Z934" s="107"/>
      <c r="AA934" s="107"/>
      <c r="AB934" s="107"/>
      <c r="AC934" s="107"/>
      <c r="AD934" s="107"/>
      <c r="AE934" s="107"/>
      <c r="AF934" s="107"/>
      <c r="AG934" s="107"/>
      <c r="AH934" s="107"/>
      <c r="AI934" s="107"/>
    </row>
    <row r="935" spans="1:35" ht="15.75" customHeight="1" x14ac:dyDescent="0.3">
      <c r="A935" s="107"/>
      <c r="B935" s="108"/>
      <c r="C935" s="108"/>
      <c r="D935" s="108"/>
      <c r="E935" s="109"/>
      <c r="F935" s="109"/>
      <c r="G935" s="109"/>
      <c r="H935" s="109"/>
      <c r="I935" s="109"/>
      <c r="J935" s="109"/>
      <c r="K935" s="109"/>
      <c r="L935" s="109"/>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row>
    <row r="936" spans="1:35" ht="15.75" customHeight="1" x14ac:dyDescent="0.3">
      <c r="A936" s="107"/>
      <c r="B936" s="108"/>
      <c r="C936" s="108"/>
      <c r="D936" s="108"/>
      <c r="E936" s="109"/>
      <c r="F936" s="109"/>
      <c r="G936" s="109"/>
      <c r="H936" s="109"/>
      <c r="I936" s="109"/>
      <c r="J936" s="109"/>
      <c r="K936" s="109"/>
      <c r="L936" s="109"/>
      <c r="M936" s="107"/>
      <c r="N936" s="107"/>
      <c r="O936" s="107"/>
      <c r="P936" s="107"/>
      <c r="Q936" s="107"/>
      <c r="R936" s="107"/>
      <c r="S936" s="107"/>
      <c r="T936" s="107"/>
      <c r="U936" s="107"/>
      <c r="V936" s="107"/>
      <c r="W936" s="107"/>
      <c r="X936" s="107"/>
      <c r="Y936" s="107"/>
      <c r="Z936" s="107"/>
      <c r="AA936" s="107"/>
      <c r="AB936" s="107"/>
      <c r="AC936" s="107"/>
      <c r="AD936" s="107"/>
      <c r="AE936" s="107"/>
      <c r="AF936" s="107"/>
      <c r="AG936" s="107"/>
      <c r="AH936" s="107"/>
      <c r="AI936" s="107"/>
    </row>
    <row r="937" spans="1:35" ht="15.75" customHeight="1" x14ac:dyDescent="0.3">
      <c r="A937" s="107"/>
      <c r="B937" s="108"/>
      <c r="C937" s="108"/>
      <c r="D937" s="108"/>
      <c r="E937" s="109"/>
      <c r="F937" s="109"/>
      <c r="G937" s="109"/>
      <c r="H937" s="109"/>
      <c r="I937" s="109"/>
      <c r="J937" s="109"/>
      <c r="K937" s="109"/>
      <c r="L937" s="109"/>
      <c r="M937" s="107"/>
      <c r="N937" s="107"/>
      <c r="O937" s="107"/>
      <c r="P937" s="107"/>
      <c r="Q937" s="107"/>
      <c r="R937" s="107"/>
      <c r="S937" s="107"/>
      <c r="T937" s="107"/>
      <c r="U937" s="107"/>
      <c r="V937" s="107"/>
      <c r="W937" s="107"/>
      <c r="X937" s="107"/>
      <c r="Y937" s="107"/>
      <c r="Z937" s="107"/>
      <c r="AA937" s="107"/>
      <c r="AB937" s="107"/>
      <c r="AC937" s="107"/>
      <c r="AD937" s="107"/>
      <c r="AE937" s="107"/>
      <c r="AF937" s="107"/>
      <c r="AG937" s="107"/>
      <c r="AH937" s="107"/>
      <c r="AI937" s="107"/>
    </row>
    <row r="938" spans="1:35" ht="15.75" customHeight="1" x14ac:dyDescent="0.3">
      <c r="A938" s="107"/>
      <c r="B938" s="108"/>
      <c r="C938" s="108"/>
      <c r="D938" s="108"/>
      <c r="E938" s="109"/>
      <c r="F938" s="109"/>
      <c r="G938" s="109"/>
      <c r="H938" s="109"/>
      <c r="I938" s="109"/>
      <c r="J938" s="109"/>
      <c r="K938" s="109"/>
      <c r="L938" s="109"/>
      <c r="M938" s="107"/>
      <c r="N938" s="107"/>
      <c r="O938" s="107"/>
      <c r="P938" s="107"/>
      <c r="Q938" s="107"/>
      <c r="R938" s="107"/>
      <c r="S938" s="107"/>
      <c r="T938" s="107"/>
      <c r="U938" s="107"/>
      <c r="V938" s="107"/>
      <c r="W938" s="107"/>
      <c r="X938" s="107"/>
      <c r="Y938" s="107"/>
      <c r="Z938" s="107"/>
      <c r="AA938" s="107"/>
      <c r="AB938" s="107"/>
      <c r="AC938" s="107"/>
      <c r="AD938" s="107"/>
      <c r="AE938" s="107"/>
      <c r="AF938" s="107"/>
      <c r="AG938" s="107"/>
      <c r="AH938" s="107"/>
      <c r="AI938" s="107"/>
    </row>
    <row r="939" spans="1:35" ht="15.75" customHeight="1" x14ac:dyDescent="0.3">
      <c r="A939" s="107"/>
      <c r="B939" s="108"/>
      <c r="C939" s="108"/>
      <c r="D939" s="108"/>
      <c r="E939" s="109"/>
      <c r="F939" s="109"/>
      <c r="G939" s="109"/>
      <c r="H939" s="109"/>
      <c r="I939" s="109"/>
      <c r="J939" s="109"/>
      <c r="K939" s="109"/>
      <c r="L939" s="109"/>
      <c r="M939" s="107"/>
      <c r="N939" s="107"/>
      <c r="O939" s="107"/>
      <c r="P939" s="107"/>
      <c r="Q939" s="107"/>
      <c r="R939" s="107"/>
      <c r="S939" s="107"/>
      <c r="T939" s="107"/>
      <c r="U939" s="107"/>
      <c r="V939" s="107"/>
      <c r="W939" s="107"/>
      <c r="X939" s="107"/>
      <c r="Y939" s="107"/>
      <c r="Z939" s="107"/>
      <c r="AA939" s="107"/>
      <c r="AB939" s="107"/>
      <c r="AC939" s="107"/>
      <c r="AD939" s="107"/>
      <c r="AE939" s="107"/>
      <c r="AF939" s="107"/>
      <c r="AG939" s="107"/>
      <c r="AH939" s="107"/>
      <c r="AI939" s="107"/>
    </row>
    <row r="940" spans="1:35" ht="15.75" customHeight="1" x14ac:dyDescent="0.3">
      <c r="A940" s="107"/>
      <c r="B940" s="108"/>
      <c r="C940" s="108"/>
      <c r="D940" s="108"/>
      <c r="E940" s="109"/>
      <c r="F940" s="109"/>
      <c r="G940" s="109"/>
      <c r="H940" s="109"/>
      <c r="I940" s="109"/>
      <c r="J940" s="109"/>
      <c r="K940" s="109"/>
      <c r="L940" s="109"/>
      <c r="M940" s="107"/>
      <c r="N940" s="107"/>
      <c r="O940" s="107"/>
      <c r="P940" s="107"/>
      <c r="Q940" s="107"/>
      <c r="R940" s="107"/>
      <c r="S940" s="107"/>
      <c r="T940" s="107"/>
      <c r="U940" s="107"/>
      <c r="V940" s="107"/>
      <c r="W940" s="107"/>
      <c r="X940" s="107"/>
      <c r="Y940" s="107"/>
      <c r="Z940" s="107"/>
      <c r="AA940" s="107"/>
      <c r="AB940" s="107"/>
      <c r="AC940" s="107"/>
      <c r="AD940" s="107"/>
      <c r="AE940" s="107"/>
      <c r="AF940" s="107"/>
      <c r="AG940" s="107"/>
      <c r="AH940" s="107"/>
      <c r="AI940" s="107"/>
    </row>
    <row r="941" spans="1:35" ht="15.75" customHeight="1" x14ac:dyDescent="0.3">
      <c r="A941" s="107"/>
      <c r="B941" s="108"/>
      <c r="C941" s="108"/>
      <c r="D941" s="108"/>
      <c r="E941" s="109"/>
      <c r="F941" s="109"/>
      <c r="G941" s="109"/>
      <c r="H941" s="109"/>
      <c r="I941" s="109"/>
      <c r="J941" s="109"/>
      <c r="K941" s="109"/>
      <c r="L941" s="109"/>
      <c r="M941" s="107"/>
      <c r="N941" s="107"/>
      <c r="O941" s="107"/>
      <c r="P941" s="107"/>
      <c r="Q941" s="107"/>
      <c r="R941" s="107"/>
      <c r="S941" s="107"/>
      <c r="T941" s="107"/>
      <c r="U941" s="107"/>
      <c r="V941" s="107"/>
      <c r="W941" s="107"/>
      <c r="X941" s="107"/>
      <c r="Y941" s="107"/>
      <c r="Z941" s="107"/>
      <c r="AA941" s="107"/>
      <c r="AB941" s="107"/>
      <c r="AC941" s="107"/>
      <c r="AD941" s="107"/>
      <c r="AE941" s="107"/>
      <c r="AF941" s="107"/>
      <c r="AG941" s="107"/>
      <c r="AH941" s="107"/>
      <c r="AI941" s="107"/>
    </row>
    <row r="942" spans="1:35" ht="15.75" customHeight="1" x14ac:dyDescent="0.3">
      <c r="A942" s="107"/>
      <c r="B942" s="108"/>
      <c r="C942" s="108"/>
      <c r="D942" s="108"/>
      <c r="E942" s="109"/>
      <c r="F942" s="109"/>
      <c r="G942" s="109"/>
      <c r="H942" s="109"/>
      <c r="I942" s="109"/>
      <c r="J942" s="109"/>
      <c r="K942" s="109"/>
      <c r="L942" s="109"/>
      <c r="M942" s="107"/>
      <c r="N942" s="107"/>
      <c r="O942" s="107"/>
      <c r="P942" s="107"/>
      <c r="Q942" s="107"/>
      <c r="R942" s="107"/>
      <c r="S942" s="107"/>
      <c r="T942" s="107"/>
      <c r="U942" s="107"/>
      <c r="V942" s="107"/>
      <c r="W942" s="107"/>
      <c r="X942" s="107"/>
      <c r="Y942" s="107"/>
      <c r="Z942" s="107"/>
      <c r="AA942" s="107"/>
      <c r="AB942" s="107"/>
      <c r="AC942" s="107"/>
      <c r="AD942" s="107"/>
      <c r="AE942" s="107"/>
      <c r="AF942" s="107"/>
      <c r="AG942" s="107"/>
      <c r="AH942" s="107"/>
      <c r="AI942" s="107"/>
    </row>
    <row r="943" spans="1:35" ht="15.75" customHeight="1" x14ac:dyDescent="0.3">
      <c r="A943" s="107"/>
      <c r="B943" s="108"/>
      <c r="C943" s="108"/>
      <c r="D943" s="108"/>
      <c r="E943" s="109"/>
      <c r="F943" s="109"/>
      <c r="G943" s="109"/>
      <c r="H943" s="109"/>
      <c r="I943" s="109"/>
      <c r="J943" s="109"/>
      <c r="K943" s="109"/>
      <c r="L943" s="109"/>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row>
    <row r="944" spans="1:35" ht="15.75" customHeight="1" x14ac:dyDescent="0.3">
      <c r="A944" s="107"/>
      <c r="B944" s="108"/>
      <c r="C944" s="108"/>
      <c r="D944" s="108"/>
      <c r="E944" s="109"/>
      <c r="F944" s="109"/>
      <c r="G944" s="109"/>
      <c r="H944" s="109"/>
      <c r="I944" s="109"/>
      <c r="J944" s="109"/>
      <c r="K944" s="109"/>
      <c r="L944" s="109"/>
      <c r="M944" s="107"/>
      <c r="N944" s="107"/>
      <c r="O944" s="107"/>
      <c r="P944" s="107"/>
      <c r="Q944" s="107"/>
      <c r="R944" s="107"/>
      <c r="S944" s="107"/>
      <c r="T944" s="107"/>
      <c r="U944" s="107"/>
      <c r="V944" s="107"/>
      <c r="W944" s="107"/>
      <c r="X944" s="107"/>
      <c r="Y944" s="107"/>
      <c r="Z944" s="107"/>
      <c r="AA944" s="107"/>
      <c r="AB944" s="107"/>
      <c r="AC944" s="107"/>
      <c r="AD944" s="107"/>
      <c r="AE944" s="107"/>
      <c r="AF944" s="107"/>
      <c r="AG944" s="107"/>
      <c r="AH944" s="107"/>
      <c r="AI944" s="107"/>
    </row>
    <row r="945" spans="1:35" ht="15.75" customHeight="1" x14ac:dyDescent="0.3">
      <c r="A945" s="107"/>
      <c r="B945" s="108"/>
      <c r="C945" s="108"/>
      <c r="D945" s="108"/>
      <c r="E945" s="109"/>
      <c r="F945" s="109"/>
      <c r="G945" s="109"/>
      <c r="H945" s="109"/>
      <c r="I945" s="109"/>
      <c r="J945" s="109"/>
      <c r="K945" s="109"/>
      <c r="L945" s="109"/>
      <c r="M945" s="107"/>
      <c r="N945" s="107"/>
      <c r="O945" s="107"/>
      <c r="P945" s="107"/>
      <c r="Q945" s="107"/>
      <c r="R945" s="107"/>
      <c r="S945" s="107"/>
      <c r="T945" s="107"/>
      <c r="U945" s="107"/>
      <c r="V945" s="107"/>
      <c r="W945" s="107"/>
      <c r="X945" s="107"/>
      <c r="Y945" s="107"/>
      <c r="Z945" s="107"/>
      <c r="AA945" s="107"/>
      <c r="AB945" s="107"/>
      <c r="AC945" s="107"/>
      <c r="AD945" s="107"/>
      <c r="AE945" s="107"/>
      <c r="AF945" s="107"/>
      <c r="AG945" s="107"/>
      <c r="AH945" s="107"/>
      <c r="AI945" s="107"/>
    </row>
    <row r="946" spans="1:35" ht="15.75" customHeight="1" x14ac:dyDescent="0.3">
      <c r="A946" s="107"/>
      <c r="B946" s="108"/>
      <c r="C946" s="108"/>
      <c r="D946" s="108"/>
      <c r="E946" s="109"/>
      <c r="F946" s="109"/>
      <c r="G946" s="109"/>
      <c r="H946" s="109"/>
      <c r="I946" s="109"/>
      <c r="J946" s="109"/>
      <c r="K946" s="109"/>
      <c r="L946" s="109"/>
      <c r="M946" s="107"/>
      <c r="N946" s="107"/>
      <c r="O946" s="107"/>
      <c r="P946" s="107"/>
      <c r="Q946" s="107"/>
      <c r="R946" s="107"/>
      <c r="S946" s="107"/>
      <c r="T946" s="107"/>
      <c r="U946" s="107"/>
      <c r="V946" s="107"/>
      <c r="W946" s="107"/>
      <c r="X946" s="107"/>
      <c r="Y946" s="107"/>
      <c r="Z946" s="107"/>
      <c r="AA946" s="107"/>
      <c r="AB946" s="107"/>
      <c r="AC946" s="107"/>
      <c r="AD946" s="107"/>
      <c r="AE946" s="107"/>
      <c r="AF946" s="107"/>
      <c r="AG946" s="107"/>
      <c r="AH946" s="107"/>
      <c r="AI946" s="107"/>
    </row>
    <row r="947" spans="1:35" ht="15.75" customHeight="1" x14ac:dyDescent="0.3">
      <c r="A947" s="107"/>
      <c r="B947" s="108"/>
      <c r="C947" s="108"/>
      <c r="D947" s="108"/>
      <c r="E947" s="109"/>
      <c r="F947" s="109"/>
      <c r="G947" s="109"/>
      <c r="H947" s="109"/>
      <c r="I947" s="109"/>
      <c r="J947" s="109"/>
      <c r="K947" s="109"/>
      <c r="L947" s="109"/>
      <c r="M947" s="107"/>
      <c r="N947" s="107"/>
      <c r="O947" s="107"/>
      <c r="P947" s="107"/>
      <c r="Q947" s="107"/>
      <c r="R947" s="107"/>
      <c r="S947" s="107"/>
      <c r="T947" s="107"/>
      <c r="U947" s="107"/>
      <c r="V947" s="107"/>
      <c r="W947" s="107"/>
      <c r="X947" s="107"/>
      <c r="Y947" s="107"/>
      <c r="Z947" s="107"/>
      <c r="AA947" s="107"/>
      <c r="AB947" s="107"/>
      <c r="AC947" s="107"/>
      <c r="AD947" s="107"/>
      <c r="AE947" s="107"/>
      <c r="AF947" s="107"/>
      <c r="AG947" s="107"/>
      <c r="AH947" s="107"/>
      <c r="AI947" s="107"/>
    </row>
    <row r="948" spans="1:35" ht="15.75" customHeight="1" x14ac:dyDescent="0.3">
      <c r="A948" s="107"/>
      <c r="B948" s="108"/>
      <c r="C948" s="108"/>
      <c r="D948" s="108"/>
      <c r="E948" s="109"/>
      <c r="F948" s="109"/>
      <c r="G948" s="109"/>
      <c r="H948" s="109"/>
      <c r="I948" s="109"/>
      <c r="J948" s="109"/>
      <c r="K948" s="109"/>
      <c r="L948" s="109"/>
      <c r="M948" s="107"/>
      <c r="N948" s="107"/>
      <c r="O948" s="107"/>
      <c r="P948" s="107"/>
      <c r="Q948" s="107"/>
      <c r="R948" s="107"/>
      <c r="S948" s="107"/>
      <c r="T948" s="107"/>
      <c r="U948" s="107"/>
      <c r="V948" s="107"/>
      <c r="W948" s="107"/>
      <c r="X948" s="107"/>
      <c r="Y948" s="107"/>
      <c r="Z948" s="107"/>
      <c r="AA948" s="107"/>
      <c r="AB948" s="107"/>
      <c r="AC948" s="107"/>
      <c r="AD948" s="107"/>
      <c r="AE948" s="107"/>
      <c r="AF948" s="107"/>
      <c r="AG948" s="107"/>
      <c r="AH948" s="107"/>
      <c r="AI948" s="107"/>
    </row>
    <row r="949" spans="1:35" ht="15.75" customHeight="1" x14ac:dyDescent="0.3">
      <c r="A949" s="107"/>
      <c r="B949" s="108"/>
      <c r="C949" s="108"/>
      <c r="D949" s="108"/>
      <c r="E949" s="109"/>
      <c r="F949" s="109"/>
      <c r="G949" s="109"/>
      <c r="H949" s="109"/>
      <c r="I949" s="109"/>
      <c r="J949" s="109"/>
      <c r="K949" s="109"/>
      <c r="L949" s="109"/>
      <c r="M949" s="107"/>
      <c r="N949" s="107"/>
      <c r="O949" s="107"/>
      <c r="P949" s="107"/>
      <c r="Q949" s="107"/>
      <c r="R949" s="107"/>
      <c r="S949" s="107"/>
      <c r="T949" s="107"/>
      <c r="U949" s="107"/>
      <c r="V949" s="107"/>
      <c r="W949" s="107"/>
      <c r="X949" s="107"/>
      <c r="Y949" s="107"/>
      <c r="Z949" s="107"/>
      <c r="AA949" s="107"/>
      <c r="AB949" s="107"/>
      <c r="AC949" s="107"/>
      <c r="AD949" s="107"/>
      <c r="AE949" s="107"/>
      <c r="AF949" s="107"/>
      <c r="AG949" s="107"/>
      <c r="AH949" s="107"/>
      <c r="AI949" s="107"/>
    </row>
    <row r="950" spans="1:35" ht="15.75" customHeight="1" x14ac:dyDescent="0.3">
      <c r="A950" s="107"/>
      <c r="B950" s="108"/>
      <c r="C950" s="108"/>
      <c r="D950" s="108"/>
      <c r="E950" s="109"/>
      <c r="F950" s="109"/>
      <c r="G950" s="109"/>
      <c r="H950" s="109"/>
      <c r="I950" s="109"/>
      <c r="J950" s="109"/>
      <c r="K950" s="109"/>
      <c r="L950" s="109"/>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row>
    <row r="951" spans="1:35" ht="15.75" customHeight="1" x14ac:dyDescent="0.3">
      <c r="A951" s="107"/>
      <c r="B951" s="108"/>
      <c r="C951" s="108"/>
      <c r="D951" s="108"/>
      <c r="E951" s="109"/>
      <c r="F951" s="109"/>
      <c r="G951" s="109"/>
      <c r="H951" s="109"/>
      <c r="I951" s="109"/>
      <c r="J951" s="109"/>
      <c r="K951" s="109"/>
      <c r="L951" s="109"/>
      <c r="M951" s="107"/>
      <c r="N951" s="107"/>
      <c r="O951" s="107"/>
      <c r="P951" s="107"/>
      <c r="Q951" s="107"/>
      <c r="R951" s="107"/>
      <c r="S951" s="107"/>
      <c r="T951" s="107"/>
      <c r="U951" s="107"/>
      <c r="V951" s="107"/>
      <c r="W951" s="107"/>
      <c r="X951" s="107"/>
      <c r="Y951" s="107"/>
      <c r="Z951" s="107"/>
      <c r="AA951" s="107"/>
      <c r="AB951" s="107"/>
      <c r="AC951" s="107"/>
      <c r="AD951" s="107"/>
      <c r="AE951" s="107"/>
      <c r="AF951" s="107"/>
      <c r="AG951" s="107"/>
      <c r="AH951" s="107"/>
      <c r="AI951" s="107"/>
    </row>
    <row r="952" spans="1:35" ht="15.75" customHeight="1" x14ac:dyDescent="0.3">
      <c r="A952" s="107"/>
      <c r="B952" s="108"/>
      <c r="C952" s="108"/>
      <c r="D952" s="108"/>
      <c r="E952" s="109"/>
      <c r="F952" s="109"/>
      <c r="G952" s="109"/>
      <c r="H952" s="109"/>
      <c r="I952" s="109"/>
      <c r="J952" s="109"/>
      <c r="K952" s="109"/>
      <c r="L952" s="109"/>
      <c r="M952" s="107"/>
      <c r="N952" s="107"/>
      <c r="O952" s="107"/>
      <c r="P952" s="107"/>
      <c r="Q952" s="107"/>
      <c r="R952" s="107"/>
      <c r="S952" s="107"/>
      <c r="T952" s="107"/>
      <c r="U952" s="107"/>
      <c r="V952" s="107"/>
      <c r="W952" s="107"/>
      <c r="X952" s="107"/>
      <c r="Y952" s="107"/>
      <c r="Z952" s="107"/>
      <c r="AA952" s="107"/>
      <c r="AB952" s="107"/>
      <c r="AC952" s="107"/>
      <c r="AD952" s="107"/>
      <c r="AE952" s="107"/>
      <c r="AF952" s="107"/>
      <c r="AG952" s="107"/>
      <c r="AH952" s="107"/>
      <c r="AI952" s="107"/>
    </row>
    <row r="953" spans="1:35" ht="15.75" customHeight="1" x14ac:dyDescent="0.3">
      <c r="A953" s="107"/>
      <c r="B953" s="108"/>
      <c r="C953" s="108"/>
      <c r="D953" s="108"/>
      <c r="E953" s="109"/>
      <c r="F953" s="109"/>
      <c r="G953" s="109"/>
      <c r="H953" s="109"/>
      <c r="I953" s="109"/>
      <c r="J953" s="109"/>
      <c r="K953" s="109"/>
      <c r="L953" s="109"/>
      <c r="M953" s="107"/>
      <c r="N953" s="107"/>
      <c r="O953" s="107"/>
      <c r="P953" s="107"/>
      <c r="Q953" s="107"/>
      <c r="R953" s="107"/>
      <c r="S953" s="107"/>
      <c r="T953" s="107"/>
      <c r="U953" s="107"/>
      <c r="V953" s="107"/>
      <c r="W953" s="107"/>
      <c r="X953" s="107"/>
      <c r="Y953" s="107"/>
      <c r="Z953" s="107"/>
      <c r="AA953" s="107"/>
      <c r="AB953" s="107"/>
      <c r="AC953" s="107"/>
      <c r="AD953" s="107"/>
      <c r="AE953" s="107"/>
      <c r="AF953" s="107"/>
      <c r="AG953" s="107"/>
      <c r="AH953" s="107"/>
      <c r="AI953" s="107"/>
    </row>
    <row r="954" spans="1:35" ht="15.75" customHeight="1" x14ac:dyDescent="0.3">
      <c r="A954" s="107"/>
      <c r="B954" s="108"/>
      <c r="C954" s="108"/>
      <c r="D954" s="108"/>
      <c r="E954" s="109"/>
      <c r="F954" s="109"/>
      <c r="G954" s="109"/>
      <c r="H954" s="109"/>
      <c r="I954" s="109"/>
      <c r="J954" s="109"/>
      <c r="K954" s="109"/>
      <c r="L954" s="109"/>
      <c r="M954" s="107"/>
      <c r="N954" s="107"/>
      <c r="O954" s="107"/>
      <c r="P954" s="107"/>
      <c r="Q954" s="107"/>
      <c r="R954" s="107"/>
      <c r="S954" s="107"/>
      <c r="T954" s="107"/>
      <c r="U954" s="107"/>
      <c r="V954" s="107"/>
      <c r="W954" s="107"/>
      <c r="X954" s="107"/>
      <c r="Y954" s="107"/>
      <c r="Z954" s="107"/>
      <c r="AA954" s="107"/>
      <c r="AB954" s="107"/>
      <c r="AC954" s="107"/>
      <c r="AD954" s="107"/>
      <c r="AE954" s="107"/>
      <c r="AF954" s="107"/>
      <c r="AG954" s="107"/>
      <c r="AH954" s="107"/>
      <c r="AI954" s="107"/>
    </row>
    <row r="955" spans="1:35" ht="15.75" customHeight="1" x14ac:dyDescent="0.3">
      <c r="A955" s="107"/>
      <c r="B955" s="108"/>
      <c r="C955" s="108"/>
      <c r="D955" s="108"/>
      <c r="E955" s="109"/>
      <c r="F955" s="109"/>
      <c r="G955" s="109"/>
      <c r="H955" s="109"/>
      <c r="I955" s="109"/>
      <c r="J955" s="109"/>
      <c r="K955" s="109"/>
      <c r="L955" s="109"/>
      <c r="M955" s="107"/>
      <c r="N955" s="107"/>
      <c r="O955" s="107"/>
      <c r="P955" s="107"/>
      <c r="Q955" s="107"/>
      <c r="R955" s="107"/>
      <c r="S955" s="107"/>
      <c r="T955" s="107"/>
      <c r="U955" s="107"/>
      <c r="V955" s="107"/>
      <c r="W955" s="107"/>
      <c r="X955" s="107"/>
      <c r="Y955" s="107"/>
      <c r="Z955" s="107"/>
      <c r="AA955" s="107"/>
      <c r="AB955" s="107"/>
      <c r="AC955" s="107"/>
      <c r="AD955" s="107"/>
      <c r="AE955" s="107"/>
      <c r="AF955" s="107"/>
      <c r="AG955" s="107"/>
      <c r="AH955" s="107"/>
      <c r="AI955" s="107"/>
    </row>
    <row r="956" spans="1:35" ht="15.75" customHeight="1" x14ac:dyDescent="0.3">
      <c r="A956" s="107"/>
      <c r="B956" s="108"/>
      <c r="C956" s="108"/>
      <c r="D956" s="108"/>
      <c r="E956" s="109"/>
      <c r="F956" s="109"/>
      <c r="G956" s="109"/>
      <c r="H956" s="109"/>
      <c r="I956" s="109"/>
      <c r="J956" s="109"/>
      <c r="K956" s="109"/>
      <c r="L956" s="109"/>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row>
    <row r="957" spans="1:35" ht="15.75" customHeight="1" x14ac:dyDescent="0.3">
      <c r="A957" s="107"/>
      <c r="B957" s="108"/>
      <c r="C957" s="108"/>
      <c r="D957" s="108"/>
      <c r="E957" s="109"/>
      <c r="F957" s="109"/>
      <c r="G957" s="109"/>
      <c r="H957" s="109"/>
      <c r="I957" s="109"/>
      <c r="J957" s="109"/>
      <c r="K957" s="109"/>
      <c r="L957" s="109"/>
      <c r="M957" s="107"/>
      <c r="N957" s="107"/>
      <c r="O957" s="107"/>
      <c r="P957" s="107"/>
      <c r="Q957" s="107"/>
      <c r="R957" s="107"/>
      <c r="S957" s="107"/>
      <c r="T957" s="107"/>
      <c r="U957" s="107"/>
      <c r="V957" s="107"/>
      <c r="W957" s="107"/>
      <c r="X957" s="107"/>
      <c r="Y957" s="107"/>
      <c r="Z957" s="107"/>
      <c r="AA957" s="107"/>
      <c r="AB957" s="107"/>
      <c r="AC957" s="107"/>
      <c r="AD957" s="107"/>
      <c r="AE957" s="107"/>
      <c r="AF957" s="107"/>
      <c r="AG957" s="107"/>
      <c r="AH957" s="107"/>
      <c r="AI957" s="107"/>
    </row>
    <row r="958" spans="1:35" ht="15.75" customHeight="1" x14ac:dyDescent="0.3">
      <c r="A958" s="107"/>
      <c r="B958" s="108"/>
      <c r="C958" s="108"/>
      <c r="D958" s="108"/>
      <c r="E958" s="109"/>
      <c r="F958" s="109"/>
      <c r="G958" s="109"/>
      <c r="H958" s="109"/>
      <c r="I958" s="109"/>
      <c r="J958" s="109"/>
      <c r="K958" s="109"/>
      <c r="L958" s="109"/>
      <c r="M958" s="107"/>
      <c r="N958" s="107"/>
      <c r="O958" s="107"/>
      <c r="P958" s="107"/>
      <c r="Q958" s="107"/>
      <c r="R958" s="107"/>
      <c r="S958" s="107"/>
      <c r="T958" s="107"/>
      <c r="U958" s="107"/>
      <c r="V958" s="107"/>
      <c r="W958" s="107"/>
      <c r="X958" s="107"/>
      <c r="Y958" s="107"/>
      <c r="Z958" s="107"/>
      <c r="AA958" s="107"/>
      <c r="AB958" s="107"/>
      <c r="AC958" s="107"/>
      <c r="AD958" s="107"/>
      <c r="AE958" s="107"/>
      <c r="AF958" s="107"/>
      <c r="AG958" s="107"/>
      <c r="AH958" s="107"/>
      <c r="AI958" s="107"/>
    </row>
    <row r="959" spans="1:35" ht="15.75" customHeight="1" x14ac:dyDescent="0.3">
      <c r="A959" s="107"/>
      <c r="B959" s="108"/>
      <c r="C959" s="108"/>
      <c r="D959" s="108"/>
      <c r="E959" s="109"/>
      <c r="F959" s="109"/>
      <c r="G959" s="109"/>
      <c r="H959" s="109"/>
      <c r="I959" s="109"/>
      <c r="J959" s="109"/>
      <c r="K959" s="109"/>
      <c r="L959" s="109"/>
      <c r="M959" s="107"/>
      <c r="N959" s="107"/>
      <c r="O959" s="107"/>
      <c r="P959" s="107"/>
      <c r="Q959" s="107"/>
      <c r="R959" s="107"/>
      <c r="S959" s="107"/>
      <c r="T959" s="107"/>
      <c r="U959" s="107"/>
      <c r="V959" s="107"/>
      <c r="W959" s="107"/>
      <c r="X959" s="107"/>
      <c r="Y959" s="107"/>
      <c r="Z959" s="107"/>
      <c r="AA959" s="107"/>
      <c r="AB959" s="107"/>
      <c r="AC959" s="107"/>
      <c r="AD959" s="107"/>
      <c r="AE959" s="107"/>
      <c r="AF959" s="107"/>
      <c r="AG959" s="107"/>
      <c r="AH959" s="107"/>
      <c r="AI959" s="107"/>
    </row>
    <row r="960" spans="1:35" ht="15.75" customHeight="1" x14ac:dyDescent="0.3">
      <c r="A960" s="107"/>
      <c r="B960" s="108"/>
      <c r="C960" s="108"/>
      <c r="D960" s="108"/>
      <c r="E960" s="109"/>
      <c r="F960" s="109"/>
      <c r="G960" s="109"/>
      <c r="H960" s="109"/>
      <c r="I960" s="109"/>
      <c r="J960" s="109"/>
      <c r="K960" s="109"/>
      <c r="L960" s="109"/>
      <c r="M960" s="107"/>
      <c r="N960" s="107"/>
      <c r="O960" s="107"/>
      <c r="P960" s="107"/>
      <c r="Q960" s="107"/>
      <c r="R960" s="107"/>
      <c r="S960" s="107"/>
      <c r="T960" s="107"/>
      <c r="U960" s="107"/>
      <c r="V960" s="107"/>
      <c r="W960" s="107"/>
      <c r="X960" s="107"/>
      <c r="Y960" s="107"/>
      <c r="Z960" s="107"/>
      <c r="AA960" s="107"/>
      <c r="AB960" s="107"/>
      <c r="AC960" s="107"/>
      <c r="AD960" s="107"/>
      <c r="AE960" s="107"/>
      <c r="AF960" s="107"/>
      <c r="AG960" s="107"/>
      <c r="AH960" s="107"/>
      <c r="AI960" s="107"/>
    </row>
    <row r="961" spans="1:35" ht="15.75" customHeight="1" x14ac:dyDescent="0.3">
      <c r="A961" s="107"/>
      <c r="B961" s="108"/>
      <c r="C961" s="108"/>
      <c r="D961" s="108"/>
      <c r="E961" s="109"/>
      <c r="F961" s="109"/>
      <c r="G961" s="109"/>
      <c r="H961" s="109"/>
      <c r="I961" s="109"/>
      <c r="J961" s="109"/>
      <c r="K961" s="109"/>
      <c r="L961" s="109"/>
      <c r="M961" s="107"/>
      <c r="N961" s="107"/>
      <c r="O961" s="107"/>
      <c r="P961" s="107"/>
      <c r="Q961" s="107"/>
      <c r="R961" s="107"/>
      <c r="S961" s="107"/>
      <c r="T961" s="107"/>
      <c r="U961" s="107"/>
      <c r="V961" s="107"/>
      <c r="W961" s="107"/>
      <c r="X961" s="107"/>
      <c r="Y961" s="107"/>
      <c r="Z961" s="107"/>
      <c r="AA961" s="107"/>
      <c r="AB961" s="107"/>
      <c r="AC961" s="107"/>
      <c r="AD961" s="107"/>
      <c r="AE961" s="107"/>
      <c r="AF961" s="107"/>
      <c r="AG961" s="107"/>
      <c r="AH961" s="107"/>
      <c r="AI961" s="107"/>
    </row>
    <row r="962" spans="1:35" ht="15.75" customHeight="1" x14ac:dyDescent="0.3">
      <c r="A962" s="107"/>
      <c r="B962" s="108"/>
      <c r="C962" s="108"/>
      <c r="D962" s="108"/>
      <c r="E962" s="109"/>
      <c r="F962" s="109"/>
      <c r="G962" s="109"/>
      <c r="H962" s="109"/>
      <c r="I962" s="109"/>
      <c r="J962" s="109"/>
      <c r="K962" s="109"/>
      <c r="L962" s="109"/>
      <c r="M962" s="107"/>
      <c r="N962" s="107"/>
      <c r="O962" s="107"/>
      <c r="P962" s="107"/>
      <c r="Q962" s="107"/>
      <c r="R962" s="107"/>
      <c r="S962" s="107"/>
      <c r="T962" s="107"/>
      <c r="U962" s="107"/>
      <c r="V962" s="107"/>
      <c r="W962" s="107"/>
      <c r="X962" s="107"/>
      <c r="Y962" s="107"/>
      <c r="Z962" s="107"/>
      <c r="AA962" s="107"/>
      <c r="AB962" s="107"/>
      <c r="AC962" s="107"/>
      <c r="AD962" s="107"/>
      <c r="AE962" s="107"/>
      <c r="AF962" s="107"/>
      <c r="AG962" s="107"/>
      <c r="AH962" s="107"/>
      <c r="AI962" s="107"/>
    </row>
    <row r="963" spans="1:35" ht="15.75" customHeight="1" x14ac:dyDescent="0.3">
      <c r="A963" s="107"/>
      <c r="B963" s="108"/>
      <c r="C963" s="108"/>
      <c r="D963" s="108"/>
      <c r="E963" s="109"/>
      <c r="F963" s="109"/>
      <c r="G963" s="109"/>
      <c r="H963" s="109"/>
      <c r="I963" s="109"/>
      <c r="J963" s="109"/>
      <c r="K963" s="109"/>
      <c r="L963" s="109"/>
      <c r="M963" s="107"/>
      <c r="N963" s="107"/>
      <c r="O963" s="107"/>
      <c r="P963" s="107"/>
      <c r="Q963" s="107"/>
      <c r="R963" s="107"/>
      <c r="S963" s="107"/>
      <c r="T963" s="107"/>
      <c r="U963" s="107"/>
      <c r="V963" s="107"/>
      <c r="W963" s="107"/>
      <c r="X963" s="107"/>
      <c r="Y963" s="107"/>
      <c r="Z963" s="107"/>
      <c r="AA963" s="107"/>
      <c r="AB963" s="107"/>
      <c r="AC963" s="107"/>
      <c r="AD963" s="107"/>
      <c r="AE963" s="107"/>
      <c r="AF963" s="107"/>
      <c r="AG963" s="107"/>
      <c r="AH963" s="107"/>
      <c r="AI963" s="107"/>
    </row>
    <row r="964" spans="1:35" ht="15.75" customHeight="1" x14ac:dyDescent="0.3">
      <c r="A964" s="107"/>
      <c r="B964" s="108"/>
      <c r="C964" s="108"/>
      <c r="D964" s="108"/>
      <c r="E964" s="109"/>
      <c r="F964" s="109"/>
      <c r="G964" s="109"/>
      <c r="H964" s="109"/>
      <c r="I964" s="109"/>
      <c r="J964" s="109"/>
      <c r="K964" s="109"/>
      <c r="L964" s="109"/>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row>
    <row r="965" spans="1:35" ht="15.75" customHeight="1" x14ac:dyDescent="0.3">
      <c r="A965" s="107"/>
      <c r="B965" s="108"/>
      <c r="C965" s="108"/>
      <c r="D965" s="108"/>
      <c r="E965" s="109"/>
      <c r="F965" s="109"/>
      <c r="G965" s="109"/>
      <c r="H965" s="109"/>
      <c r="I965" s="109"/>
      <c r="J965" s="109"/>
      <c r="K965" s="109"/>
      <c r="L965" s="109"/>
      <c r="M965" s="107"/>
      <c r="N965" s="107"/>
      <c r="O965" s="107"/>
      <c r="P965" s="107"/>
      <c r="Q965" s="107"/>
      <c r="R965" s="107"/>
      <c r="S965" s="107"/>
      <c r="T965" s="107"/>
      <c r="U965" s="107"/>
      <c r="V965" s="107"/>
      <c r="W965" s="107"/>
      <c r="X965" s="107"/>
      <c r="Y965" s="107"/>
      <c r="Z965" s="107"/>
      <c r="AA965" s="107"/>
      <c r="AB965" s="107"/>
      <c r="AC965" s="107"/>
      <c r="AD965" s="107"/>
      <c r="AE965" s="107"/>
      <c r="AF965" s="107"/>
      <c r="AG965" s="107"/>
      <c r="AH965" s="107"/>
      <c r="AI965" s="107"/>
    </row>
    <row r="966" spans="1:35" ht="15.75" customHeight="1" x14ac:dyDescent="0.3">
      <c r="A966" s="107"/>
      <c r="B966" s="108"/>
      <c r="C966" s="108"/>
      <c r="D966" s="108"/>
      <c r="E966" s="109"/>
      <c r="F966" s="109"/>
      <c r="G966" s="109"/>
      <c r="H966" s="109"/>
      <c r="I966" s="109"/>
      <c r="J966" s="109"/>
      <c r="K966" s="109"/>
      <c r="L966" s="109"/>
      <c r="M966" s="107"/>
      <c r="N966" s="107"/>
      <c r="O966" s="107"/>
      <c r="P966" s="107"/>
      <c r="Q966" s="107"/>
      <c r="R966" s="107"/>
      <c r="S966" s="107"/>
      <c r="T966" s="107"/>
      <c r="U966" s="107"/>
      <c r="V966" s="107"/>
      <c r="W966" s="107"/>
      <c r="X966" s="107"/>
      <c r="Y966" s="107"/>
      <c r="Z966" s="107"/>
      <c r="AA966" s="107"/>
      <c r="AB966" s="107"/>
      <c r="AC966" s="107"/>
      <c r="AD966" s="107"/>
      <c r="AE966" s="107"/>
      <c r="AF966" s="107"/>
      <c r="AG966" s="107"/>
      <c r="AH966" s="107"/>
      <c r="AI966" s="107"/>
    </row>
    <row r="967" spans="1:35" ht="15.75" customHeight="1" x14ac:dyDescent="0.3">
      <c r="A967" s="107"/>
      <c r="B967" s="108"/>
      <c r="C967" s="108"/>
      <c r="D967" s="108"/>
      <c r="E967" s="109"/>
      <c r="F967" s="109"/>
      <c r="G967" s="109"/>
      <c r="H967" s="109"/>
      <c r="I967" s="109"/>
      <c r="J967" s="109"/>
      <c r="K967" s="109"/>
      <c r="L967" s="109"/>
      <c r="M967" s="107"/>
      <c r="N967" s="107"/>
      <c r="O967" s="107"/>
      <c r="P967" s="107"/>
      <c r="Q967" s="107"/>
      <c r="R967" s="107"/>
      <c r="S967" s="107"/>
      <c r="T967" s="107"/>
      <c r="U967" s="107"/>
      <c r="V967" s="107"/>
      <c r="W967" s="107"/>
      <c r="X967" s="107"/>
      <c r="Y967" s="107"/>
      <c r="Z967" s="107"/>
      <c r="AA967" s="107"/>
      <c r="AB967" s="107"/>
      <c r="AC967" s="107"/>
      <c r="AD967" s="107"/>
      <c r="AE967" s="107"/>
      <c r="AF967" s="107"/>
      <c r="AG967" s="107"/>
      <c r="AH967" s="107"/>
      <c r="AI967" s="107"/>
    </row>
    <row r="968" spans="1:35" ht="15.75" customHeight="1" x14ac:dyDescent="0.3">
      <c r="A968" s="107"/>
      <c r="B968" s="108"/>
      <c r="C968" s="108"/>
      <c r="D968" s="108"/>
      <c r="E968" s="109"/>
      <c r="F968" s="109"/>
      <c r="G968" s="109"/>
      <c r="H968" s="109"/>
      <c r="I968" s="109"/>
      <c r="J968" s="109"/>
      <c r="K968" s="109"/>
      <c r="L968" s="109"/>
      <c r="M968" s="107"/>
      <c r="N968" s="107"/>
      <c r="O968" s="107"/>
      <c r="P968" s="107"/>
      <c r="Q968" s="107"/>
      <c r="R968" s="107"/>
      <c r="S968" s="107"/>
      <c r="T968" s="107"/>
      <c r="U968" s="107"/>
      <c r="V968" s="107"/>
      <c r="W968" s="107"/>
      <c r="X968" s="107"/>
      <c r="Y968" s="107"/>
      <c r="Z968" s="107"/>
      <c r="AA968" s="107"/>
      <c r="AB968" s="107"/>
      <c r="AC968" s="107"/>
      <c r="AD968" s="107"/>
      <c r="AE968" s="107"/>
      <c r="AF968" s="107"/>
      <c r="AG968" s="107"/>
      <c r="AH968" s="107"/>
      <c r="AI968" s="107"/>
    </row>
    <row r="969" spans="1:35" ht="15.75" customHeight="1" x14ac:dyDescent="0.3">
      <c r="A969" s="107"/>
      <c r="B969" s="108"/>
      <c r="C969" s="108"/>
      <c r="D969" s="108"/>
      <c r="E969" s="109"/>
      <c r="F969" s="109"/>
      <c r="G969" s="109"/>
      <c r="H969" s="109"/>
      <c r="I969" s="109"/>
      <c r="J969" s="109"/>
      <c r="K969" s="109"/>
      <c r="L969" s="109"/>
      <c r="M969" s="107"/>
      <c r="N969" s="107"/>
      <c r="O969" s="107"/>
      <c r="P969" s="107"/>
      <c r="Q969" s="107"/>
      <c r="R969" s="107"/>
      <c r="S969" s="107"/>
      <c r="T969" s="107"/>
      <c r="U969" s="107"/>
      <c r="V969" s="107"/>
      <c r="W969" s="107"/>
      <c r="X969" s="107"/>
      <c r="Y969" s="107"/>
      <c r="Z969" s="107"/>
      <c r="AA969" s="107"/>
      <c r="AB969" s="107"/>
      <c r="AC969" s="107"/>
      <c r="AD969" s="107"/>
      <c r="AE969" s="107"/>
      <c r="AF969" s="107"/>
      <c r="AG969" s="107"/>
      <c r="AH969" s="107"/>
      <c r="AI969" s="107"/>
    </row>
    <row r="970" spans="1:35" ht="15.75" customHeight="1" x14ac:dyDescent="0.3">
      <c r="A970" s="107"/>
      <c r="B970" s="108"/>
      <c r="C970" s="108"/>
      <c r="D970" s="108"/>
      <c r="E970" s="109"/>
      <c r="F970" s="109"/>
      <c r="G970" s="109"/>
      <c r="H970" s="109"/>
      <c r="I970" s="109"/>
      <c r="J970" s="109"/>
      <c r="K970" s="109"/>
      <c r="L970" s="109"/>
      <c r="M970" s="107"/>
      <c r="N970" s="107"/>
      <c r="O970" s="107"/>
      <c r="P970" s="107"/>
      <c r="Q970" s="107"/>
      <c r="R970" s="107"/>
      <c r="S970" s="107"/>
      <c r="T970" s="107"/>
      <c r="U970" s="107"/>
      <c r="V970" s="107"/>
      <c r="W970" s="107"/>
      <c r="X970" s="107"/>
      <c r="Y970" s="107"/>
      <c r="Z970" s="107"/>
      <c r="AA970" s="107"/>
      <c r="AB970" s="107"/>
      <c r="AC970" s="107"/>
      <c r="AD970" s="107"/>
      <c r="AE970" s="107"/>
      <c r="AF970" s="107"/>
      <c r="AG970" s="107"/>
      <c r="AH970" s="107"/>
      <c r="AI970" s="107"/>
    </row>
  </sheetData>
  <mergeCells count="4">
    <mergeCell ref="B19:AI19"/>
    <mergeCell ref="B14:AI14"/>
    <mergeCell ref="B17:AI17"/>
    <mergeCell ref="B12:AI12"/>
  </mergeCells>
  <pageMargins left="0.7" right="0.7" top="0.75" bottom="0.75" header="0" footer="0"/>
  <pageSetup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1CBA5-E46C-4AAF-80BA-8C4BFD8E5BA1}">
  <sheetPr>
    <tabColor theme="0" tint="-0.14999847407452621"/>
  </sheetPr>
  <dimension ref="B2:AI404"/>
  <sheetViews>
    <sheetView showGridLines="0" topLeftCell="A2" zoomScaleNormal="100" workbookViewId="0">
      <selection activeCell="B21" sqref="B21"/>
    </sheetView>
  </sheetViews>
  <sheetFormatPr defaultColWidth="8.88671875" defaultRowHeight="13.2" x14ac:dyDescent="0.25"/>
  <cols>
    <col min="1" max="1" width="2.88671875" style="32" customWidth="1"/>
    <col min="2" max="2" width="29" style="36" customWidth="1"/>
    <col min="3" max="3" width="12.6640625" style="36" customWidth="1"/>
    <col min="4" max="9" width="15.6640625" style="32" customWidth="1"/>
    <col min="10" max="10" width="13.88671875" style="32" customWidth="1"/>
    <col min="11" max="16384" width="8.88671875" style="32"/>
  </cols>
  <sheetData>
    <row r="2" spans="2:35" ht="15" customHeight="1" x14ac:dyDescent="0.25">
      <c r="B2" s="47" t="s">
        <v>337</v>
      </c>
      <c r="C2" s="47"/>
      <c r="D2" s="47"/>
      <c r="E2" s="47"/>
      <c r="F2" s="47"/>
      <c r="G2" s="47"/>
      <c r="H2" s="47"/>
      <c r="I2" s="34"/>
      <c r="J2" s="34"/>
      <c r="K2" s="34"/>
      <c r="L2" s="34"/>
      <c r="M2" s="34"/>
      <c r="N2" s="34"/>
      <c r="O2" s="34"/>
      <c r="P2" s="34"/>
      <c r="Q2" s="34"/>
      <c r="R2" s="34"/>
      <c r="S2" s="34"/>
      <c r="T2" s="34"/>
    </row>
    <row r="3" spans="2:35" x14ac:dyDescent="0.25">
      <c r="B3" s="35"/>
      <c r="C3" s="35"/>
    </row>
    <row r="4" spans="2:35" ht="15" customHeight="1" x14ac:dyDescent="0.25">
      <c r="B4" s="37"/>
      <c r="C4" s="37"/>
      <c r="D4" s="46" t="s">
        <v>214</v>
      </c>
      <c r="E4" s="46">
        <v>2024</v>
      </c>
      <c r="F4" s="46">
        <f>E4+1</f>
        <v>2025</v>
      </c>
      <c r="G4" s="46">
        <f t="shared" ref="G4:AI4" si="0">F4+1</f>
        <v>2026</v>
      </c>
      <c r="H4" s="46">
        <f t="shared" si="0"/>
        <v>2027</v>
      </c>
      <c r="I4" s="46">
        <f t="shared" si="0"/>
        <v>2028</v>
      </c>
      <c r="J4" s="46">
        <f t="shared" si="0"/>
        <v>2029</v>
      </c>
      <c r="K4" s="46">
        <f t="shared" si="0"/>
        <v>2030</v>
      </c>
      <c r="L4" s="46">
        <f t="shared" si="0"/>
        <v>2031</v>
      </c>
      <c r="M4" s="46">
        <f t="shared" si="0"/>
        <v>2032</v>
      </c>
      <c r="N4" s="46">
        <f t="shared" si="0"/>
        <v>2033</v>
      </c>
      <c r="O4" s="46">
        <f t="shared" si="0"/>
        <v>2034</v>
      </c>
      <c r="P4" s="46">
        <f t="shared" si="0"/>
        <v>2035</v>
      </c>
      <c r="Q4" s="46">
        <f t="shared" si="0"/>
        <v>2036</v>
      </c>
      <c r="R4" s="46">
        <f t="shared" si="0"/>
        <v>2037</v>
      </c>
      <c r="S4" s="46">
        <f t="shared" si="0"/>
        <v>2038</v>
      </c>
      <c r="T4" s="46">
        <f t="shared" si="0"/>
        <v>2039</v>
      </c>
      <c r="U4" s="46">
        <f t="shared" si="0"/>
        <v>2040</v>
      </c>
      <c r="V4" s="46">
        <f t="shared" si="0"/>
        <v>2041</v>
      </c>
      <c r="W4" s="46">
        <f t="shared" si="0"/>
        <v>2042</v>
      </c>
      <c r="X4" s="46">
        <f t="shared" si="0"/>
        <v>2043</v>
      </c>
      <c r="Y4" s="46">
        <f t="shared" si="0"/>
        <v>2044</v>
      </c>
      <c r="Z4" s="46">
        <f t="shared" si="0"/>
        <v>2045</v>
      </c>
      <c r="AA4" s="46">
        <f t="shared" si="0"/>
        <v>2046</v>
      </c>
      <c r="AB4" s="46">
        <f t="shared" si="0"/>
        <v>2047</v>
      </c>
      <c r="AC4" s="46">
        <f>AB4+1</f>
        <v>2048</v>
      </c>
      <c r="AD4" s="46">
        <f t="shared" si="0"/>
        <v>2049</v>
      </c>
      <c r="AE4" s="46">
        <f t="shared" si="0"/>
        <v>2050</v>
      </c>
      <c r="AF4" s="46">
        <f t="shared" si="0"/>
        <v>2051</v>
      </c>
      <c r="AG4" s="46">
        <f t="shared" si="0"/>
        <v>2052</v>
      </c>
      <c r="AH4" s="46">
        <f t="shared" si="0"/>
        <v>2053</v>
      </c>
      <c r="AI4" s="46">
        <f t="shared" si="0"/>
        <v>2054</v>
      </c>
    </row>
    <row r="5" spans="2:35" x14ac:dyDescent="0.25">
      <c r="B5" s="32"/>
      <c r="C5" s="32"/>
    </row>
    <row r="6" spans="2:35" hidden="1" x14ac:dyDescent="0.25">
      <c r="B6" s="33" t="s">
        <v>6</v>
      </c>
      <c r="C6" s="31" t="s">
        <v>10</v>
      </c>
    </row>
    <row r="7" spans="2:35" hidden="1" x14ac:dyDescent="0.25">
      <c r="B7" s="33" t="s">
        <v>8</v>
      </c>
      <c r="C7" s="31" t="s">
        <v>3</v>
      </c>
    </row>
    <row r="8" spans="2:35" hidden="1" x14ac:dyDescent="0.25">
      <c r="B8" s="33" t="s">
        <v>9</v>
      </c>
      <c r="C8" s="31" t="s">
        <v>5</v>
      </c>
      <c r="D8" s="42" t="e">
        <f>E4-#REF!</f>
        <v>#REF!</v>
      </c>
      <c r="E8" s="42" t="e">
        <f>F4-#REF!</f>
        <v>#REF!</v>
      </c>
      <c r="F8" s="42" t="e">
        <f>G4-#REF!</f>
        <v>#REF!</v>
      </c>
      <c r="G8" s="42" t="e">
        <f>H4-#REF!</f>
        <v>#REF!</v>
      </c>
      <c r="H8" s="42" t="e">
        <f>I4-#REF!</f>
        <v>#REF!</v>
      </c>
    </row>
    <row r="9" spans="2:35" hidden="1" x14ac:dyDescent="0.25">
      <c r="B9" s="33" t="s">
        <v>7</v>
      </c>
      <c r="C9" s="31" t="s">
        <v>5</v>
      </c>
      <c r="D9" s="43" t="e">
        <f>IF(D8&lt;0,0,1/(1+#REF!)^D8)</f>
        <v>#REF!</v>
      </c>
      <c r="E9" s="43" t="e">
        <f>IF(E8&lt;0,0,1/(1+#REF!)^E8)</f>
        <v>#REF!</v>
      </c>
      <c r="F9" s="43" t="e">
        <f>IF(F8&lt;0,0,1/(1+#REF!)^F8)</f>
        <v>#REF!</v>
      </c>
      <c r="G9" s="43" t="e">
        <f>IF(G8&lt;0,0,1/(1+#REF!)^G8)</f>
        <v>#REF!</v>
      </c>
      <c r="H9" s="43" t="e">
        <f>IF(H8&lt;0,0,1/(1+#REF!)^H8)</f>
        <v>#REF!</v>
      </c>
    </row>
    <row r="10" spans="2:35" x14ac:dyDescent="0.25">
      <c r="B10" s="32"/>
      <c r="C10" s="32"/>
    </row>
    <row r="11" spans="2:35" ht="15.6" x14ac:dyDescent="0.25">
      <c r="B11" s="33" t="s">
        <v>136</v>
      </c>
      <c r="C11" s="150" t="s">
        <v>3</v>
      </c>
      <c r="D11" s="186">
        <f>'18.Commerc WACC'!D13</f>
        <v>0.14478000000000002</v>
      </c>
    </row>
    <row r="12" spans="2:35" x14ac:dyDescent="0.25">
      <c r="B12" s="32"/>
      <c r="C12" s="32"/>
    </row>
    <row r="13" spans="2:35" ht="26.4" x14ac:dyDescent="0.25">
      <c r="B13" s="33" t="s">
        <v>133</v>
      </c>
      <c r="C13" s="31" t="s">
        <v>37</v>
      </c>
      <c r="D13" s="223"/>
      <c r="E13" s="44">
        <f>'19.CommercRAB'!E52</f>
        <v>102</v>
      </c>
      <c r="F13" s="44">
        <f>'19.CommercRAB'!F52</f>
        <v>98.6</v>
      </c>
      <c r="G13" s="44">
        <f>'19.CommercRAB'!G52</f>
        <v>95.199999999999989</v>
      </c>
      <c r="H13" s="44">
        <f>'19.CommercRAB'!H52</f>
        <v>91.799999999999983</v>
      </c>
      <c r="I13" s="44">
        <f>'19.CommercRAB'!I52</f>
        <v>88.399999999999977</v>
      </c>
      <c r="J13" s="44">
        <f>'19.CommercRAB'!J52</f>
        <v>84.999999999999972</v>
      </c>
      <c r="K13" s="44">
        <f>'19.CommercRAB'!K52</f>
        <v>81.599999999999966</v>
      </c>
      <c r="L13" s="44">
        <f>'19.CommercRAB'!L52</f>
        <v>78.19999999999996</v>
      </c>
      <c r="M13" s="44">
        <f>'19.CommercRAB'!M52</f>
        <v>74.799999999999955</v>
      </c>
      <c r="N13" s="44">
        <f>'19.CommercRAB'!N52</f>
        <v>71.399999999999949</v>
      </c>
      <c r="O13" s="44">
        <f>'19.CommercRAB'!O52</f>
        <v>67.999999999999943</v>
      </c>
      <c r="P13" s="44">
        <f>'19.CommercRAB'!P52</f>
        <v>64.599999999999937</v>
      </c>
      <c r="Q13" s="44">
        <f>'19.CommercRAB'!Q52</f>
        <v>61.199999999999939</v>
      </c>
      <c r="R13" s="44">
        <f>'19.CommercRAB'!R52</f>
        <v>57.79999999999994</v>
      </c>
      <c r="S13" s="44">
        <f>'19.CommercRAB'!S52</f>
        <v>54.399999999999942</v>
      </c>
      <c r="T13" s="44">
        <f>'19.CommercRAB'!T52</f>
        <v>50.999999999999943</v>
      </c>
      <c r="U13" s="44">
        <f>'19.CommercRAB'!U52</f>
        <v>47.599999999999945</v>
      </c>
      <c r="V13" s="44">
        <f>'19.CommercRAB'!V52</f>
        <v>44.199999999999946</v>
      </c>
      <c r="W13" s="44">
        <f>'19.CommercRAB'!W52</f>
        <v>40.799999999999947</v>
      </c>
      <c r="X13" s="44">
        <f>'19.CommercRAB'!X52</f>
        <v>37.399999999999949</v>
      </c>
      <c r="Y13" s="44">
        <f>'19.CommercRAB'!Y52</f>
        <v>33.99999999999995</v>
      </c>
      <c r="Z13" s="44">
        <f>'19.CommercRAB'!Z52</f>
        <v>30.599999999999952</v>
      </c>
      <c r="AA13" s="44">
        <f>'19.CommercRAB'!AA52</f>
        <v>27.199999999999953</v>
      </c>
      <c r="AB13" s="44">
        <f>'19.CommercRAB'!AB52</f>
        <v>23.799999999999955</v>
      </c>
      <c r="AC13" s="44">
        <f>'19.CommercRAB'!AC52</f>
        <v>20.399999999999956</v>
      </c>
      <c r="AD13" s="44">
        <f>'19.CommercRAB'!AD52</f>
        <v>16.999999999999957</v>
      </c>
      <c r="AE13" s="44">
        <f>'19.CommercRAB'!AE52</f>
        <v>13.599999999999957</v>
      </c>
      <c r="AF13" s="44">
        <f>'19.CommercRAB'!AF52</f>
        <v>10.199999999999957</v>
      </c>
      <c r="AG13" s="44">
        <f>'19.CommercRAB'!AG52</f>
        <v>6.7999999999999563</v>
      </c>
      <c r="AH13" s="44">
        <f>'19.CommercRAB'!AH52</f>
        <v>3.3999999999999564</v>
      </c>
      <c r="AI13" s="44">
        <f>'19.CommercRAB'!AI52</f>
        <v>-4.3520742565306136E-14</v>
      </c>
    </row>
    <row r="14" spans="2:35" x14ac:dyDescent="0.25">
      <c r="B14" s="35"/>
      <c r="C14" s="35"/>
      <c r="D14" s="40"/>
      <c r="E14" s="40"/>
      <c r="F14" s="40"/>
      <c r="G14" s="40"/>
      <c r="H14" s="40"/>
      <c r="I14" s="40"/>
    </row>
    <row r="15" spans="2:35" ht="26.4" x14ac:dyDescent="0.25">
      <c r="B15" s="6" t="s">
        <v>313</v>
      </c>
      <c r="C15" s="31" t="s">
        <v>37</v>
      </c>
      <c r="D15" s="223"/>
      <c r="E15" s="44">
        <f>$D$11*E13</f>
        <v>14.767560000000001</v>
      </c>
      <c r="F15" s="44">
        <f t="shared" ref="F15:AH15" si="1">$D$11*F13</f>
        <v>14.275308000000001</v>
      </c>
      <c r="G15" s="44">
        <f t="shared" si="1"/>
        <v>13.783056</v>
      </c>
      <c r="H15" s="44">
        <f t="shared" si="1"/>
        <v>13.290804</v>
      </c>
      <c r="I15" s="44">
        <f t="shared" si="1"/>
        <v>12.798551999999999</v>
      </c>
      <c r="J15" s="44">
        <f t="shared" si="1"/>
        <v>12.306299999999997</v>
      </c>
      <c r="K15" s="44">
        <f t="shared" si="1"/>
        <v>11.814047999999996</v>
      </c>
      <c r="L15" s="44">
        <f t="shared" si="1"/>
        <v>11.321795999999996</v>
      </c>
      <c r="M15" s="44">
        <f t="shared" si="1"/>
        <v>10.829543999999995</v>
      </c>
      <c r="N15" s="44">
        <f t="shared" si="1"/>
        <v>10.337291999999994</v>
      </c>
      <c r="O15" s="44">
        <f t="shared" si="1"/>
        <v>9.8450399999999938</v>
      </c>
      <c r="P15" s="44">
        <f t="shared" si="1"/>
        <v>9.3527879999999914</v>
      </c>
      <c r="Q15" s="44">
        <f t="shared" si="1"/>
        <v>8.8605359999999926</v>
      </c>
      <c r="R15" s="44">
        <f t="shared" si="1"/>
        <v>8.3682839999999921</v>
      </c>
      <c r="S15" s="44">
        <f t="shared" si="1"/>
        <v>7.8760319999999924</v>
      </c>
      <c r="T15" s="44">
        <f t="shared" si="1"/>
        <v>7.3837799999999927</v>
      </c>
      <c r="U15" s="44">
        <f t="shared" si="1"/>
        <v>6.891527999999993</v>
      </c>
      <c r="V15" s="44">
        <f t="shared" si="1"/>
        <v>6.3992759999999933</v>
      </c>
      <c r="W15" s="44">
        <f t="shared" si="1"/>
        <v>5.9070239999999936</v>
      </c>
      <c r="X15" s="44">
        <f t="shared" si="1"/>
        <v>5.414771999999993</v>
      </c>
      <c r="Y15" s="44">
        <f t="shared" si="1"/>
        <v>4.9225199999999933</v>
      </c>
      <c r="Z15" s="44">
        <f t="shared" si="1"/>
        <v>4.4302679999999937</v>
      </c>
      <c r="AA15" s="44">
        <f t="shared" si="1"/>
        <v>3.938015999999994</v>
      </c>
      <c r="AB15" s="44">
        <f t="shared" si="1"/>
        <v>3.4457639999999938</v>
      </c>
      <c r="AC15" s="44">
        <f t="shared" si="1"/>
        <v>2.9535119999999941</v>
      </c>
      <c r="AD15" s="44">
        <f t="shared" si="1"/>
        <v>2.461259999999994</v>
      </c>
      <c r="AE15" s="44">
        <f t="shared" si="1"/>
        <v>1.9690079999999941</v>
      </c>
      <c r="AF15" s="44">
        <f t="shared" si="1"/>
        <v>1.476755999999994</v>
      </c>
      <c r="AG15" s="44">
        <f t="shared" si="1"/>
        <v>0.98450399999999383</v>
      </c>
      <c r="AH15" s="44">
        <f t="shared" si="1"/>
        <v>0.49225199999999375</v>
      </c>
      <c r="AI15" s="44">
        <f t="shared" ref="AI15" si="2">$D$11*AI13</f>
        <v>-6.3009331086050232E-15</v>
      </c>
    </row>
    <row r="16" spans="2:35" x14ac:dyDescent="0.25">
      <c r="B16" s="35"/>
      <c r="C16" s="35"/>
      <c r="D16" s="40"/>
      <c r="E16" s="40"/>
      <c r="F16" s="40"/>
      <c r="G16" s="40"/>
      <c r="H16" s="40"/>
      <c r="I16" s="40"/>
    </row>
    <row r="17" spans="2:35" ht="26.4" x14ac:dyDescent="0.25">
      <c r="B17" s="33" t="s">
        <v>355</v>
      </c>
      <c r="C17" s="31" t="s">
        <v>37</v>
      </c>
      <c r="D17" s="223"/>
      <c r="E17" s="44">
        <f>SUM(E18:E19)</f>
        <v>40.767560000000003</v>
      </c>
      <c r="F17" s="44">
        <f t="shared" ref="F17:AI17" si="3">SUM(F18:F19)</f>
        <v>40.275308000000003</v>
      </c>
      <c r="G17" s="44">
        <f t="shared" si="3"/>
        <v>39.783056000000002</v>
      </c>
      <c r="H17" s="44">
        <f t="shared" si="3"/>
        <v>39.290804000000001</v>
      </c>
      <c r="I17" s="44">
        <f t="shared" si="3"/>
        <v>38.798552000000001</v>
      </c>
      <c r="J17" s="44">
        <f t="shared" si="3"/>
        <v>38.306299999999993</v>
      </c>
      <c r="K17" s="44">
        <f t="shared" si="3"/>
        <v>37.814048</v>
      </c>
      <c r="L17" s="44">
        <f t="shared" si="3"/>
        <v>37.321795999999992</v>
      </c>
      <c r="M17" s="44">
        <f t="shared" si="3"/>
        <v>36.829543999999999</v>
      </c>
      <c r="N17" s="44">
        <f t="shared" si="3"/>
        <v>36.337291999999991</v>
      </c>
      <c r="O17" s="44">
        <f t="shared" si="3"/>
        <v>35.845039999999997</v>
      </c>
      <c r="P17" s="44">
        <f t="shared" si="3"/>
        <v>35.35278799999999</v>
      </c>
      <c r="Q17" s="44">
        <f t="shared" si="3"/>
        <v>34.860535999999996</v>
      </c>
      <c r="R17" s="44">
        <f t="shared" si="3"/>
        <v>34.368283999999989</v>
      </c>
      <c r="S17" s="44">
        <f t="shared" si="3"/>
        <v>33.876031999999995</v>
      </c>
      <c r="T17" s="44">
        <f t="shared" si="3"/>
        <v>33.383779999999994</v>
      </c>
      <c r="U17" s="44">
        <f t="shared" si="3"/>
        <v>32.891527999999994</v>
      </c>
      <c r="V17" s="44">
        <f t="shared" si="3"/>
        <v>32.399275999999993</v>
      </c>
      <c r="W17" s="44">
        <f t="shared" si="3"/>
        <v>31.907023999999993</v>
      </c>
      <c r="X17" s="44">
        <f t="shared" si="3"/>
        <v>31.414771999999992</v>
      </c>
      <c r="Y17" s="44">
        <f t="shared" si="3"/>
        <v>30.922519999999992</v>
      </c>
      <c r="Z17" s="44">
        <f t="shared" si="3"/>
        <v>30.430267999999995</v>
      </c>
      <c r="AA17" s="44">
        <f t="shared" si="3"/>
        <v>29.938015999999994</v>
      </c>
      <c r="AB17" s="44">
        <f t="shared" si="3"/>
        <v>29.445763999999993</v>
      </c>
      <c r="AC17" s="44">
        <f t="shared" si="3"/>
        <v>28.953511999999996</v>
      </c>
      <c r="AD17" s="44">
        <f t="shared" si="3"/>
        <v>28.461259999999996</v>
      </c>
      <c r="AE17" s="44">
        <f t="shared" si="3"/>
        <v>27.969007999999995</v>
      </c>
      <c r="AF17" s="44">
        <f t="shared" si="3"/>
        <v>27.476755999999995</v>
      </c>
      <c r="AG17" s="44">
        <f t="shared" si="3"/>
        <v>26.984503999999994</v>
      </c>
      <c r="AH17" s="44">
        <f t="shared" si="3"/>
        <v>26.492251999999993</v>
      </c>
      <c r="AI17" s="44">
        <f t="shared" si="3"/>
        <v>25.999999999999993</v>
      </c>
    </row>
    <row r="18" spans="2:35" ht="26.4" x14ac:dyDescent="0.25">
      <c r="B18" s="39" t="s">
        <v>138</v>
      </c>
      <c r="C18" s="31" t="s">
        <v>37</v>
      </c>
      <c r="D18" s="223"/>
      <c r="E18" s="44">
        <f>'20.Commerc. OPEX'!E24</f>
        <v>21</v>
      </c>
      <c r="F18" s="44">
        <f>'20.Commerc. OPEX'!F24</f>
        <v>21</v>
      </c>
      <c r="G18" s="44">
        <f>'20.Commerc. OPEX'!G24</f>
        <v>21</v>
      </c>
      <c r="H18" s="44">
        <f>'20.Commerc. OPEX'!H24</f>
        <v>21</v>
      </c>
      <c r="I18" s="44">
        <f>'20.Commerc. OPEX'!I24</f>
        <v>21</v>
      </c>
      <c r="J18" s="44">
        <f>'20.Commerc. OPEX'!J24</f>
        <v>21</v>
      </c>
      <c r="K18" s="44">
        <f>'20.Commerc. OPEX'!K24</f>
        <v>21</v>
      </c>
      <c r="L18" s="44">
        <f>'20.Commerc. OPEX'!L24</f>
        <v>21</v>
      </c>
      <c r="M18" s="44">
        <f>'20.Commerc. OPEX'!M24</f>
        <v>21</v>
      </c>
      <c r="N18" s="44">
        <f>'20.Commerc. OPEX'!N24</f>
        <v>21</v>
      </c>
      <c r="O18" s="44">
        <f>'20.Commerc. OPEX'!O24</f>
        <v>21</v>
      </c>
      <c r="P18" s="44">
        <f>'20.Commerc. OPEX'!P24</f>
        <v>21</v>
      </c>
      <c r="Q18" s="44">
        <f>'20.Commerc. OPEX'!Q24</f>
        <v>21</v>
      </c>
      <c r="R18" s="44">
        <f>'20.Commerc. OPEX'!R24</f>
        <v>21</v>
      </c>
      <c r="S18" s="44">
        <f>'20.Commerc. OPEX'!S24</f>
        <v>21</v>
      </c>
      <c r="T18" s="44">
        <f>'20.Commerc. OPEX'!T24</f>
        <v>21</v>
      </c>
      <c r="U18" s="44">
        <f>'20.Commerc. OPEX'!U24</f>
        <v>21</v>
      </c>
      <c r="V18" s="44">
        <f>'20.Commerc. OPEX'!V24</f>
        <v>21</v>
      </c>
      <c r="W18" s="44">
        <f>'20.Commerc. OPEX'!W24</f>
        <v>21</v>
      </c>
      <c r="X18" s="44">
        <f>'20.Commerc. OPEX'!X24</f>
        <v>21</v>
      </c>
      <c r="Y18" s="44">
        <f>'20.Commerc. OPEX'!Y24</f>
        <v>21</v>
      </c>
      <c r="Z18" s="44">
        <f>'20.Commerc. OPEX'!Z24</f>
        <v>21</v>
      </c>
      <c r="AA18" s="44">
        <f>'20.Commerc. OPEX'!AA24</f>
        <v>21</v>
      </c>
      <c r="AB18" s="44">
        <f>'20.Commerc. OPEX'!AB24</f>
        <v>21</v>
      </c>
      <c r="AC18" s="44">
        <f>'20.Commerc. OPEX'!AC24</f>
        <v>21</v>
      </c>
      <c r="AD18" s="44">
        <f>'20.Commerc. OPEX'!AD24</f>
        <v>21</v>
      </c>
      <c r="AE18" s="44">
        <f>'20.Commerc. OPEX'!AE24</f>
        <v>21</v>
      </c>
      <c r="AF18" s="44">
        <f>'20.Commerc. OPEX'!AF24</f>
        <v>21</v>
      </c>
      <c r="AG18" s="44">
        <f>'20.Commerc. OPEX'!AG24</f>
        <v>21</v>
      </c>
      <c r="AH18" s="44">
        <f>'20.Commerc. OPEX'!AH24</f>
        <v>21</v>
      </c>
      <c r="AI18" s="44">
        <f>'20.Commerc. OPEX'!AI24</f>
        <v>21</v>
      </c>
    </row>
    <row r="19" spans="2:35" ht="39.6" x14ac:dyDescent="0.25">
      <c r="B19" s="39" t="s">
        <v>310</v>
      </c>
      <c r="C19" s="31" t="s">
        <v>37</v>
      </c>
      <c r="D19" s="223"/>
      <c r="E19" s="44">
        <f>'20.Commerc. OPEX'!E23+E15</f>
        <v>19.767560000000003</v>
      </c>
      <c r="F19" s="44">
        <f>'20.Commerc. OPEX'!F23+F15</f>
        <v>19.275308000000003</v>
      </c>
      <c r="G19" s="44">
        <f>'20.Commerc. OPEX'!G23+G15</f>
        <v>18.783056000000002</v>
      </c>
      <c r="H19" s="44">
        <f>'20.Commerc. OPEX'!H23+H15</f>
        <v>18.290804000000001</v>
      </c>
      <c r="I19" s="44">
        <f>'20.Commerc. OPEX'!I23+I15</f>
        <v>17.798552000000001</v>
      </c>
      <c r="J19" s="44">
        <f>'20.Commerc. OPEX'!J23+J15</f>
        <v>17.306299999999997</v>
      </c>
      <c r="K19" s="44">
        <f>'20.Commerc. OPEX'!K23+K15</f>
        <v>16.814047999999996</v>
      </c>
      <c r="L19" s="44">
        <f>'20.Commerc. OPEX'!L23+L15</f>
        <v>16.321795999999996</v>
      </c>
      <c r="M19" s="44">
        <f>'20.Commerc. OPEX'!M23+M15</f>
        <v>15.829543999999995</v>
      </c>
      <c r="N19" s="44">
        <f>'20.Commerc. OPEX'!N23+N15</f>
        <v>15.337291999999994</v>
      </c>
      <c r="O19" s="44">
        <f>'20.Commerc. OPEX'!O23+O15</f>
        <v>14.845039999999994</v>
      </c>
      <c r="P19" s="44">
        <f>'20.Commerc. OPEX'!P23+P15</f>
        <v>14.352787999999991</v>
      </c>
      <c r="Q19" s="44">
        <f>'20.Commerc. OPEX'!Q23+Q15</f>
        <v>13.860535999999993</v>
      </c>
      <c r="R19" s="44">
        <f>'20.Commerc. OPEX'!R23+R15</f>
        <v>13.368283999999992</v>
      </c>
      <c r="S19" s="44">
        <f>'20.Commerc. OPEX'!S23+S15</f>
        <v>12.876031999999991</v>
      </c>
      <c r="T19" s="44">
        <f>'20.Commerc. OPEX'!T23+T15</f>
        <v>12.383779999999993</v>
      </c>
      <c r="U19" s="44">
        <f>'20.Commerc. OPEX'!U23+U15</f>
        <v>11.891527999999994</v>
      </c>
      <c r="V19" s="44">
        <f>'20.Commerc. OPEX'!V23+V15</f>
        <v>11.399275999999993</v>
      </c>
      <c r="W19" s="44">
        <f>'20.Commerc. OPEX'!W23+W15</f>
        <v>10.907023999999993</v>
      </c>
      <c r="X19" s="44">
        <f>'20.Commerc. OPEX'!X23+X15</f>
        <v>10.414771999999992</v>
      </c>
      <c r="Y19" s="44">
        <f>'20.Commerc. OPEX'!Y23+Y15</f>
        <v>9.9225199999999933</v>
      </c>
      <c r="Z19" s="44">
        <f>'20.Commerc. OPEX'!Z23+Z15</f>
        <v>9.4302679999999945</v>
      </c>
      <c r="AA19" s="44">
        <f>'20.Commerc. OPEX'!AA23+AA15</f>
        <v>8.938015999999994</v>
      </c>
      <c r="AB19" s="44">
        <f>'20.Commerc. OPEX'!AB23+AB15</f>
        <v>8.4457639999999934</v>
      </c>
      <c r="AC19" s="44">
        <f>'20.Commerc. OPEX'!AC23+AC15</f>
        <v>7.9535119999999946</v>
      </c>
      <c r="AD19" s="44">
        <f>'20.Commerc. OPEX'!AD23+AD15</f>
        <v>7.461259999999994</v>
      </c>
      <c r="AE19" s="44">
        <f>'20.Commerc. OPEX'!AE23+AE15</f>
        <v>6.9690079999999943</v>
      </c>
      <c r="AF19" s="44">
        <f>'20.Commerc. OPEX'!AF23+AF15</f>
        <v>6.4767559999999937</v>
      </c>
      <c r="AG19" s="44">
        <f>'20.Commerc. OPEX'!AG23+AG15</f>
        <v>5.9845039999999941</v>
      </c>
      <c r="AH19" s="44">
        <f>'20.Commerc. OPEX'!AH23+AH15</f>
        <v>5.4922519999999935</v>
      </c>
      <c r="AI19" s="44">
        <f>'20.Commerc. OPEX'!AI23+AI15</f>
        <v>4.9999999999999938</v>
      </c>
    </row>
    <row r="20" spans="2:35" ht="39.6" x14ac:dyDescent="0.25">
      <c r="B20" s="39" t="s">
        <v>311</v>
      </c>
      <c r="C20" s="31" t="s">
        <v>37</v>
      </c>
      <c r="D20" s="223"/>
      <c r="E20" s="44">
        <f>E$19*'2.Energy, Power and Consumers'!D49</f>
        <v>12.00173285714286</v>
      </c>
      <c r="F20" s="44">
        <f>F$19*'2.Energy, Power and Consumers'!E49</f>
        <v>11.702865571428575</v>
      </c>
      <c r="G20" s="44">
        <f>G$19*'2.Energy, Power and Consumers'!F49</f>
        <v>11.403998285714287</v>
      </c>
      <c r="H20" s="44">
        <f>H$19*'2.Energy, Power and Consumers'!G49</f>
        <v>11.105131000000002</v>
      </c>
      <c r="I20" s="44">
        <f>I$19*'2.Energy, Power and Consumers'!H49</f>
        <v>10.806263714285716</v>
      </c>
      <c r="J20" s="44">
        <f>J$19*'2.Energy, Power and Consumers'!I49</f>
        <v>10.507396428571427</v>
      </c>
      <c r="K20" s="44">
        <f>K$19*'2.Energy, Power and Consumers'!J49</f>
        <v>10.208529142857142</v>
      </c>
      <c r="L20" s="44">
        <f>L$19*'2.Energy, Power and Consumers'!K49</f>
        <v>9.9096618571428561</v>
      </c>
      <c r="M20" s="44">
        <f>M$19*'2.Energy, Power and Consumers'!L49</f>
        <v>9.6107945714285687</v>
      </c>
      <c r="N20" s="44">
        <f>N$19*'2.Energy, Power and Consumers'!M49</f>
        <v>9.3119272857142832</v>
      </c>
      <c r="O20" s="44">
        <f>O$19*'2.Energy, Power and Consumers'!N49</f>
        <v>9.0130599999999976</v>
      </c>
      <c r="P20" s="44">
        <f>P$19*'2.Energy, Power and Consumers'!O49</f>
        <v>8.7141927142857103</v>
      </c>
      <c r="Q20" s="44">
        <f>Q$19*'2.Energy, Power and Consumers'!P49</f>
        <v>8.4153254285714247</v>
      </c>
      <c r="R20" s="44">
        <f>R$19*'2.Energy, Power and Consumers'!Q49</f>
        <v>8.1164581428571392</v>
      </c>
      <c r="S20" s="44">
        <f>S$19*'2.Energy, Power and Consumers'!R49</f>
        <v>7.8175908571428527</v>
      </c>
      <c r="T20" s="44">
        <f>T$19*'2.Energy, Power and Consumers'!S49</f>
        <v>7.5187235714285681</v>
      </c>
      <c r="U20" s="44">
        <f>U$19*'2.Energy, Power and Consumers'!T49</f>
        <v>7.2198562857142825</v>
      </c>
      <c r="V20" s="44">
        <f>V$19*'2.Energy, Power and Consumers'!U49</f>
        <v>6.9209889999999969</v>
      </c>
      <c r="W20" s="44">
        <f>W$19*'2.Energy, Power and Consumers'!V49</f>
        <v>6.6221217142857105</v>
      </c>
      <c r="X20" s="44">
        <f>X$19*'2.Energy, Power and Consumers'!W49</f>
        <v>6.3232544285714241</v>
      </c>
      <c r="Y20" s="44">
        <f>Y$19*'2.Energy, Power and Consumers'!X49</f>
        <v>6.0243871428571394</v>
      </c>
      <c r="Z20" s="44">
        <f>Z$19*'2.Energy, Power and Consumers'!Y49</f>
        <v>5.7255198571428547</v>
      </c>
      <c r="AA20" s="44">
        <f>AA$19*'2.Energy, Power and Consumers'!Z49</f>
        <v>5.4266525714285683</v>
      </c>
      <c r="AB20" s="44">
        <f>AB$19*'2.Energy, Power and Consumers'!AA49</f>
        <v>5.1277852857142818</v>
      </c>
      <c r="AC20" s="44">
        <f>AC$19*'2.Energy, Power and Consumers'!AB49</f>
        <v>4.8289179999999972</v>
      </c>
      <c r="AD20" s="44">
        <f>AD$19*'2.Energy, Power and Consumers'!AC49</f>
        <v>4.5300507142857107</v>
      </c>
      <c r="AE20" s="44">
        <f>AE$19*'2.Energy, Power and Consumers'!AD49</f>
        <v>4.2311834285714252</v>
      </c>
      <c r="AF20" s="44">
        <f>AF$19*'2.Energy, Power and Consumers'!AE49</f>
        <v>3.9323161428571396</v>
      </c>
      <c r="AG20" s="44">
        <f>AG$19*'2.Energy, Power and Consumers'!AF49</f>
        <v>3.633448857142854</v>
      </c>
      <c r="AH20" s="44">
        <f>AH$19*'2.Energy, Power and Consumers'!AG49</f>
        <v>3.3345815714285676</v>
      </c>
      <c r="AI20" s="44">
        <f>AI$19*'2.Energy, Power and Consumers'!AH49</f>
        <v>3.035714285714282</v>
      </c>
    </row>
    <row r="21" spans="2:35" ht="39.6" x14ac:dyDescent="0.25">
      <c r="B21" s="39" t="s">
        <v>312</v>
      </c>
      <c r="C21" s="31" t="s">
        <v>37</v>
      </c>
      <c r="D21" s="223"/>
      <c r="E21" s="44">
        <f>E$19*'2.Energy, Power and Consumers'!D50</f>
        <v>7.7658271428571446</v>
      </c>
      <c r="F21" s="44">
        <f>F$19*'2.Energy, Power and Consumers'!E50</f>
        <v>7.5724424285714305</v>
      </c>
      <c r="G21" s="44">
        <f>G$19*'2.Energy, Power and Consumers'!F50</f>
        <v>7.3790577142857163</v>
      </c>
      <c r="H21" s="44">
        <f>H$19*'2.Energy, Power and Consumers'!G50</f>
        <v>7.1856730000000013</v>
      </c>
      <c r="I21" s="44">
        <f>I$19*'2.Energy, Power and Consumers'!H50</f>
        <v>6.9922882857142872</v>
      </c>
      <c r="J21" s="44">
        <f>J$19*'2.Energy, Power and Consumers'!I50</f>
        <v>6.7989035714285713</v>
      </c>
      <c r="K21" s="44">
        <f>K$19*'2.Energy, Power and Consumers'!J50</f>
        <v>6.6055188571428562</v>
      </c>
      <c r="L21" s="44">
        <f>L$19*'2.Energy, Power and Consumers'!K50</f>
        <v>6.4121341428571421</v>
      </c>
      <c r="M21" s="44">
        <f>M$19*'2.Energy, Power and Consumers'!L50</f>
        <v>6.2187494285714271</v>
      </c>
      <c r="N21" s="44">
        <f>N$19*'2.Energy, Power and Consumers'!M50</f>
        <v>6.025364714285713</v>
      </c>
      <c r="O21" s="44">
        <f>O$19*'2.Energy, Power and Consumers'!N50</f>
        <v>5.8319799999999979</v>
      </c>
      <c r="P21" s="44">
        <f>P$19*'2.Energy, Power and Consumers'!O50</f>
        <v>5.6385952857142829</v>
      </c>
      <c r="Q21" s="44">
        <f>Q$19*'2.Energy, Power and Consumers'!P50</f>
        <v>5.4452105714285688</v>
      </c>
      <c r="R21" s="44">
        <f>R$19*'2.Energy, Power and Consumers'!Q50</f>
        <v>5.2518258571428547</v>
      </c>
      <c r="S21" s="44">
        <f>S$19*'2.Energy, Power and Consumers'!R50</f>
        <v>5.0584411428571405</v>
      </c>
      <c r="T21" s="44">
        <f>T$19*'2.Energy, Power and Consumers'!S50</f>
        <v>4.8650564285714264</v>
      </c>
      <c r="U21" s="44">
        <f>U$19*'2.Energy, Power and Consumers'!T50</f>
        <v>4.6716717142857123</v>
      </c>
      <c r="V21" s="44">
        <f>V$19*'2.Energy, Power and Consumers'!U50</f>
        <v>4.4782869999999981</v>
      </c>
      <c r="W21" s="44">
        <f>W$19*'2.Energy, Power and Consumers'!V50</f>
        <v>4.2849022857142831</v>
      </c>
      <c r="X21" s="44">
        <f>X$19*'2.Energy, Power and Consumers'!W50</f>
        <v>4.091517571428569</v>
      </c>
      <c r="Y21" s="44">
        <f>Y$19*'2.Energy, Power and Consumers'!X50</f>
        <v>3.8981328571428548</v>
      </c>
      <c r="Z21" s="44">
        <f>Z$19*'2.Energy, Power and Consumers'!Y50</f>
        <v>3.7047481428571412</v>
      </c>
      <c r="AA21" s="44">
        <f>AA$19*'2.Energy, Power and Consumers'!Z50</f>
        <v>3.5113634285714266</v>
      </c>
      <c r="AB21" s="44">
        <f>AB$19*'2.Energy, Power and Consumers'!AA50</f>
        <v>3.317978714285712</v>
      </c>
      <c r="AC21" s="44">
        <f>AC$19*'2.Energy, Power and Consumers'!AB50</f>
        <v>3.1245939999999983</v>
      </c>
      <c r="AD21" s="44">
        <f>AD$19*'2.Energy, Power and Consumers'!AC50</f>
        <v>2.9312092857142837</v>
      </c>
      <c r="AE21" s="44">
        <f>AE$19*'2.Energy, Power and Consumers'!AD50</f>
        <v>2.7378245714285696</v>
      </c>
      <c r="AF21" s="44">
        <f>AF$19*'2.Energy, Power and Consumers'!AE50</f>
        <v>2.544439857142855</v>
      </c>
      <c r="AG21" s="44">
        <f>AG$19*'2.Energy, Power and Consumers'!AF50</f>
        <v>2.3510551428571409</v>
      </c>
      <c r="AH21" s="44">
        <f>AH$19*'2.Energy, Power and Consumers'!AG50</f>
        <v>2.1576704285714263</v>
      </c>
      <c r="AI21" s="44">
        <f>AI$19*'2.Energy, Power and Consumers'!AH50</f>
        <v>1.9642857142857122</v>
      </c>
    </row>
    <row r="22" spans="2:35" hidden="1" x14ac:dyDescent="0.25">
      <c r="B22" s="38" t="s">
        <v>14</v>
      </c>
      <c r="C22" s="32"/>
      <c r="D22" s="40"/>
      <c r="E22" s="40"/>
      <c r="F22" s="40"/>
      <c r="G22" s="40"/>
      <c r="H22" s="40"/>
    </row>
    <row r="23" spans="2:35" ht="26.4" hidden="1" x14ac:dyDescent="0.25">
      <c r="B23" s="33" t="s">
        <v>11</v>
      </c>
      <c r="C23" s="31" t="s">
        <v>4</v>
      </c>
      <c r="D23" s="44" t="e">
        <f>IF(D$8&lt;0,0,#REF!*D$9)</f>
        <v>#REF!</v>
      </c>
      <c r="E23" s="44" t="e">
        <f>IF(E$8&lt;0,0,#REF!*E$9)</f>
        <v>#REF!</v>
      </c>
      <c r="F23" s="44" t="e">
        <f>IF(F$8&lt;0,0,#REF!*F$9)</f>
        <v>#REF!</v>
      </c>
      <c r="G23" s="44" t="e">
        <f>IF(G$8&lt;0,0,#REF!*G$9)</f>
        <v>#REF!</v>
      </c>
      <c r="H23" s="44" t="e">
        <f>IF(H$8&lt;0,0,#REF!*H$9)</f>
        <v>#REF!</v>
      </c>
    </row>
    <row r="24" spans="2:35" ht="39.6" hidden="1" x14ac:dyDescent="0.25">
      <c r="B24" s="39" t="s">
        <v>19</v>
      </c>
      <c r="C24" s="31" t="s">
        <v>4</v>
      </c>
      <c r="D24" s="44" t="e">
        <f>IF(D$8&lt;0,0,#REF!*D$9)</f>
        <v>#REF!</v>
      </c>
      <c r="E24" s="44" t="e">
        <f>IF(E$8&lt;0,0,#REF!*E$9)</f>
        <v>#REF!</v>
      </c>
      <c r="F24" s="44" t="e">
        <f>IF(F$8&lt;0,0,#REF!*F$9)</f>
        <v>#REF!</v>
      </c>
      <c r="G24" s="44" t="e">
        <f>IF(G$8&lt;0,0,#REF!*G$9)</f>
        <v>#REF!</v>
      </c>
      <c r="H24" s="44" t="e">
        <f>IF(H$8&lt;0,0,#REF!*H$9)</f>
        <v>#REF!</v>
      </c>
    </row>
    <row r="25" spans="2:35" ht="26.4" hidden="1" x14ac:dyDescent="0.25">
      <c r="B25" s="39" t="s">
        <v>13</v>
      </c>
      <c r="C25" s="31" t="s">
        <v>4</v>
      </c>
      <c r="D25" s="44" t="e">
        <f>IF(D$8&lt;0,0,#REF!*D$9)</f>
        <v>#REF!</v>
      </c>
      <c r="E25" s="44" t="e">
        <f>IF(E$8&lt;0,0,#REF!*E$9)</f>
        <v>#REF!</v>
      </c>
      <c r="F25" s="44" t="e">
        <f>IF(F$8&lt;0,0,#REF!*F$9)</f>
        <v>#REF!</v>
      </c>
      <c r="G25" s="44" t="e">
        <f>IF(G$8&lt;0,0,#REF!*G$9)</f>
        <v>#REF!</v>
      </c>
      <c r="H25" s="44" t="e">
        <f>IF(H$8&lt;0,0,#REF!*H$9)</f>
        <v>#REF!</v>
      </c>
    </row>
    <row r="26" spans="2:35" ht="26.4" hidden="1" x14ac:dyDescent="0.25">
      <c r="B26" s="39" t="s">
        <v>18</v>
      </c>
      <c r="C26" s="31" t="s">
        <v>4</v>
      </c>
      <c r="D26" s="44" t="e">
        <f>IF(D$8&lt;0,0,#REF!*D$9)</f>
        <v>#REF!</v>
      </c>
      <c r="E26" s="44" t="e">
        <f>IF(E$8&lt;0,0,#REF!*E$9)</f>
        <v>#REF!</v>
      </c>
      <c r="F26" s="44" t="e">
        <f>IF(F$8&lt;0,0,#REF!*F$9)</f>
        <v>#REF!</v>
      </c>
      <c r="G26" s="44" t="e">
        <f>IF(G$8&lt;0,0,#REF!*G$9)</f>
        <v>#REF!</v>
      </c>
      <c r="H26" s="44" t="e">
        <f>IF(H$8&lt;0,0,#REF!*H$9)</f>
        <v>#REF!</v>
      </c>
    </row>
    <row r="27" spans="2:35" x14ac:dyDescent="0.25">
      <c r="B27" s="32"/>
      <c r="C27" s="32"/>
    </row>
    <row r="28" spans="2:35" x14ac:dyDescent="0.25">
      <c r="B28" s="32"/>
      <c r="C28" s="32"/>
    </row>
    <row r="29" spans="2:35" x14ac:dyDescent="0.25">
      <c r="B29" s="32"/>
      <c r="C29" s="32"/>
    </row>
    <row r="30" spans="2:35" x14ac:dyDescent="0.25">
      <c r="B30" s="32"/>
      <c r="C30" s="32"/>
    </row>
    <row r="31" spans="2:35" ht="14.4" x14ac:dyDescent="0.25">
      <c r="B31" s="30"/>
      <c r="C31" s="30"/>
      <c r="E31" s="60"/>
      <c r="F31" s="60"/>
      <c r="G31" s="60"/>
      <c r="H31" s="60"/>
    </row>
    <row r="32" spans="2:35" ht="14.4" x14ac:dyDescent="0.25">
      <c r="B32" s="30"/>
      <c r="C32" s="30"/>
      <c r="E32" s="59"/>
      <c r="F32" s="59"/>
      <c r="G32" s="59"/>
      <c r="H32" s="59"/>
    </row>
    <row r="33" spans="2:8" ht="14.4" x14ac:dyDescent="0.25">
      <c r="B33" s="30"/>
      <c r="C33" s="30"/>
      <c r="E33" s="60"/>
      <c r="F33" s="60"/>
      <c r="G33" s="60"/>
      <c r="H33" s="60"/>
    </row>
    <row r="34" spans="2:8" x14ac:dyDescent="0.25">
      <c r="B34" s="32"/>
      <c r="C34" s="32"/>
    </row>
    <row r="35" spans="2:8" x14ac:dyDescent="0.25">
      <c r="B35" s="32"/>
      <c r="C35" s="32"/>
      <c r="E35" s="61"/>
      <c r="F35" s="61"/>
      <c r="G35" s="61"/>
      <c r="H35" s="61"/>
    </row>
    <row r="36" spans="2:8" ht="14.4" x14ac:dyDescent="0.3">
      <c r="B36" s="32"/>
      <c r="C36" s="32"/>
      <c r="E36" s="62"/>
      <c r="F36" s="62"/>
      <c r="G36" s="62"/>
      <c r="H36" s="62"/>
    </row>
    <row r="37" spans="2:8" x14ac:dyDescent="0.25">
      <c r="B37" s="32"/>
      <c r="C37" s="32"/>
    </row>
    <row r="38" spans="2:8" x14ac:dyDescent="0.25">
      <c r="B38" s="32"/>
      <c r="C38" s="32"/>
    </row>
    <row r="39" spans="2:8" x14ac:dyDescent="0.25">
      <c r="B39" s="32"/>
      <c r="C39" s="32"/>
    </row>
    <row r="40" spans="2:8" x14ac:dyDescent="0.25">
      <c r="B40" s="32"/>
      <c r="C40" s="32"/>
    </row>
    <row r="41" spans="2:8" x14ac:dyDescent="0.25">
      <c r="B41" s="32"/>
      <c r="C41" s="32"/>
    </row>
    <row r="42" spans="2:8" x14ac:dyDescent="0.25">
      <c r="B42" s="32"/>
      <c r="C42" s="32"/>
    </row>
    <row r="43" spans="2:8" x14ac:dyDescent="0.25">
      <c r="B43" s="32"/>
      <c r="C43" s="32"/>
    </row>
    <row r="44" spans="2:8" x14ac:dyDescent="0.25">
      <c r="B44" s="32"/>
      <c r="C44" s="32"/>
    </row>
    <row r="45" spans="2:8" x14ac:dyDescent="0.25">
      <c r="B45" s="32"/>
      <c r="C45" s="32"/>
    </row>
    <row r="46" spans="2:8" x14ac:dyDescent="0.25">
      <c r="B46" s="32"/>
      <c r="C46" s="32"/>
    </row>
    <row r="47" spans="2:8" x14ac:dyDescent="0.25">
      <c r="B47" s="32"/>
      <c r="C47" s="32"/>
    </row>
    <row r="48" spans="2:8" x14ac:dyDescent="0.25">
      <c r="B48" s="32"/>
      <c r="C48" s="32"/>
    </row>
    <row r="49" s="32" customFormat="1" x14ac:dyDescent="0.25"/>
    <row r="50" s="32" customFormat="1" x14ac:dyDescent="0.25"/>
    <row r="51" s="32" customFormat="1" x14ac:dyDescent="0.25"/>
    <row r="52" s="32" customFormat="1" x14ac:dyDescent="0.25"/>
    <row r="53" s="32" customFormat="1" x14ac:dyDescent="0.25"/>
    <row r="54" s="32" customFormat="1" x14ac:dyDescent="0.25"/>
    <row r="55" s="32" customFormat="1" x14ac:dyDescent="0.25"/>
    <row r="56" s="32" customFormat="1" x14ac:dyDescent="0.25"/>
    <row r="57" s="32" customFormat="1" x14ac:dyDescent="0.25"/>
    <row r="58" s="32" customFormat="1" x14ac:dyDescent="0.25"/>
    <row r="59" s="32" customFormat="1" x14ac:dyDescent="0.25"/>
    <row r="60" s="32" customFormat="1" x14ac:dyDescent="0.25"/>
    <row r="61" s="32" customFormat="1" x14ac:dyDescent="0.25"/>
    <row r="62" s="32" customFormat="1" x14ac:dyDescent="0.25"/>
    <row r="63" s="32" customFormat="1" x14ac:dyDescent="0.25"/>
    <row r="64" s="32" customFormat="1" x14ac:dyDescent="0.25"/>
    <row r="65" s="32" customFormat="1" x14ac:dyDescent="0.25"/>
    <row r="66" s="32" customFormat="1" x14ac:dyDescent="0.25"/>
    <row r="67" s="32" customFormat="1" x14ac:dyDescent="0.25"/>
    <row r="68" s="32" customFormat="1" x14ac:dyDescent="0.25"/>
    <row r="69" s="32" customFormat="1" x14ac:dyDescent="0.25"/>
    <row r="70" s="32" customFormat="1" x14ac:dyDescent="0.25"/>
    <row r="71" s="32" customFormat="1" x14ac:dyDescent="0.25"/>
    <row r="72" s="32" customFormat="1" x14ac:dyDescent="0.25"/>
    <row r="73" s="32" customFormat="1" x14ac:dyDescent="0.25"/>
    <row r="74" s="32" customFormat="1" x14ac:dyDescent="0.25"/>
    <row r="75" s="32" customFormat="1" x14ac:dyDescent="0.25"/>
    <row r="76" s="32" customFormat="1" x14ac:dyDescent="0.25"/>
    <row r="77" s="32" customFormat="1" x14ac:dyDescent="0.25"/>
    <row r="78" s="32" customFormat="1" x14ac:dyDescent="0.25"/>
    <row r="79" s="32" customFormat="1" x14ac:dyDescent="0.25"/>
    <row r="80" s="32" customFormat="1" x14ac:dyDescent="0.25"/>
    <row r="81" s="32" customFormat="1" x14ac:dyDescent="0.25"/>
    <row r="82" s="32" customFormat="1" x14ac:dyDescent="0.25"/>
    <row r="83" s="32" customFormat="1" x14ac:dyDescent="0.25"/>
    <row r="84" s="32" customFormat="1" x14ac:dyDescent="0.25"/>
    <row r="85" s="32" customFormat="1" x14ac:dyDescent="0.25"/>
    <row r="86" s="32" customFormat="1" x14ac:dyDescent="0.25"/>
    <row r="87" s="32" customFormat="1" x14ac:dyDescent="0.25"/>
    <row r="88" s="32" customFormat="1" x14ac:dyDescent="0.25"/>
    <row r="89" s="32" customFormat="1" x14ac:dyDescent="0.25"/>
    <row r="90" s="32" customFormat="1" x14ac:dyDescent="0.25"/>
    <row r="91" s="32" customFormat="1" x14ac:dyDescent="0.25"/>
    <row r="92" s="32" customFormat="1" x14ac:dyDescent="0.25"/>
    <row r="93" s="32" customFormat="1" x14ac:dyDescent="0.25"/>
    <row r="94" s="32" customFormat="1" x14ac:dyDescent="0.25"/>
    <row r="95" s="32" customFormat="1" x14ac:dyDescent="0.25"/>
    <row r="96" s="32" customFormat="1" x14ac:dyDescent="0.25"/>
    <row r="97" s="32" customFormat="1" x14ac:dyDescent="0.25"/>
    <row r="98" s="32" customFormat="1" x14ac:dyDescent="0.25"/>
    <row r="99" s="32" customFormat="1" x14ac:dyDescent="0.25"/>
    <row r="100" s="32" customFormat="1" x14ac:dyDescent="0.25"/>
    <row r="101" s="32" customFormat="1" x14ac:dyDescent="0.25"/>
    <row r="102" s="32" customFormat="1" x14ac:dyDescent="0.25"/>
    <row r="103" s="32" customFormat="1" x14ac:dyDescent="0.25"/>
    <row r="104" s="32" customFormat="1" x14ac:dyDescent="0.25"/>
    <row r="105" s="32" customFormat="1" x14ac:dyDescent="0.25"/>
    <row r="106" s="32" customFormat="1" x14ac:dyDescent="0.25"/>
    <row r="107" s="32" customFormat="1" x14ac:dyDescent="0.25"/>
    <row r="108" s="32" customFormat="1" x14ac:dyDescent="0.25"/>
    <row r="109" s="32" customFormat="1" x14ac:dyDescent="0.25"/>
    <row r="110" s="32" customFormat="1" x14ac:dyDescent="0.25"/>
    <row r="111" s="32" customFormat="1" x14ac:dyDescent="0.25"/>
    <row r="112" s="32" customFormat="1" x14ac:dyDescent="0.25"/>
    <row r="113" s="32" customFormat="1" x14ac:dyDescent="0.25"/>
    <row r="114" s="32" customFormat="1" x14ac:dyDescent="0.25"/>
    <row r="115" s="32" customFormat="1" x14ac:dyDescent="0.25"/>
    <row r="116" s="32" customFormat="1" x14ac:dyDescent="0.25"/>
    <row r="117" s="32" customFormat="1" x14ac:dyDescent="0.25"/>
    <row r="118" s="32" customFormat="1" x14ac:dyDescent="0.25"/>
    <row r="119" s="32" customFormat="1" x14ac:dyDescent="0.25"/>
    <row r="120" s="32" customFormat="1" x14ac:dyDescent="0.25"/>
    <row r="121" s="32" customFormat="1" x14ac:dyDescent="0.25"/>
    <row r="122" s="32" customFormat="1" x14ac:dyDescent="0.25"/>
    <row r="123" s="32" customFormat="1" x14ac:dyDescent="0.25"/>
    <row r="124" s="32" customFormat="1" x14ac:dyDescent="0.25"/>
    <row r="125" s="32" customFormat="1" x14ac:dyDescent="0.25"/>
    <row r="126" s="32" customFormat="1" x14ac:dyDescent="0.25"/>
    <row r="127" s="32" customFormat="1" x14ac:dyDescent="0.25"/>
    <row r="128" s="32" customFormat="1" x14ac:dyDescent="0.25"/>
    <row r="129" s="32" customFormat="1" x14ac:dyDescent="0.25"/>
    <row r="130" s="32" customFormat="1" x14ac:dyDescent="0.25"/>
    <row r="131" s="32" customFormat="1" x14ac:dyDescent="0.25"/>
    <row r="132" s="32" customFormat="1" x14ac:dyDescent="0.25"/>
    <row r="133" s="32" customFormat="1" x14ac:dyDescent="0.25"/>
    <row r="134" s="32" customFormat="1" x14ac:dyDescent="0.25"/>
    <row r="135" s="32" customFormat="1" x14ac:dyDescent="0.25"/>
    <row r="136" s="32" customFormat="1" x14ac:dyDescent="0.25"/>
    <row r="137" s="32" customFormat="1" x14ac:dyDescent="0.25"/>
    <row r="138" s="32" customFormat="1" x14ac:dyDescent="0.25"/>
    <row r="139" s="32" customFormat="1" x14ac:dyDescent="0.25"/>
    <row r="140" s="32" customFormat="1" x14ac:dyDescent="0.25"/>
    <row r="141" s="32" customFormat="1" x14ac:dyDescent="0.25"/>
    <row r="142" s="32" customFormat="1" x14ac:dyDescent="0.25"/>
    <row r="143" s="32" customFormat="1" x14ac:dyDescent="0.25"/>
    <row r="144" s="32" customFormat="1" x14ac:dyDescent="0.25"/>
    <row r="145" s="32" customFormat="1" x14ac:dyDescent="0.25"/>
    <row r="146" s="32" customFormat="1" x14ac:dyDescent="0.25"/>
    <row r="147" s="32" customFormat="1" x14ac:dyDescent="0.25"/>
    <row r="148" s="32" customFormat="1" x14ac:dyDescent="0.25"/>
    <row r="149" s="32" customFormat="1" x14ac:dyDescent="0.25"/>
    <row r="150" s="32" customFormat="1" x14ac:dyDescent="0.25"/>
    <row r="151" s="32" customFormat="1" x14ac:dyDescent="0.25"/>
    <row r="152" s="32" customFormat="1" x14ac:dyDescent="0.25"/>
    <row r="153" s="32" customFormat="1" x14ac:dyDescent="0.25"/>
    <row r="154" s="32" customFormat="1" x14ac:dyDescent="0.25"/>
    <row r="155" s="32" customFormat="1" x14ac:dyDescent="0.25"/>
    <row r="156" s="32" customFormat="1" x14ac:dyDescent="0.25"/>
    <row r="157" s="32" customFormat="1" x14ac:dyDescent="0.25"/>
    <row r="158" s="32" customFormat="1" x14ac:dyDescent="0.25"/>
    <row r="159" s="32" customFormat="1" x14ac:dyDescent="0.25"/>
    <row r="160" s="32" customFormat="1" x14ac:dyDescent="0.25"/>
    <row r="161" s="32" customFormat="1" x14ac:dyDescent="0.25"/>
    <row r="162" s="32" customFormat="1" x14ac:dyDescent="0.25"/>
    <row r="163" s="32" customFormat="1" x14ac:dyDescent="0.25"/>
    <row r="164" s="32" customFormat="1" x14ac:dyDescent="0.25"/>
    <row r="165" s="32" customFormat="1" x14ac:dyDescent="0.25"/>
    <row r="166" s="32" customFormat="1" x14ac:dyDescent="0.25"/>
    <row r="167" s="32" customFormat="1" x14ac:dyDescent="0.25"/>
    <row r="168" s="32" customFormat="1" x14ac:dyDescent="0.25"/>
    <row r="169" s="32" customFormat="1" x14ac:dyDescent="0.25"/>
    <row r="170" s="32" customFormat="1" x14ac:dyDescent="0.25"/>
    <row r="171" s="32" customFormat="1" x14ac:dyDescent="0.25"/>
    <row r="172" s="32" customFormat="1" x14ac:dyDescent="0.25"/>
    <row r="173" s="32" customFormat="1" x14ac:dyDescent="0.25"/>
    <row r="174" s="32" customFormat="1" x14ac:dyDescent="0.25"/>
    <row r="175" s="32" customFormat="1" x14ac:dyDescent="0.25"/>
    <row r="176" s="32" customFormat="1" x14ac:dyDescent="0.25"/>
    <row r="177" s="32" customFormat="1" x14ac:dyDescent="0.25"/>
    <row r="178" s="32" customFormat="1" x14ac:dyDescent="0.25"/>
    <row r="179" s="32" customFormat="1" x14ac:dyDescent="0.25"/>
    <row r="180" s="32" customFormat="1" x14ac:dyDescent="0.25"/>
    <row r="181" s="32" customFormat="1" x14ac:dyDescent="0.25"/>
    <row r="182" s="32" customFormat="1" x14ac:dyDescent="0.25"/>
    <row r="183" s="32" customFormat="1" x14ac:dyDescent="0.25"/>
    <row r="184" s="32" customFormat="1" x14ac:dyDescent="0.25"/>
    <row r="185" s="32" customFormat="1" x14ac:dyDescent="0.25"/>
    <row r="186" s="32" customFormat="1" x14ac:dyDescent="0.25"/>
    <row r="187" s="32" customFormat="1" x14ac:dyDescent="0.25"/>
    <row r="188" s="32" customFormat="1" x14ac:dyDescent="0.25"/>
    <row r="189" s="32" customFormat="1" x14ac:dyDescent="0.25"/>
    <row r="190" s="32" customFormat="1" x14ac:dyDescent="0.25"/>
    <row r="191" s="32" customFormat="1" x14ac:dyDescent="0.25"/>
    <row r="192" s="32" customFormat="1" x14ac:dyDescent="0.25"/>
    <row r="193" s="32" customFormat="1" x14ac:dyDescent="0.25"/>
    <row r="194" s="32" customFormat="1" x14ac:dyDescent="0.25"/>
    <row r="195" s="32" customFormat="1" x14ac:dyDescent="0.25"/>
    <row r="196" s="32" customFormat="1" x14ac:dyDescent="0.25"/>
    <row r="197" s="32" customFormat="1" x14ac:dyDescent="0.25"/>
    <row r="198" s="32" customFormat="1" x14ac:dyDescent="0.25"/>
    <row r="199" s="32" customFormat="1" x14ac:dyDescent="0.25"/>
    <row r="200" s="32" customFormat="1" x14ac:dyDescent="0.25"/>
    <row r="201" s="32" customFormat="1" x14ac:dyDescent="0.25"/>
    <row r="202" s="32" customFormat="1" x14ac:dyDescent="0.25"/>
    <row r="203" s="32" customFormat="1" x14ac:dyDescent="0.25"/>
    <row r="204" s="32" customFormat="1" x14ac:dyDescent="0.25"/>
    <row r="205" s="32" customFormat="1" x14ac:dyDescent="0.25"/>
    <row r="206" s="32" customFormat="1" x14ac:dyDescent="0.25"/>
    <row r="207" s="32" customFormat="1" x14ac:dyDescent="0.25"/>
    <row r="208" s="32" customFormat="1" x14ac:dyDescent="0.25"/>
    <row r="209" s="32" customFormat="1" x14ac:dyDescent="0.25"/>
    <row r="210" s="32" customFormat="1" x14ac:dyDescent="0.25"/>
    <row r="211" s="32" customFormat="1" x14ac:dyDescent="0.25"/>
    <row r="212" s="32" customFormat="1" x14ac:dyDescent="0.25"/>
    <row r="213" s="32" customFormat="1" x14ac:dyDescent="0.25"/>
    <row r="214" s="32" customFormat="1" x14ac:dyDescent="0.25"/>
    <row r="215" s="32" customFormat="1" x14ac:dyDescent="0.25"/>
    <row r="216" s="32" customFormat="1" x14ac:dyDescent="0.25"/>
    <row r="217" s="32" customFormat="1" x14ac:dyDescent="0.25"/>
    <row r="218" s="32" customFormat="1" x14ac:dyDescent="0.25"/>
    <row r="219" s="32" customFormat="1" x14ac:dyDescent="0.25"/>
    <row r="220" s="32" customFormat="1" x14ac:dyDescent="0.25"/>
    <row r="221" s="32" customFormat="1" x14ac:dyDescent="0.25"/>
    <row r="222" s="32" customFormat="1" x14ac:dyDescent="0.25"/>
    <row r="223" s="32" customFormat="1" x14ac:dyDescent="0.25"/>
    <row r="224" s="32" customFormat="1" x14ac:dyDescent="0.25"/>
    <row r="225" s="32" customFormat="1" x14ac:dyDescent="0.25"/>
    <row r="226" s="32" customFormat="1" x14ac:dyDescent="0.25"/>
    <row r="227" s="32" customFormat="1" x14ac:dyDescent="0.25"/>
    <row r="228" s="32" customFormat="1" x14ac:dyDescent="0.25"/>
    <row r="229" s="32" customFormat="1" x14ac:dyDescent="0.25"/>
    <row r="230" s="32" customFormat="1" x14ac:dyDescent="0.25"/>
    <row r="231" s="32" customFormat="1" x14ac:dyDescent="0.25"/>
    <row r="232" s="32" customFormat="1" x14ac:dyDescent="0.25"/>
    <row r="233" s="32" customFormat="1" x14ac:dyDescent="0.25"/>
    <row r="234" s="32" customFormat="1" x14ac:dyDescent="0.25"/>
    <row r="235" s="32" customFormat="1" x14ac:dyDescent="0.25"/>
    <row r="236" s="32" customFormat="1" x14ac:dyDescent="0.25"/>
    <row r="237" s="32" customFormat="1" x14ac:dyDescent="0.25"/>
    <row r="238" s="32" customFormat="1" x14ac:dyDescent="0.25"/>
    <row r="239" s="32" customFormat="1" x14ac:dyDescent="0.25"/>
    <row r="240" s="32" customFormat="1" x14ac:dyDescent="0.25"/>
    <row r="241" s="32" customFormat="1" x14ac:dyDescent="0.25"/>
    <row r="242" s="32" customFormat="1" x14ac:dyDescent="0.25"/>
    <row r="243" s="32" customFormat="1" x14ac:dyDescent="0.25"/>
    <row r="244" s="32" customFormat="1" x14ac:dyDescent="0.25"/>
    <row r="245" s="32" customFormat="1" x14ac:dyDescent="0.25"/>
    <row r="246" s="32" customFormat="1" x14ac:dyDescent="0.25"/>
    <row r="247" s="32" customFormat="1" x14ac:dyDescent="0.25"/>
    <row r="248" s="32" customFormat="1" x14ac:dyDescent="0.25"/>
    <row r="249" s="32" customFormat="1" x14ac:dyDescent="0.25"/>
    <row r="250" s="32" customFormat="1" x14ac:dyDescent="0.25"/>
    <row r="251" s="32" customFormat="1" x14ac:dyDescent="0.25"/>
    <row r="252" s="32" customFormat="1" x14ac:dyDescent="0.25"/>
    <row r="253" s="32" customFormat="1" x14ac:dyDescent="0.25"/>
    <row r="254" s="32" customFormat="1" x14ac:dyDescent="0.25"/>
    <row r="255" s="32" customFormat="1" x14ac:dyDescent="0.25"/>
    <row r="256" s="32" customFormat="1" x14ac:dyDescent="0.25"/>
    <row r="257" s="32" customFormat="1" x14ac:dyDescent="0.25"/>
    <row r="258" s="32" customFormat="1" x14ac:dyDescent="0.25"/>
    <row r="259" s="32" customFormat="1" x14ac:dyDescent="0.25"/>
    <row r="260" s="32" customFormat="1" x14ac:dyDescent="0.25"/>
    <row r="261" s="32" customFormat="1" x14ac:dyDescent="0.25"/>
    <row r="262" s="32" customFormat="1" x14ac:dyDescent="0.25"/>
    <row r="263" s="32" customFormat="1" x14ac:dyDescent="0.25"/>
    <row r="264" s="32" customFormat="1" x14ac:dyDescent="0.25"/>
    <row r="265" s="32" customFormat="1" x14ac:dyDescent="0.25"/>
    <row r="266" s="32" customFormat="1" x14ac:dyDescent="0.25"/>
    <row r="267" s="32" customFormat="1" x14ac:dyDescent="0.25"/>
    <row r="268" s="32" customFormat="1" x14ac:dyDescent="0.25"/>
    <row r="269" s="32" customFormat="1" x14ac:dyDescent="0.25"/>
    <row r="270" s="32" customFormat="1" x14ac:dyDescent="0.25"/>
    <row r="271" s="32" customFormat="1" x14ac:dyDescent="0.25"/>
    <row r="272" s="32" customFormat="1" x14ac:dyDescent="0.25"/>
    <row r="273" s="32" customFormat="1" x14ac:dyDescent="0.25"/>
    <row r="274" s="32" customFormat="1" x14ac:dyDescent="0.25"/>
    <row r="275" s="32" customFormat="1" x14ac:dyDescent="0.25"/>
    <row r="276" s="32" customFormat="1" x14ac:dyDescent="0.25"/>
    <row r="277" s="32" customFormat="1" x14ac:dyDescent="0.25"/>
    <row r="278" s="32" customFormat="1" x14ac:dyDescent="0.25"/>
    <row r="279" s="32" customFormat="1" x14ac:dyDescent="0.25"/>
    <row r="280" s="32" customFormat="1" x14ac:dyDescent="0.25"/>
    <row r="281" s="32" customFormat="1" x14ac:dyDescent="0.25"/>
    <row r="282" s="32" customFormat="1" x14ac:dyDescent="0.25"/>
    <row r="283" s="32" customFormat="1" x14ac:dyDescent="0.25"/>
    <row r="284" s="32" customFormat="1" x14ac:dyDescent="0.25"/>
    <row r="285" s="32" customFormat="1" x14ac:dyDescent="0.25"/>
    <row r="286" s="32" customFormat="1" x14ac:dyDescent="0.25"/>
    <row r="287" s="32" customFormat="1" x14ac:dyDescent="0.25"/>
    <row r="288" s="32" customFormat="1" x14ac:dyDescent="0.25"/>
    <row r="289" s="32" customFormat="1" x14ac:dyDescent="0.25"/>
    <row r="290" s="32" customFormat="1" x14ac:dyDescent="0.25"/>
    <row r="291" s="32" customFormat="1" x14ac:dyDescent="0.25"/>
    <row r="292" s="32" customFormat="1" x14ac:dyDescent="0.25"/>
    <row r="293" s="32" customFormat="1" x14ac:dyDescent="0.25"/>
    <row r="294" s="32" customFormat="1" x14ac:dyDescent="0.25"/>
    <row r="295" s="32" customFormat="1" x14ac:dyDescent="0.25"/>
    <row r="296" s="32" customFormat="1" x14ac:dyDescent="0.25"/>
    <row r="297" s="32" customFormat="1" x14ac:dyDescent="0.25"/>
    <row r="298" s="32" customFormat="1" x14ac:dyDescent="0.25"/>
    <row r="299" s="32" customFormat="1" x14ac:dyDescent="0.25"/>
    <row r="300" s="32" customFormat="1" x14ac:dyDescent="0.25"/>
    <row r="301" s="32" customFormat="1" x14ac:dyDescent="0.25"/>
    <row r="302" s="32" customFormat="1" x14ac:dyDescent="0.25"/>
    <row r="303" s="32" customFormat="1" x14ac:dyDescent="0.25"/>
    <row r="304" s="32" customFormat="1" x14ac:dyDescent="0.25"/>
    <row r="305" s="32" customFormat="1" x14ac:dyDescent="0.25"/>
    <row r="306" s="32" customFormat="1" x14ac:dyDescent="0.25"/>
    <row r="307" s="32" customFormat="1" x14ac:dyDescent="0.25"/>
    <row r="308" s="32" customFormat="1" x14ac:dyDescent="0.25"/>
    <row r="309" s="32" customFormat="1" x14ac:dyDescent="0.25"/>
    <row r="310" s="32" customFormat="1" x14ac:dyDescent="0.25"/>
    <row r="311" s="32" customFormat="1" x14ac:dyDescent="0.25"/>
    <row r="312" s="32" customFormat="1" x14ac:dyDescent="0.25"/>
    <row r="313" s="32" customFormat="1" x14ac:dyDescent="0.25"/>
    <row r="314" s="32" customFormat="1" x14ac:dyDescent="0.25"/>
    <row r="315" s="32" customFormat="1" x14ac:dyDescent="0.25"/>
    <row r="316" s="32" customFormat="1" x14ac:dyDescent="0.25"/>
    <row r="317" s="32" customFormat="1" x14ac:dyDescent="0.25"/>
    <row r="318" s="32" customFormat="1" x14ac:dyDescent="0.25"/>
    <row r="319" s="32" customFormat="1" x14ac:dyDescent="0.25"/>
    <row r="320" s="32" customFormat="1" x14ac:dyDescent="0.25"/>
    <row r="321" s="32" customFormat="1" x14ac:dyDescent="0.25"/>
    <row r="322" s="32" customFormat="1" x14ac:dyDescent="0.25"/>
    <row r="323" s="32" customFormat="1" x14ac:dyDescent="0.25"/>
    <row r="324" s="32" customFormat="1" x14ac:dyDescent="0.25"/>
    <row r="325" s="32" customFormat="1" x14ac:dyDescent="0.25"/>
    <row r="326" s="32" customFormat="1" x14ac:dyDescent="0.25"/>
    <row r="327" s="32" customFormat="1" x14ac:dyDescent="0.25"/>
    <row r="328" s="32" customFormat="1" x14ac:dyDescent="0.25"/>
    <row r="329" s="32" customFormat="1" x14ac:dyDescent="0.25"/>
    <row r="330" s="32" customFormat="1" x14ac:dyDescent="0.25"/>
    <row r="331" s="32" customFormat="1" x14ac:dyDescent="0.25"/>
    <row r="332" s="32" customFormat="1" x14ac:dyDescent="0.25"/>
    <row r="333" s="32" customFormat="1" x14ac:dyDescent="0.25"/>
    <row r="334" s="32" customFormat="1" x14ac:dyDescent="0.25"/>
    <row r="335" s="32" customFormat="1" x14ac:dyDescent="0.25"/>
    <row r="336" s="32" customFormat="1" x14ac:dyDescent="0.25"/>
    <row r="337" s="32" customFormat="1" x14ac:dyDescent="0.25"/>
    <row r="338" s="32" customFormat="1" x14ac:dyDescent="0.25"/>
    <row r="339" s="32" customFormat="1" x14ac:dyDescent="0.25"/>
    <row r="340" s="32" customFormat="1" x14ac:dyDescent="0.25"/>
    <row r="341" s="32" customFormat="1" x14ac:dyDescent="0.25"/>
    <row r="342" s="32" customFormat="1" x14ac:dyDescent="0.25"/>
    <row r="343" s="32" customFormat="1" x14ac:dyDescent="0.25"/>
    <row r="344" s="32" customFormat="1" x14ac:dyDescent="0.25"/>
    <row r="345" s="32" customFormat="1" x14ac:dyDescent="0.25"/>
    <row r="346" s="32" customFormat="1" x14ac:dyDescent="0.25"/>
    <row r="347" s="32" customFormat="1" x14ac:dyDescent="0.25"/>
    <row r="348" s="32" customFormat="1" x14ac:dyDescent="0.25"/>
    <row r="349" s="32" customFormat="1" x14ac:dyDescent="0.25"/>
    <row r="350" s="32" customFormat="1" x14ac:dyDescent="0.25"/>
    <row r="351" s="32" customFormat="1" x14ac:dyDescent="0.25"/>
    <row r="352" s="32" customFormat="1" x14ac:dyDescent="0.25"/>
    <row r="353" s="32" customFormat="1" x14ac:dyDescent="0.25"/>
    <row r="354" s="32" customFormat="1" x14ac:dyDescent="0.25"/>
    <row r="355" s="32" customFormat="1" x14ac:dyDescent="0.25"/>
    <row r="356" s="32" customFormat="1" x14ac:dyDescent="0.25"/>
    <row r="357" s="32" customFormat="1" x14ac:dyDescent="0.25"/>
    <row r="358" s="32" customFormat="1" x14ac:dyDescent="0.25"/>
    <row r="359" s="32" customFormat="1" x14ac:dyDescent="0.25"/>
    <row r="360" s="32" customFormat="1" x14ac:dyDescent="0.25"/>
    <row r="361" s="32" customFormat="1" x14ac:dyDescent="0.25"/>
    <row r="362" s="32" customFormat="1" x14ac:dyDescent="0.25"/>
    <row r="363" s="32" customFormat="1" x14ac:dyDescent="0.25"/>
    <row r="364" s="32" customFormat="1" x14ac:dyDescent="0.25"/>
    <row r="365" s="32" customFormat="1" x14ac:dyDescent="0.25"/>
    <row r="366" s="32" customFormat="1" x14ac:dyDescent="0.25"/>
    <row r="367" s="32" customFormat="1" x14ac:dyDescent="0.25"/>
    <row r="368" s="32" customFormat="1" x14ac:dyDescent="0.25"/>
    <row r="369" s="32" customFormat="1" x14ac:dyDescent="0.25"/>
    <row r="370" s="32" customFormat="1" x14ac:dyDescent="0.25"/>
    <row r="371" s="32" customFormat="1" x14ac:dyDescent="0.25"/>
    <row r="372" s="32" customFormat="1" x14ac:dyDescent="0.25"/>
    <row r="373" s="32" customFormat="1" x14ac:dyDescent="0.25"/>
    <row r="374" s="32" customFormat="1" x14ac:dyDescent="0.25"/>
    <row r="375" s="32" customFormat="1" x14ac:dyDescent="0.25"/>
    <row r="376" s="32" customFormat="1" x14ac:dyDescent="0.25"/>
    <row r="377" s="32" customFormat="1" x14ac:dyDescent="0.25"/>
    <row r="378" s="32" customFormat="1" x14ac:dyDescent="0.25"/>
    <row r="379" s="32" customFormat="1" x14ac:dyDescent="0.25"/>
    <row r="380" s="32" customFormat="1" x14ac:dyDescent="0.25"/>
    <row r="381" s="32" customFormat="1" x14ac:dyDescent="0.25"/>
    <row r="382" s="32" customFormat="1" x14ac:dyDescent="0.25"/>
    <row r="383" s="32" customFormat="1" x14ac:dyDescent="0.25"/>
    <row r="384" s="32" customFormat="1" x14ac:dyDescent="0.25"/>
    <row r="385" s="32" customFormat="1" x14ac:dyDescent="0.25"/>
    <row r="386" s="32" customFormat="1" x14ac:dyDescent="0.25"/>
    <row r="387" s="32" customFormat="1" x14ac:dyDescent="0.25"/>
    <row r="388" s="32" customFormat="1" x14ac:dyDescent="0.25"/>
    <row r="389" s="32" customFormat="1" x14ac:dyDescent="0.25"/>
    <row r="390" s="32" customFormat="1" x14ac:dyDescent="0.25"/>
    <row r="391" s="32" customFormat="1" x14ac:dyDescent="0.25"/>
    <row r="392" s="32" customFormat="1" x14ac:dyDescent="0.25"/>
    <row r="393" s="32" customFormat="1" x14ac:dyDescent="0.25"/>
    <row r="394" s="32" customFormat="1" x14ac:dyDescent="0.25"/>
    <row r="395" s="32" customFormat="1" x14ac:dyDescent="0.25"/>
    <row r="396" s="32" customFormat="1" x14ac:dyDescent="0.25"/>
    <row r="397" s="32" customFormat="1" x14ac:dyDescent="0.25"/>
    <row r="398" s="32" customFormat="1" x14ac:dyDescent="0.25"/>
    <row r="399" s="32" customFormat="1" x14ac:dyDescent="0.25"/>
    <row r="400" s="32" customFormat="1" x14ac:dyDescent="0.25"/>
    <row r="401" s="32" customFormat="1" x14ac:dyDescent="0.25"/>
    <row r="402" s="32" customFormat="1" x14ac:dyDescent="0.25"/>
    <row r="403" s="32" customFormat="1" x14ac:dyDescent="0.25"/>
    <row r="404" s="32" customFormat="1" x14ac:dyDescent="0.25"/>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E8292-873D-442B-B3CB-A1C49FEAF841}">
  <sheetPr>
    <tabColor theme="0" tint="-0.14999847407452621"/>
  </sheetPr>
  <dimension ref="B2:AH109"/>
  <sheetViews>
    <sheetView showGridLines="0" workbookViewId="0">
      <selection activeCell="F22" sqref="F22"/>
    </sheetView>
  </sheetViews>
  <sheetFormatPr defaultRowHeight="14.4" x14ac:dyDescent="0.3"/>
  <cols>
    <col min="1" max="1" width="2.88671875" customWidth="1"/>
    <col min="2" max="2" width="58" customWidth="1"/>
    <col min="3" max="3" width="21.33203125" bestFit="1" customWidth="1"/>
    <col min="4" max="4" width="9.5546875" bestFit="1" customWidth="1"/>
    <col min="5" max="7" width="14.33203125" bestFit="1" customWidth="1"/>
  </cols>
  <sheetData>
    <row r="2" spans="2:34" s="32" customFormat="1" ht="15" customHeight="1" x14ac:dyDescent="0.25">
      <c r="B2" s="47" t="s">
        <v>343</v>
      </c>
      <c r="C2" s="47"/>
      <c r="D2" s="47"/>
      <c r="E2" s="47"/>
      <c r="F2" s="47"/>
      <c r="G2" s="47"/>
      <c r="H2" s="34"/>
      <c r="I2" s="34"/>
      <c r="J2" s="34"/>
      <c r="K2" s="34"/>
      <c r="L2" s="34"/>
      <c r="M2" s="34"/>
      <c r="N2" s="34"/>
      <c r="O2" s="34"/>
      <c r="P2" s="34"/>
      <c r="Q2" s="34"/>
      <c r="R2" s="34"/>
      <c r="S2" s="34"/>
    </row>
    <row r="3" spans="2:34" ht="15" customHeight="1" x14ac:dyDescent="0.3"/>
    <row r="4" spans="2:34" x14ac:dyDescent="0.3">
      <c r="D4" s="46">
        <v>2024</v>
      </c>
      <c r="E4" s="46">
        <f>D4+1</f>
        <v>2025</v>
      </c>
      <c r="F4" s="46">
        <f t="shared" ref="F4:AF4" si="0">E4+1</f>
        <v>2026</v>
      </c>
      <c r="G4" s="46">
        <f t="shared" si="0"/>
        <v>2027</v>
      </c>
      <c r="H4" s="46">
        <f t="shared" si="0"/>
        <v>2028</v>
      </c>
      <c r="I4" s="46">
        <f t="shared" si="0"/>
        <v>2029</v>
      </c>
      <c r="J4" s="46">
        <f t="shared" si="0"/>
        <v>2030</v>
      </c>
      <c r="K4" s="46">
        <f t="shared" si="0"/>
        <v>2031</v>
      </c>
      <c r="L4" s="46">
        <f t="shared" si="0"/>
        <v>2032</v>
      </c>
      <c r="M4" s="46">
        <f t="shared" si="0"/>
        <v>2033</v>
      </c>
      <c r="N4" s="46">
        <f t="shared" si="0"/>
        <v>2034</v>
      </c>
      <c r="O4" s="46">
        <f t="shared" si="0"/>
        <v>2035</v>
      </c>
      <c r="P4" s="46">
        <f t="shared" si="0"/>
        <v>2036</v>
      </c>
      <c r="Q4" s="46">
        <f t="shared" si="0"/>
        <v>2037</v>
      </c>
      <c r="R4" s="46">
        <f t="shared" si="0"/>
        <v>2038</v>
      </c>
      <c r="S4" s="46">
        <f t="shared" si="0"/>
        <v>2039</v>
      </c>
      <c r="T4" s="46">
        <f t="shared" si="0"/>
        <v>2040</v>
      </c>
      <c r="U4" s="46">
        <f t="shared" si="0"/>
        <v>2041</v>
      </c>
      <c r="V4" s="46">
        <f t="shared" si="0"/>
        <v>2042</v>
      </c>
      <c r="W4" s="46">
        <f t="shared" si="0"/>
        <v>2043</v>
      </c>
      <c r="X4" s="46">
        <f t="shared" si="0"/>
        <v>2044</v>
      </c>
      <c r="Y4" s="46">
        <f t="shared" si="0"/>
        <v>2045</v>
      </c>
      <c r="Z4" s="46">
        <f t="shared" si="0"/>
        <v>2046</v>
      </c>
      <c r="AA4" s="46">
        <f t="shared" si="0"/>
        <v>2047</v>
      </c>
      <c r="AB4" s="46">
        <f t="shared" si="0"/>
        <v>2048</v>
      </c>
      <c r="AC4" s="46">
        <f t="shared" si="0"/>
        <v>2049</v>
      </c>
      <c r="AD4" s="46">
        <f t="shared" si="0"/>
        <v>2050</v>
      </c>
      <c r="AE4" s="46">
        <f t="shared" si="0"/>
        <v>2051</v>
      </c>
      <c r="AF4" s="46">
        <f t="shared" si="0"/>
        <v>2052</v>
      </c>
      <c r="AG4" s="46">
        <f>AF4+1</f>
        <v>2053</v>
      </c>
      <c r="AH4" s="46">
        <f>AG4+1</f>
        <v>2054</v>
      </c>
    </row>
    <row r="6" spans="2:34" x14ac:dyDescent="0.3">
      <c r="B6" s="49"/>
    </row>
    <row r="7" spans="2:34" x14ac:dyDescent="0.3">
      <c r="B7" s="57" t="s">
        <v>22</v>
      </c>
      <c r="C7" s="51" t="s">
        <v>37</v>
      </c>
      <c r="D7" s="51">
        <f>SUM(D8,D11)</f>
        <v>40.767560000000003</v>
      </c>
      <c r="E7" s="51">
        <f t="shared" ref="E7:AG7" si="1">SUM(E8,E11)</f>
        <v>40.275308000000003</v>
      </c>
      <c r="F7" s="51">
        <f t="shared" si="1"/>
        <v>39.783056000000002</v>
      </c>
      <c r="G7" s="51">
        <f t="shared" si="1"/>
        <v>39.290804000000001</v>
      </c>
      <c r="H7" s="51">
        <f t="shared" si="1"/>
        <v>38.798552000000001</v>
      </c>
      <c r="I7" s="51">
        <f t="shared" si="1"/>
        <v>38.306299999999993</v>
      </c>
      <c r="J7" s="51">
        <f t="shared" si="1"/>
        <v>37.814048</v>
      </c>
      <c r="K7" s="51">
        <f t="shared" si="1"/>
        <v>37.321795999999992</v>
      </c>
      <c r="L7" s="51">
        <f t="shared" si="1"/>
        <v>36.829543999999999</v>
      </c>
      <c r="M7" s="51">
        <f t="shared" si="1"/>
        <v>36.337291999999991</v>
      </c>
      <c r="N7" s="51">
        <f t="shared" si="1"/>
        <v>35.845039999999997</v>
      </c>
      <c r="O7" s="51">
        <f t="shared" si="1"/>
        <v>35.35278799999999</v>
      </c>
      <c r="P7" s="51">
        <f t="shared" si="1"/>
        <v>34.860535999999996</v>
      </c>
      <c r="Q7" s="51">
        <f t="shared" si="1"/>
        <v>34.368283999999989</v>
      </c>
      <c r="R7" s="51">
        <f t="shared" si="1"/>
        <v>33.876031999999995</v>
      </c>
      <c r="S7" s="51">
        <f t="shared" si="1"/>
        <v>33.383779999999994</v>
      </c>
      <c r="T7" s="51">
        <f t="shared" si="1"/>
        <v>32.891527999999994</v>
      </c>
      <c r="U7" s="51">
        <f t="shared" si="1"/>
        <v>32.399275999999993</v>
      </c>
      <c r="V7" s="51">
        <f t="shared" si="1"/>
        <v>31.907023999999993</v>
      </c>
      <c r="W7" s="51">
        <f t="shared" si="1"/>
        <v>31.414771999999992</v>
      </c>
      <c r="X7" s="51">
        <f t="shared" si="1"/>
        <v>30.922519999999992</v>
      </c>
      <c r="Y7" s="51">
        <f t="shared" si="1"/>
        <v>30.430267999999995</v>
      </c>
      <c r="Z7" s="51">
        <f t="shared" si="1"/>
        <v>29.938015999999994</v>
      </c>
      <c r="AA7" s="51">
        <f t="shared" si="1"/>
        <v>29.445763999999993</v>
      </c>
      <c r="AB7" s="51">
        <f t="shared" si="1"/>
        <v>28.953511999999996</v>
      </c>
      <c r="AC7" s="51">
        <f t="shared" si="1"/>
        <v>28.461259999999996</v>
      </c>
      <c r="AD7" s="51">
        <f t="shared" si="1"/>
        <v>27.969007999999995</v>
      </c>
      <c r="AE7" s="51">
        <f t="shared" si="1"/>
        <v>27.476755999999995</v>
      </c>
      <c r="AF7" s="51">
        <f t="shared" si="1"/>
        <v>26.984503999999994</v>
      </c>
      <c r="AG7" s="51">
        <f t="shared" si="1"/>
        <v>26.492251999999993</v>
      </c>
      <c r="AH7" s="51">
        <f t="shared" ref="AH7" si="2">SUM(AH8,AH11)</f>
        <v>25.999999999999993</v>
      </c>
    </row>
    <row r="8" spans="2:34" x14ac:dyDescent="0.3">
      <c r="B8" s="57" t="s">
        <v>180</v>
      </c>
      <c r="C8" s="48" t="s">
        <v>37</v>
      </c>
      <c r="D8" s="51">
        <f>'21.Commerc.ARR'!E19</f>
        <v>19.767560000000003</v>
      </c>
      <c r="E8" s="51">
        <f>'21.Commerc.ARR'!F19</f>
        <v>19.275308000000003</v>
      </c>
      <c r="F8" s="51">
        <f>'21.Commerc.ARR'!G19</f>
        <v>18.783056000000002</v>
      </c>
      <c r="G8" s="51">
        <f>'21.Commerc.ARR'!H19</f>
        <v>18.290804000000001</v>
      </c>
      <c r="H8" s="51">
        <f>'21.Commerc.ARR'!I19</f>
        <v>17.798552000000001</v>
      </c>
      <c r="I8" s="51">
        <f>'21.Commerc.ARR'!J19</f>
        <v>17.306299999999997</v>
      </c>
      <c r="J8" s="51">
        <f>'21.Commerc.ARR'!K19</f>
        <v>16.814047999999996</v>
      </c>
      <c r="K8" s="51">
        <f>'21.Commerc.ARR'!L19</f>
        <v>16.321795999999996</v>
      </c>
      <c r="L8" s="51">
        <f>'21.Commerc.ARR'!M19</f>
        <v>15.829543999999995</v>
      </c>
      <c r="M8" s="51">
        <f>'21.Commerc.ARR'!N19</f>
        <v>15.337291999999994</v>
      </c>
      <c r="N8" s="51">
        <f>'21.Commerc.ARR'!O19</f>
        <v>14.845039999999994</v>
      </c>
      <c r="O8" s="51">
        <f>'21.Commerc.ARR'!P19</f>
        <v>14.352787999999991</v>
      </c>
      <c r="P8" s="51">
        <f>'21.Commerc.ARR'!Q19</f>
        <v>13.860535999999993</v>
      </c>
      <c r="Q8" s="51">
        <f>'21.Commerc.ARR'!R19</f>
        <v>13.368283999999992</v>
      </c>
      <c r="R8" s="51">
        <f>'21.Commerc.ARR'!S19</f>
        <v>12.876031999999991</v>
      </c>
      <c r="S8" s="51">
        <f>'21.Commerc.ARR'!T19</f>
        <v>12.383779999999993</v>
      </c>
      <c r="T8" s="51">
        <f>'21.Commerc.ARR'!U19</f>
        <v>11.891527999999994</v>
      </c>
      <c r="U8" s="51">
        <f>'21.Commerc.ARR'!V19</f>
        <v>11.399275999999993</v>
      </c>
      <c r="V8" s="51">
        <f>'21.Commerc.ARR'!W19</f>
        <v>10.907023999999993</v>
      </c>
      <c r="W8" s="51">
        <f>'21.Commerc.ARR'!X19</f>
        <v>10.414771999999992</v>
      </c>
      <c r="X8" s="51">
        <f>'21.Commerc.ARR'!Y19</f>
        <v>9.9225199999999933</v>
      </c>
      <c r="Y8" s="51">
        <f>'21.Commerc.ARR'!Z19</f>
        <v>9.4302679999999945</v>
      </c>
      <c r="Z8" s="51">
        <f>'21.Commerc.ARR'!AA19</f>
        <v>8.938015999999994</v>
      </c>
      <c r="AA8" s="51">
        <f>'21.Commerc.ARR'!AB19</f>
        <v>8.4457639999999934</v>
      </c>
      <c r="AB8" s="51">
        <f>'21.Commerc.ARR'!AC19</f>
        <v>7.9535119999999946</v>
      </c>
      <c r="AC8" s="51">
        <f>'21.Commerc.ARR'!AD19</f>
        <v>7.461259999999994</v>
      </c>
      <c r="AD8" s="51">
        <f>'21.Commerc.ARR'!AE19</f>
        <v>6.9690079999999943</v>
      </c>
      <c r="AE8" s="51">
        <f>'21.Commerc.ARR'!AF19</f>
        <v>6.4767559999999937</v>
      </c>
      <c r="AF8" s="51">
        <f>'21.Commerc.ARR'!AG19</f>
        <v>5.9845039999999941</v>
      </c>
      <c r="AG8" s="51">
        <f>'21.Commerc.ARR'!AH19</f>
        <v>5.4922519999999935</v>
      </c>
      <c r="AH8" s="51">
        <f>'21.Commerc.ARR'!AI19</f>
        <v>4.9999999999999938</v>
      </c>
    </row>
    <row r="9" spans="2:34" x14ac:dyDescent="0.3">
      <c r="B9" s="57" t="s">
        <v>221</v>
      </c>
      <c r="C9" s="48" t="s">
        <v>37</v>
      </c>
      <c r="D9" s="51">
        <f>'21.Commerc.ARR'!E20</f>
        <v>12.00173285714286</v>
      </c>
      <c r="E9" s="51">
        <f>'21.Commerc.ARR'!F20</f>
        <v>11.702865571428575</v>
      </c>
      <c r="F9" s="51">
        <f>'21.Commerc.ARR'!G20</f>
        <v>11.403998285714287</v>
      </c>
      <c r="G9" s="51">
        <f>'21.Commerc.ARR'!H20</f>
        <v>11.105131000000002</v>
      </c>
      <c r="H9" s="51">
        <f>'21.Commerc.ARR'!I20</f>
        <v>10.806263714285716</v>
      </c>
      <c r="I9" s="51">
        <f>'21.Commerc.ARR'!J20</f>
        <v>10.507396428571427</v>
      </c>
      <c r="J9" s="51">
        <f>'21.Commerc.ARR'!K20</f>
        <v>10.208529142857142</v>
      </c>
      <c r="K9" s="51">
        <f>'21.Commerc.ARR'!L20</f>
        <v>9.9096618571428561</v>
      </c>
      <c r="L9" s="51">
        <f>'21.Commerc.ARR'!M20</f>
        <v>9.6107945714285687</v>
      </c>
      <c r="M9" s="51">
        <f>'21.Commerc.ARR'!N20</f>
        <v>9.3119272857142832</v>
      </c>
      <c r="N9" s="51">
        <f>'21.Commerc.ARR'!O20</f>
        <v>9.0130599999999976</v>
      </c>
      <c r="O9" s="51">
        <f>'21.Commerc.ARR'!P20</f>
        <v>8.7141927142857103</v>
      </c>
      <c r="P9" s="51">
        <f>'21.Commerc.ARR'!Q20</f>
        <v>8.4153254285714247</v>
      </c>
      <c r="Q9" s="51">
        <f>'21.Commerc.ARR'!R20</f>
        <v>8.1164581428571392</v>
      </c>
      <c r="R9" s="51">
        <f>'21.Commerc.ARR'!S20</f>
        <v>7.8175908571428527</v>
      </c>
      <c r="S9" s="51">
        <f>'21.Commerc.ARR'!T20</f>
        <v>7.5187235714285681</v>
      </c>
      <c r="T9" s="51">
        <f>'21.Commerc.ARR'!U20</f>
        <v>7.2198562857142825</v>
      </c>
      <c r="U9" s="51">
        <f>'21.Commerc.ARR'!V20</f>
        <v>6.9209889999999969</v>
      </c>
      <c r="V9" s="51">
        <f>'21.Commerc.ARR'!W20</f>
        <v>6.6221217142857105</v>
      </c>
      <c r="W9" s="51">
        <f>'21.Commerc.ARR'!X20</f>
        <v>6.3232544285714241</v>
      </c>
      <c r="X9" s="51">
        <f>'21.Commerc.ARR'!Y20</f>
        <v>6.0243871428571394</v>
      </c>
      <c r="Y9" s="51">
        <f>'21.Commerc.ARR'!Z20</f>
        <v>5.7255198571428547</v>
      </c>
      <c r="Z9" s="51">
        <f>'21.Commerc.ARR'!AA20</f>
        <v>5.4266525714285683</v>
      </c>
      <c r="AA9" s="51">
        <f>'21.Commerc.ARR'!AB20</f>
        <v>5.1277852857142818</v>
      </c>
      <c r="AB9" s="51">
        <f>'21.Commerc.ARR'!AC20</f>
        <v>4.8289179999999972</v>
      </c>
      <c r="AC9" s="51">
        <f>'21.Commerc.ARR'!AD20</f>
        <v>4.5300507142857107</v>
      </c>
      <c r="AD9" s="51">
        <f>'21.Commerc.ARR'!AE20</f>
        <v>4.2311834285714252</v>
      </c>
      <c r="AE9" s="51">
        <f>'21.Commerc.ARR'!AF20</f>
        <v>3.9323161428571396</v>
      </c>
      <c r="AF9" s="51">
        <f>'21.Commerc.ARR'!AG20</f>
        <v>3.633448857142854</v>
      </c>
      <c r="AG9" s="51">
        <f>'21.Commerc.ARR'!AH20</f>
        <v>3.3345815714285676</v>
      </c>
      <c r="AH9" s="51">
        <f>'21.Commerc.ARR'!AI20</f>
        <v>3.035714285714282</v>
      </c>
    </row>
    <row r="10" spans="2:34" x14ac:dyDescent="0.3">
      <c r="B10" s="57" t="s">
        <v>222</v>
      </c>
      <c r="C10" s="48" t="s">
        <v>37</v>
      </c>
      <c r="D10" s="51">
        <f>'21.Commerc.ARR'!E21</f>
        <v>7.7658271428571446</v>
      </c>
      <c r="E10" s="51">
        <f>'21.Commerc.ARR'!F21</f>
        <v>7.5724424285714305</v>
      </c>
      <c r="F10" s="51">
        <f>'21.Commerc.ARR'!G21</f>
        <v>7.3790577142857163</v>
      </c>
      <c r="G10" s="51">
        <f>'21.Commerc.ARR'!H21</f>
        <v>7.1856730000000013</v>
      </c>
      <c r="H10" s="51">
        <f>'21.Commerc.ARR'!I21</f>
        <v>6.9922882857142872</v>
      </c>
      <c r="I10" s="51">
        <f>'21.Commerc.ARR'!J21</f>
        <v>6.7989035714285713</v>
      </c>
      <c r="J10" s="51">
        <f>'21.Commerc.ARR'!K21</f>
        <v>6.6055188571428562</v>
      </c>
      <c r="K10" s="51">
        <f>'21.Commerc.ARR'!L21</f>
        <v>6.4121341428571421</v>
      </c>
      <c r="L10" s="51">
        <f>'21.Commerc.ARR'!M21</f>
        <v>6.2187494285714271</v>
      </c>
      <c r="M10" s="51">
        <f>'21.Commerc.ARR'!N21</f>
        <v>6.025364714285713</v>
      </c>
      <c r="N10" s="51">
        <f>'21.Commerc.ARR'!O21</f>
        <v>5.8319799999999979</v>
      </c>
      <c r="O10" s="51">
        <f>'21.Commerc.ARR'!P21</f>
        <v>5.6385952857142829</v>
      </c>
      <c r="P10" s="51">
        <f>'21.Commerc.ARR'!Q21</f>
        <v>5.4452105714285688</v>
      </c>
      <c r="Q10" s="51">
        <f>'21.Commerc.ARR'!R21</f>
        <v>5.2518258571428547</v>
      </c>
      <c r="R10" s="51">
        <f>'21.Commerc.ARR'!S21</f>
        <v>5.0584411428571405</v>
      </c>
      <c r="S10" s="51">
        <f>'21.Commerc.ARR'!T21</f>
        <v>4.8650564285714264</v>
      </c>
      <c r="T10" s="51">
        <f>'21.Commerc.ARR'!U21</f>
        <v>4.6716717142857123</v>
      </c>
      <c r="U10" s="51">
        <f>'21.Commerc.ARR'!V21</f>
        <v>4.4782869999999981</v>
      </c>
      <c r="V10" s="51">
        <f>'21.Commerc.ARR'!W21</f>
        <v>4.2849022857142831</v>
      </c>
      <c r="W10" s="51">
        <f>'21.Commerc.ARR'!X21</f>
        <v>4.091517571428569</v>
      </c>
      <c r="X10" s="51">
        <f>'21.Commerc.ARR'!Y21</f>
        <v>3.8981328571428548</v>
      </c>
      <c r="Y10" s="51">
        <f>'21.Commerc.ARR'!Z21</f>
        <v>3.7047481428571412</v>
      </c>
      <c r="Z10" s="51">
        <f>'21.Commerc.ARR'!AA21</f>
        <v>3.5113634285714266</v>
      </c>
      <c r="AA10" s="51">
        <f>'21.Commerc.ARR'!AB21</f>
        <v>3.317978714285712</v>
      </c>
      <c r="AB10" s="51">
        <f>'21.Commerc.ARR'!AC21</f>
        <v>3.1245939999999983</v>
      </c>
      <c r="AC10" s="51">
        <f>'21.Commerc.ARR'!AD21</f>
        <v>2.9312092857142837</v>
      </c>
      <c r="AD10" s="51">
        <f>'21.Commerc.ARR'!AE21</f>
        <v>2.7378245714285696</v>
      </c>
      <c r="AE10" s="51">
        <f>'21.Commerc.ARR'!AF21</f>
        <v>2.544439857142855</v>
      </c>
      <c r="AF10" s="51">
        <f>'21.Commerc.ARR'!AG21</f>
        <v>2.3510551428571409</v>
      </c>
      <c r="AG10" s="51">
        <f>'21.Commerc.ARR'!AH21</f>
        <v>2.1576704285714263</v>
      </c>
      <c r="AH10" s="51">
        <f>'21.Commerc.ARR'!AI21</f>
        <v>1.9642857142857122</v>
      </c>
    </row>
    <row r="11" spans="2:34" x14ac:dyDescent="0.3">
      <c r="B11" s="57" t="s">
        <v>203</v>
      </c>
      <c r="C11" s="48" t="s">
        <v>37</v>
      </c>
      <c r="D11" s="51">
        <f>'20.Commerc. OPEX'!E24</f>
        <v>21</v>
      </c>
      <c r="E11" s="51">
        <f>'20.Commerc. OPEX'!F24</f>
        <v>21</v>
      </c>
      <c r="F11" s="51">
        <f>'20.Commerc. OPEX'!G24</f>
        <v>21</v>
      </c>
      <c r="G11" s="51">
        <f>'20.Commerc. OPEX'!H24</f>
        <v>21</v>
      </c>
      <c r="H11" s="51">
        <f>'20.Commerc. OPEX'!I24</f>
        <v>21</v>
      </c>
      <c r="I11" s="51">
        <f>'20.Commerc. OPEX'!J24</f>
        <v>21</v>
      </c>
      <c r="J11" s="51">
        <f>'20.Commerc. OPEX'!K24</f>
        <v>21</v>
      </c>
      <c r="K11" s="51">
        <f>'20.Commerc. OPEX'!L24</f>
        <v>21</v>
      </c>
      <c r="L11" s="51">
        <f>'20.Commerc. OPEX'!M24</f>
        <v>21</v>
      </c>
      <c r="M11" s="51">
        <f>'20.Commerc. OPEX'!N24</f>
        <v>21</v>
      </c>
      <c r="N11" s="51">
        <f>'20.Commerc. OPEX'!O24</f>
        <v>21</v>
      </c>
      <c r="O11" s="51">
        <f>'20.Commerc. OPEX'!P24</f>
        <v>21</v>
      </c>
      <c r="P11" s="51">
        <f>'20.Commerc. OPEX'!Q24</f>
        <v>21</v>
      </c>
      <c r="Q11" s="51">
        <f>'20.Commerc. OPEX'!R24</f>
        <v>21</v>
      </c>
      <c r="R11" s="51">
        <f>'20.Commerc. OPEX'!S24</f>
        <v>21</v>
      </c>
      <c r="S11" s="51">
        <f>'20.Commerc. OPEX'!T24</f>
        <v>21</v>
      </c>
      <c r="T11" s="51">
        <f>'20.Commerc. OPEX'!U24</f>
        <v>21</v>
      </c>
      <c r="U11" s="51">
        <f>'20.Commerc. OPEX'!V24</f>
        <v>21</v>
      </c>
      <c r="V11" s="51">
        <f>'20.Commerc. OPEX'!W24</f>
        <v>21</v>
      </c>
      <c r="W11" s="51">
        <f>'20.Commerc. OPEX'!X24</f>
        <v>21</v>
      </c>
      <c r="X11" s="51">
        <f>'20.Commerc. OPEX'!Y24</f>
        <v>21</v>
      </c>
      <c r="Y11" s="51">
        <f>'20.Commerc. OPEX'!Z24</f>
        <v>21</v>
      </c>
      <c r="Z11" s="51">
        <f>'20.Commerc. OPEX'!AA24</f>
        <v>21</v>
      </c>
      <c r="AA11" s="51">
        <f>'20.Commerc. OPEX'!AB24</f>
        <v>21</v>
      </c>
      <c r="AB11" s="51">
        <f>'20.Commerc. OPEX'!AC24</f>
        <v>21</v>
      </c>
      <c r="AC11" s="51">
        <f>'20.Commerc. OPEX'!AD24</f>
        <v>21</v>
      </c>
      <c r="AD11" s="51">
        <f>'20.Commerc. OPEX'!AE24</f>
        <v>21</v>
      </c>
      <c r="AE11" s="51">
        <f>'20.Commerc. OPEX'!AF24</f>
        <v>21</v>
      </c>
      <c r="AF11" s="51">
        <f>'20.Commerc. OPEX'!AG24</f>
        <v>21</v>
      </c>
      <c r="AG11" s="51">
        <f>'20.Commerc. OPEX'!AH24</f>
        <v>21</v>
      </c>
      <c r="AH11" s="51">
        <f>'20.Commerc. OPEX'!AI24</f>
        <v>21</v>
      </c>
    </row>
    <row r="13" spans="2:34" x14ac:dyDescent="0.3">
      <c r="B13" s="57" t="s">
        <v>371</v>
      </c>
      <c r="C13" s="48" t="s">
        <v>37</v>
      </c>
      <c r="D13" s="51">
        <f>SUM(D14,D29)</f>
        <v>40.767560000000003</v>
      </c>
      <c r="E13" s="51">
        <f t="shared" ref="E13:AH13" si="3">SUM(E14,E29)</f>
        <v>40.275308000000003</v>
      </c>
      <c r="F13" s="51">
        <f t="shared" si="3"/>
        <v>39.783056000000002</v>
      </c>
      <c r="G13" s="51">
        <f t="shared" si="3"/>
        <v>39.290804000000001</v>
      </c>
      <c r="H13" s="51">
        <f t="shared" si="3"/>
        <v>38.798552000000001</v>
      </c>
      <c r="I13" s="51">
        <f t="shared" si="3"/>
        <v>38.306299999999993</v>
      </c>
      <c r="J13" s="51">
        <f t="shared" si="3"/>
        <v>37.814048</v>
      </c>
      <c r="K13" s="51">
        <f t="shared" si="3"/>
        <v>37.321795999999992</v>
      </c>
      <c r="L13" s="51">
        <f t="shared" si="3"/>
        <v>36.829543999999999</v>
      </c>
      <c r="M13" s="51">
        <f t="shared" si="3"/>
        <v>36.337291999999991</v>
      </c>
      <c r="N13" s="51">
        <f t="shared" si="3"/>
        <v>35.84503999999999</v>
      </c>
      <c r="O13" s="51">
        <f t="shared" si="3"/>
        <v>35.35278799999999</v>
      </c>
      <c r="P13" s="51">
        <f t="shared" si="3"/>
        <v>34.860535999999996</v>
      </c>
      <c r="Q13" s="51">
        <f t="shared" si="3"/>
        <v>34.368283999999989</v>
      </c>
      <c r="R13" s="51">
        <f t="shared" si="3"/>
        <v>33.876031999999995</v>
      </c>
      <c r="S13" s="51">
        <f t="shared" si="3"/>
        <v>33.383779999999994</v>
      </c>
      <c r="T13" s="51">
        <f t="shared" si="3"/>
        <v>32.891527999999994</v>
      </c>
      <c r="U13" s="51">
        <f t="shared" si="3"/>
        <v>32.399275999999993</v>
      </c>
      <c r="V13" s="51">
        <f t="shared" si="3"/>
        <v>31.907023999999993</v>
      </c>
      <c r="W13" s="51">
        <f t="shared" si="3"/>
        <v>31.414771999999992</v>
      </c>
      <c r="X13" s="51">
        <f t="shared" si="3"/>
        <v>30.922519999999992</v>
      </c>
      <c r="Y13" s="51">
        <f t="shared" si="3"/>
        <v>30.430267999999995</v>
      </c>
      <c r="Z13" s="51">
        <f t="shared" si="3"/>
        <v>29.938015999999994</v>
      </c>
      <c r="AA13" s="51">
        <f t="shared" si="3"/>
        <v>29.445763999999993</v>
      </c>
      <c r="AB13" s="51">
        <f t="shared" si="3"/>
        <v>28.953511999999996</v>
      </c>
      <c r="AC13" s="51">
        <f t="shared" si="3"/>
        <v>28.461259999999996</v>
      </c>
      <c r="AD13" s="51">
        <f t="shared" si="3"/>
        <v>27.969007999999995</v>
      </c>
      <c r="AE13" s="51">
        <f t="shared" si="3"/>
        <v>27.476755999999995</v>
      </c>
      <c r="AF13" s="51">
        <f t="shared" si="3"/>
        <v>26.984503999999994</v>
      </c>
      <c r="AG13" s="51">
        <f t="shared" si="3"/>
        <v>26.492251999999993</v>
      </c>
      <c r="AH13" s="51">
        <f t="shared" si="3"/>
        <v>25.999999999999993</v>
      </c>
    </row>
    <row r="14" spans="2:34" s="136" customFormat="1" x14ac:dyDescent="0.3">
      <c r="B14" s="247" t="str">
        <f>B8</f>
        <v>Fixed</v>
      </c>
      <c r="C14" s="48" t="s">
        <v>37</v>
      </c>
      <c r="D14" s="248">
        <f>SUM(D15:D18)</f>
        <v>19.767560000000003</v>
      </c>
      <c r="E14" s="248">
        <f t="shared" ref="E14:AH14" si="4">SUM(E15:E18)</f>
        <v>19.275308000000003</v>
      </c>
      <c r="F14" s="248">
        <f t="shared" si="4"/>
        <v>18.783056000000002</v>
      </c>
      <c r="G14" s="248">
        <f t="shared" si="4"/>
        <v>18.290804000000001</v>
      </c>
      <c r="H14" s="248">
        <f t="shared" si="4"/>
        <v>17.798552000000001</v>
      </c>
      <c r="I14" s="248">
        <f t="shared" si="4"/>
        <v>17.306299999999997</v>
      </c>
      <c r="J14" s="248">
        <f t="shared" si="4"/>
        <v>16.814047999999996</v>
      </c>
      <c r="K14" s="248">
        <f t="shared" si="4"/>
        <v>16.321795999999996</v>
      </c>
      <c r="L14" s="248">
        <f t="shared" si="4"/>
        <v>15.829543999999995</v>
      </c>
      <c r="M14" s="248">
        <f t="shared" si="4"/>
        <v>15.337291999999994</v>
      </c>
      <c r="N14" s="248">
        <f t="shared" si="4"/>
        <v>14.845039999999992</v>
      </c>
      <c r="O14" s="248">
        <f t="shared" si="4"/>
        <v>14.352787999999991</v>
      </c>
      <c r="P14" s="248">
        <f t="shared" si="4"/>
        <v>13.860535999999993</v>
      </c>
      <c r="Q14" s="248">
        <f t="shared" si="4"/>
        <v>13.368283999999992</v>
      </c>
      <c r="R14" s="248">
        <f t="shared" si="4"/>
        <v>12.876031999999991</v>
      </c>
      <c r="S14" s="248">
        <f t="shared" si="4"/>
        <v>12.383779999999993</v>
      </c>
      <c r="T14" s="248">
        <f t="shared" si="4"/>
        <v>11.891527999999994</v>
      </c>
      <c r="U14" s="248">
        <f t="shared" si="4"/>
        <v>11.399275999999993</v>
      </c>
      <c r="V14" s="248">
        <f t="shared" si="4"/>
        <v>10.907023999999993</v>
      </c>
      <c r="W14" s="248">
        <f t="shared" si="4"/>
        <v>10.414771999999992</v>
      </c>
      <c r="X14" s="248">
        <f t="shared" si="4"/>
        <v>9.9225199999999933</v>
      </c>
      <c r="Y14" s="248">
        <f t="shared" si="4"/>
        <v>9.4302679999999945</v>
      </c>
      <c r="Z14" s="248">
        <f t="shared" si="4"/>
        <v>8.938015999999994</v>
      </c>
      <c r="AA14" s="248">
        <f t="shared" si="4"/>
        <v>8.4457639999999934</v>
      </c>
      <c r="AB14" s="248">
        <f t="shared" si="4"/>
        <v>7.9535119999999946</v>
      </c>
      <c r="AC14" s="248">
        <f t="shared" si="4"/>
        <v>7.461259999999994</v>
      </c>
      <c r="AD14" s="248">
        <f t="shared" si="4"/>
        <v>6.9690079999999934</v>
      </c>
      <c r="AE14" s="248">
        <f t="shared" si="4"/>
        <v>6.4767559999999937</v>
      </c>
      <c r="AF14" s="248">
        <f t="shared" si="4"/>
        <v>5.9845039999999941</v>
      </c>
      <c r="AG14" s="248">
        <f t="shared" si="4"/>
        <v>5.4922519999999935</v>
      </c>
      <c r="AH14" s="248">
        <f t="shared" si="4"/>
        <v>4.9999999999999947</v>
      </c>
    </row>
    <row r="15" spans="2:34" x14ac:dyDescent="0.3">
      <c r="B15" s="57" t="s">
        <v>217</v>
      </c>
      <c r="C15" s="48" t="s">
        <v>37</v>
      </c>
      <c r="D15" s="51">
        <f>D59*D94</f>
        <v>9.6899803921568637</v>
      </c>
      <c r="E15" s="51">
        <f t="shared" ref="E15:AH18" si="5">E59*E94</f>
        <v>9.448680392156863</v>
      </c>
      <c r="F15" s="51">
        <f t="shared" si="5"/>
        <v>9.207380392156864</v>
      </c>
      <c r="G15" s="51">
        <f t="shared" si="5"/>
        <v>8.9660803921568633</v>
      </c>
      <c r="H15" s="51">
        <f t="shared" si="5"/>
        <v>8.7247803921568625</v>
      </c>
      <c r="I15" s="51">
        <f t="shared" si="5"/>
        <v>8.48348039215686</v>
      </c>
      <c r="J15" s="51">
        <f t="shared" si="5"/>
        <v>8.242180392156861</v>
      </c>
      <c r="K15" s="51">
        <f t="shared" si="5"/>
        <v>8.0008803921568603</v>
      </c>
      <c r="L15" s="51">
        <f t="shared" si="5"/>
        <v>7.7595803921568596</v>
      </c>
      <c r="M15" s="51">
        <f t="shared" si="5"/>
        <v>7.5182803921568597</v>
      </c>
      <c r="N15" s="51">
        <f t="shared" si="5"/>
        <v>7.276980392156859</v>
      </c>
      <c r="O15" s="51">
        <f t="shared" si="5"/>
        <v>7.0356803921568583</v>
      </c>
      <c r="P15" s="51">
        <f t="shared" si="5"/>
        <v>6.7943803921568593</v>
      </c>
      <c r="Q15" s="51">
        <f t="shared" si="5"/>
        <v>6.5530803921568586</v>
      </c>
      <c r="R15" s="51">
        <f t="shared" si="5"/>
        <v>6.3117803921568587</v>
      </c>
      <c r="S15" s="51">
        <f t="shared" si="5"/>
        <v>6.0704803921568589</v>
      </c>
      <c r="T15" s="51">
        <f t="shared" si="5"/>
        <v>5.8291803921568599</v>
      </c>
      <c r="U15" s="51">
        <f t="shared" si="5"/>
        <v>5.5878803921568592</v>
      </c>
      <c r="V15" s="51">
        <f t="shared" si="5"/>
        <v>5.3465803921568593</v>
      </c>
      <c r="W15" s="51">
        <f t="shared" si="5"/>
        <v>5.1052803921568586</v>
      </c>
      <c r="X15" s="51">
        <f t="shared" si="5"/>
        <v>4.8639803921568596</v>
      </c>
      <c r="Y15" s="51">
        <f t="shared" si="5"/>
        <v>4.6226803921568598</v>
      </c>
      <c r="Z15" s="51">
        <f t="shared" si="5"/>
        <v>4.3813803921568599</v>
      </c>
      <c r="AA15" s="51">
        <f t="shared" si="5"/>
        <v>4.1400803921568592</v>
      </c>
      <c r="AB15" s="51">
        <f t="shared" si="5"/>
        <v>3.8987803921568598</v>
      </c>
      <c r="AC15" s="51">
        <f t="shared" si="5"/>
        <v>3.6574803921568595</v>
      </c>
      <c r="AD15" s="51">
        <f t="shared" si="5"/>
        <v>3.4161803921568596</v>
      </c>
      <c r="AE15" s="51">
        <f t="shared" si="5"/>
        <v>3.1748803921568594</v>
      </c>
      <c r="AF15" s="51">
        <f t="shared" si="5"/>
        <v>2.9335803921568595</v>
      </c>
      <c r="AG15" s="51">
        <f t="shared" si="5"/>
        <v>2.6922803921568592</v>
      </c>
      <c r="AH15" s="51">
        <f t="shared" si="5"/>
        <v>2.4509803921568598</v>
      </c>
    </row>
    <row r="16" spans="2:34" x14ac:dyDescent="0.3">
      <c r="B16" s="57" t="s">
        <v>218</v>
      </c>
      <c r="C16" s="48" t="s">
        <v>37</v>
      </c>
      <c r="D16" s="51">
        <f t="shared" ref="D16:S18" si="6">D60*D95</f>
        <v>0.38759921568627453</v>
      </c>
      <c r="E16" s="51">
        <f t="shared" si="6"/>
        <v>0.37794721568627454</v>
      </c>
      <c r="F16" s="51">
        <f t="shared" si="6"/>
        <v>0.36829521568627455</v>
      </c>
      <c r="G16" s="51">
        <f t="shared" si="6"/>
        <v>0.35864321568627455</v>
      </c>
      <c r="H16" s="51">
        <f t="shared" si="6"/>
        <v>0.3489912156862745</v>
      </c>
      <c r="I16" s="51">
        <f t="shared" si="6"/>
        <v>0.33933921568627445</v>
      </c>
      <c r="J16" s="51">
        <f t="shared" si="6"/>
        <v>0.3296872156862744</v>
      </c>
      <c r="K16" s="51">
        <f t="shared" si="6"/>
        <v>0.32003521568627441</v>
      </c>
      <c r="L16" s="51">
        <f t="shared" si="6"/>
        <v>0.31038321568627442</v>
      </c>
      <c r="M16" s="51">
        <f t="shared" si="6"/>
        <v>0.30073121568627442</v>
      </c>
      <c r="N16" s="51">
        <f t="shared" si="6"/>
        <v>0.29107921568627437</v>
      </c>
      <c r="O16" s="51">
        <f t="shared" si="6"/>
        <v>0.28142721568627432</v>
      </c>
      <c r="P16" s="51">
        <f t="shared" si="6"/>
        <v>0.27177521568627439</v>
      </c>
      <c r="Q16" s="51">
        <f t="shared" si="6"/>
        <v>0.26212321568627434</v>
      </c>
      <c r="R16" s="51">
        <f t="shared" si="6"/>
        <v>0.25247121568627434</v>
      </c>
      <c r="S16" s="51">
        <f t="shared" si="6"/>
        <v>0.24281921568627435</v>
      </c>
      <c r="T16" s="51">
        <f t="shared" si="5"/>
        <v>0.23316721568627435</v>
      </c>
      <c r="U16" s="51">
        <f t="shared" si="5"/>
        <v>0.22351521568627436</v>
      </c>
      <c r="V16" s="51">
        <f t="shared" si="5"/>
        <v>0.21386321568627437</v>
      </c>
      <c r="W16" s="51">
        <f t="shared" si="5"/>
        <v>0.20421121568627434</v>
      </c>
      <c r="X16" s="51">
        <f t="shared" si="5"/>
        <v>0.19455921568627438</v>
      </c>
      <c r="Y16" s="51">
        <f t="shared" si="5"/>
        <v>0.18490721568627438</v>
      </c>
      <c r="Z16" s="51">
        <f t="shared" si="5"/>
        <v>0.17525521568627439</v>
      </c>
      <c r="AA16" s="51">
        <f t="shared" si="5"/>
        <v>0.16560321568627437</v>
      </c>
      <c r="AB16" s="51">
        <f t="shared" si="5"/>
        <v>0.1559512156862744</v>
      </c>
      <c r="AC16" s="51">
        <f t="shared" si="5"/>
        <v>0.14629921568627438</v>
      </c>
      <c r="AD16" s="51">
        <f t="shared" si="5"/>
        <v>0.13664721568627439</v>
      </c>
      <c r="AE16" s="51">
        <f t="shared" si="5"/>
        <v>0.12699521568627439</v>
      </c>
      <c r="AF16" s="51">
        <f t="shared" si="5"/>
        <v>0.11734321568627439</v>
      </c>
      <c r="AG16" s="51">
        <f t="shared" si="5"/>
        <v>0.10769121568627438</v>
      </c>
      <c r="AH16" s="51">
        <f t="shared" si="5"/>
        <v>9.8039215686274384E-2</v>
      </c>
    </row>
    <row r="17" spans="2:34" x14ac:dyDescent="0.3">
      <c r="B17" s="246" t="s">
        <v>219</v>
      </c>
      <c r="C17" s="48" t="s">
        <v>37</v>
      </c>
      <c r="D17" s="51">
        <f t="shared" si="6"/>
        <v>3.8759921568627456</v>
      </c>
      <c r="E17" s="51">
        <f t="shared" si="5"/>
        <v>3.7794721568627452</v>
      </c>
      <c r="F17" s="51">
        <f t="shared" si="5"/>
        <v>3.6829521568627452</v>
      </c>
      <c r="G17" s="51">
        <f t="shared" si="5"/>
        <v>3.5864321568627453</v>
      </c>
      <c r="H17" s="51">
        <f t="shared" si="5"/>
        <v>3.4899121568627454</v>
      </c>
      <c r="I17" s="51">
        <f t="shared" si="5"/>
        <v>3.3933921568627441</v>
      </c>
      <c r="J17" s="51">
        <f t="shared" si="5"/>
        <v>3.2968721568627437</v>
      </c>
      <c r="K17" s="51">
        <f t="shared" si="5"/>
        <v>3.2003521568627442</v>
      </c>
      <c r="L17" s="51">
        <f t="shared" si="5"/>
        <v>3.1038321568627443</v>
      </c>
      <c r="M17" s="51">
        <f t="shared" si="5"/>
        <v>3.0073121568627439</v>
      </c>
      <c r="N17" s="51">
        <f t="shared" si="5"/>
        <v>2.910792156862744</v>
      </c>
      <c r="O17" s="51">
        <f t="shared" si="5"/>
        <v>2.8142721568627436</v>
      </c>
      <c r="P17" s="51">
        <f t="shared" si="5"/>
        <v>2.7177521568627436</v>
      </c>
      <c r="Q17" s="51">
        <f t="shared" si="5"/>
        <v>2.6212321568627437</v>
      </c>
      <c r="R17" s="51">
        <f t="shared" si="5"/>
        <v>2.5247121568627433</v>
      </c>
      <c r="S17" s="51">
        <f t="shared" si="5"/>
        <v>2.4281921568627438</v>
      </c>
      <c r="T17" s="51">
        <f t="shared" si="5"/>
        <v>2.3316721568627439</v>
      </c>
      <c r="U17" s="51">
        <f t="shared" si="5"/>
        <v>2.2351521568627439</v>
      </c>
      <c r="V17" s="51">
        <f t="shared" si="5"/>
        <v>2.1386321568627435</v>
      </c>
      <c r="W17" s="51">
        <f t="shared" si="5"/>
        <v>2.0421121568627436</v>
      </c>
      <c r="X17" s="51">
        <f t="shared" si="5"/>
        <v>1.9455921568627437</v>
      </c>
      <c r="Y17" s="51">
        <f t="shared" si="5"/>
        <v>1.849072156862744</v>
      </c>
      <c r="Z17" s="51">
        <f t="shared" si="5"/>
        <v>1.7525521568627438</v>
      </c>
      <c r="AA17" s="51">
        <f t="shared" si="5"/>
        <v>1.6560321568627439</v>
      </c>
      <c r="AB17" s="51">
        <f t="shared" si="5"/>
        <v>1.5595121568627439</v>
      </c>
      <c r="AC17" s="51">
        <f t="shared" si="5"/>
        <v>1.462992156862744</v>
      </c>
      <c r="AD17" s="51">
        <f t="shared" si="5"/>
        <v>1.366472156862744</v>
      </c>
      <c r="AE17" s="51">
        <f t="shared" si="5"/>
        <v>1.2699521568627439</v>
      </c>
      <c r="AF17" s="51">
        <f t="shared" si="5"/>
        <v>1.1734321568627439</v>
      </c>
      <c r="AG17" s="51">
        <f t="shared" si="5"/>
        <v>1.0769121568627438</v>
      </c>
      <c r="AH17" s="51">
        <f t="shared" si="5"/>
        <v>0.98039215686274384</v>
      </c>
    </row>
    <row r="18" spans="2:34" x14ac:dyDescent="0.3">
      <c r="B18" s="57" t="s">
        <v>220</v>
      </c>
      <c r="C18" s="48" t="s">
        <v>37</v>
      </c>
      <c r="D18" s="51">
        <f t="shared" si="6"/>
        <v>5.8139882352941195</v>
      </c>
      <c r="E18" s="51">
        <f t="shared" si="5"/>
        <v>5.6692082352941187</v>
      </c>
      <c r="F18" s="51">
        <f t="shared" si="5"/>
        <v>5.5244282352941196</v>
      </c>
      <c r="G18" s="51">
        <f t="shared" si="5"/>
        <v>5.379648235294118</v>
      </c>
      <c r="H18" s="51">
        <f t="shared" si="5"/>
        <v>5.234868235294118</v>
      </c>
      <c r="I18" s="51">
        <f t="shared" si="5"/>
        <v>5.0900882352941172</v>
      </c>
      <c r="J18" s="51">
        <f t="shared" si="5"/>
        <v>4.9453082352941165</v>
      </c>
      <c r="K18" s="51">
        <f t="shared" si="5"/>
        <v>4.8005282352941174</v>
      </c>
      <c r="L18" s="51">
        <f t="shared" si="5"/>
        <v>4.6557482352941166</v>
      </c>
      <c r="M18" s="51">
        <f t="shared" si="5"/>
        <v>4.5109682352941158</v>
      </c>
      <c r="N18" s="51">
        <f t="shared" si="5"/>
        <v>4.3661882352941159</v>
      </c>
      <c r="O18" s="51">
        <f t="shared" si="5"/>
        <v>4.2214082352941151</v>
      </c>
      <c r="P18" s="51">
        <f t="shared" si="5"/>
        <v>4.0766282352941152</v>
      </c>
      <c r="Q18" s="51">
        <f t="shared" si="5"/>
        <v>3.9318482352941153</v>
      </c>
      <c r="R18" s="51">
        <f t="shared" si="5"/>
        <v>3.7870682352941154</v>
      </c>
      <c r="S18" s="51">
        <f t="shared" si="5"/>
        <v>3.6422882352941155</v>
      </c>
      <c r="T18" s="51">
        <f t="shared" si="5"/>
        <v>3.497508235294116</v>
      </c>
      <c r="U18" s="51">
        <f t="shared" si="5"/>
        <v>3.3527282352941161</v>
      </c>
      <c r="V18" s="51">
        <f t="shared" si="5"/>
        <v>3.2079482352941162</v>
      </c>
      <c r="W18" s="51">
        <f t="shared" si="5"/>
        <v>3.0631682352941154</v>
      </c>
      <c r="X18" s="51">
        <f t="shared" si="5"/>
        <v>2.9183882352941164</v>
      </c>
      <c r="Y18" s="51">
        <f t="shared" si="5"/>
        <v>2.7736082352941165</v>
      </c>
      <c r="Z18" s="51">
        <f t="shared" si="5"/>
        <v>2.6288282352941166</v>
      </c>
      <c r="AA18" s="51">
        <f t="shared" si="5"/>
        <v>2.4840482352941158</v>
      </c>
      <c r="AB18" s="51">
        <f t="shared" si="5"/>
        <v>2.3392682352941163</v>
      </c>
      <c r="AC18" s="51">
        <f t="shared" si="5"/>
        <v>2.194488235294116</v>
      </c>
      <c r="AD18" s="51">
        <f t="shared" si="5"/>
        <v>2.0497082352941161</v>
      </c>
      <c r="AE18" s="51">
        <f t="shared" si="5"/>
        <v>1.9049282352941157</v>
      </c>
      <c r="AF18" s="51">
        <f t="shared" si="5"/>
        <v>1.760148235294116</v>
      </c>
      <c r="AG18" s="51">
        <f t="shared" si="5"/>
        <v>1.6153682352941161</v>
      </c>
      <c r="AH18" s="51">
        <f t="shared" si="5"/>
        <v>1.4705882352941162</v>
      </c>
    </row>
    <row r="19" spans="2:34" s="136" customFormat="1" x14ac:dyDescent="0.3">
      <c r="B19" s="247" t="str">
        <f>B9</f>
        <v>Fixed (dry)</v>
      </c>
      <c r="C19" s="48" t="s">
        <v>37</v>
      </c>
      <c r="D19" s="248">
        <f>SUM(D20:D23)</f>
        <v>12.001732857142862</v>
      </c>
      <c r="E19" s="248">
        <f t="shared" ref="E19:AH19" si="7">SUM(E20:E23)</f>
        <v>11.702865571428575</v>
      </c>
      <c r="F19" s="248">
        <f t="shared" si="7"/>
        <v>11.403998285714287</v>
      </c>
      <c r="G19" s="248">
        <f t="shared" si="7"/>
        <v>11.105131000000002</v>
      </c>
      <c r="H19" s="248">
        <f t="shared" si="7"/>
        <v>10.806263714285716</v>
      </c>
      <c r="I19" s="248">
        <f t="shared" si="7"/>
        <v>10.507396428571427</v>
      </c>
      <c r="J19" s="248">
        <f t="shared" si="7"/>
        <v>10.208529142857142</v>
      </c>
      <c r="K19" s="248">
        <f t="shared" si="7"/>
        <v>9.9096618571428561</v>
      </c>
      <c r="L19" s="248">
        <f t="shared" si="7"/>
        <v>9.6107945714285687</v>
      </c>
      <c r="M19" s="248">
        <f t="shared" si="7"/>
        <v>9.3119272857142832</v>
      </c>
      <c r="N19" s="248">
        <f t="shared" si="7"/>
        <v>9.0130599999999976</v>
      </c>
      <c r="O19" s="248">
        <f t="shared" si="7"/>
        <v>8.7141927142857103</v>
      </c>
      <c r="P19" s="248">
        <f t="shared" si="7"/>
        <v>8.4153254285714247</v>
      </c>
      <c r="Q19" s="248">
        <f t="shared" si="7"/>
        <v>8.1164581428571392</v>
      </c>
      <c r="R19" s="248">
        <f t="shared" si="7"/>
        <v>7.8175908571428527</v>
      </c>
      <c r="S19" s="248">
        <f t="shared" si="7"/>
        <v>7.5187235714285681</v>
      </c>
      <c r="T19" s="248">
        <f t="shared" si="7"/>
        <v>7.2198562857142825</v>
      </c>
      <c r="U19" s="248">
        <f t="shared" si="7"/>
        <v>6.9209889999999969</v>
      </c>
      <c r="V19" s="248">
        <f t="shared" si="7"/>
        <v>6.6221217142857114</v>
      </c>
      <c r="W19" s="248">
        <f t="shared" si="7"/>
        <v>6.3232544285714241</v>
      </c>
      <c r="X19" s="248">
        <f t="shared" si="7"/>
        <v>6.0243871428571394</v>
      </c>
      <c r="Y19" s="248">
        <f t="shared" si="7"/>
        <v>5.7255198571428538</v>
      </c>
      <c r="Z19" s="248">
        <f t="shared" si="7"/>
        <v>5.4266525714285683</v>
      </c>
      <c r="AA19" s="248">
        <f t="shared" si="7"/>
        <v>5.1277852857142818</v>
      </c>
      <c r="AB19" s="248">
        <f t="shared" si="7"/>
        <v>4.8289179999999972</v>
      </c>
      <c r="AC19" s="248">
        <f t="shared" si="7"/>
        <v>4.5300507142857107</v>
      </c>
      <c r="AD19" s="248">
        <f t="shared" si="7"/>
        <v>4.2311834285714252</v>
      </c>
      <c r="AE19" s="248">
        <f t="shared" si="7"/>
        <v>3.9323161428571396</v>
      </c>
      <c r="AF19" s="248">
        <f t="shared" si="7"/>
        <v>3.633448857142854</v>
      </c>
      <c r="AG19" s="248">
        <f t="shared" si="7"/>
        <v>3.3345815714285676</v>
      </c>
      <c r="AH19" s="248">
        <f t="shared" si="7"/>
        <v>3.035714285714282</v>
      </c>
    </row>
    <row r="20" spans="2:34" x14ac:dyDescent="0.3">
      <c r="B20" s="57" t="s">
        <v>217</v>
      </c>
      <c r="C20" s="48" t="s">
        <v>37</v>
      </c>
      <c r="D20" s="51">
        <f>D59*D100</f>
        <v>5.8832023809523823</v>
      </c>
      <c r="E20" s="51">
        <f t="shared" ref="E20:AH23" si="8">E59*E100</f>
        <v>5.7366988095238112</v>
      </c>
      <c r="F20" s="51">
        <f t="shared" si="8"/>
        <v>5.5901952380952391</v>
      </c>
      <c r="G20" s="51">
        <f t="shared" si="8"/>
        <v>5.443691666666667</v>
      </c>
      <c r="H20" s="51">
        <f t="shared" si="8"/>
        <v>5.2971880952380959</v>
      </c>
      <c r="I20" s="51">
        <f t="shared" si="8"/>
        <v>5.1506845238095229</v>
      </c>
      <c r="J20" s="51">
        <f t="shared" si="8"/>
        <v>5.0041809523809517</v>
      </c>
      <c r="K20" s="51">
        <f t="shared" si="8"/>
        <v>4.8576773809523806</v>
      </c>
      <c r="L20" s="51">
        <f t="shared" si="8"/>
        <v>4.7111738095238076</v>
      </c>
      <c r="M20" s="51">
        <f t="shared" si="8"/>
        <v>4.5646702380952364</v>
      </c>
      <c r="N20" s="51">
        <f t="shared" si="8"/>
        <v>4.4181666666666652</v>
      </c>
      <c r="O20" s="51">
        <f t="shared" si="8"/>
        <v>4.2716630952380932</v>
      </c>
      <c r="P20" s="51">
        <f t="shared" si="8"/>
        <v>4.125159523809522</v>
      </c>
      <c r="Q20" s="51">
        <f t="shared" si="8"/>
        <v>3.9786559523809504</v>
      </c>
      <c r="R20" s="51">
        <f t="shared" si="8"/>
        <v>3.8321523809523788</v>
      </c>
      <c r="S20" s="51">
        <f t="shared" si="8"/>
        <v>3.6856488095238076</v>
      </c>
      <c r="T20" s="51">
        <f t="shared" si="8"/>
        <v>3.5391452380952364</v>
      </c>
      <c r="U20" s="51">
        <f t="shared" si="8"/>
        <v>3.3926416666666652</v>
      </c>
      <c r="V20" s="51">
        <f t="shared" si="8"/>
        <v>3.2461380952380932</v>
      </c>
      <c r="W20" s="51">
        <f t="shared" si="8"/>
        <v>3.0996345238095215</v>
      </c>
      <c r="X20" s="51">
        <f t="shared" si="8"/>
        <v>2.9531309523809504</v>
      </c>
      <c r="Y20" s="51">
        <f t="shared" si="8"/>
        <v>2.8066273809523796</v>
      </c>
      <c r="Z20" s="51">
        <f t="shared" si="8"/>
        <v>2.660123809523808</v>
      </c>
      <c r="AA20" s="51">
        <f t="shared" si="8"/>
        <v>2.5136202380952359</v>
      </c>
      <c r="AB20" s="51">
        <f t="shared" si="8"/>
        <v>2.3671166666666652</v>
      </c>
      <c r="AC20" s="51">
        <f t="shared" si="8"/>
        <v>2.2206130952380936</v>
      </c>
      <c r="AD20" s="51">
        <f t="shared" si="8"/>
        <v>2.074109523809522</v>
      </c>
      <c r="AE20" s="51">
        <f t="shared" si="8"/>
        <v>1.9276059523809508</v>
      </c>
      <c r="AF20" s="51">
        <f t="shared" si="8"/>
        <v>1.7811023809523794</v>
      </c>
      <c r="AG20" s="51">
        <f t="shared" si="8"/>
        <v>1.6345988095238075</v>
      </c>
      <c r="AH20" s="51">
        <f t="shared" si="8"/>
        <v>1.4880952380952361</v>
      </c>
    </row>
    <row r="21" spans="2:34" x14ac:dyDescent="0.3">
      <c r="B21" s="57" t="s">
        <v>218</v>
      </c>
      <c r="C21" s="48" t="s">
        <v>37</v>
      </c>
      <c r="D21" s="51">
        <f t="shared" ref="D21:S23" si="9">D60*D101</f>
        <v>0.23532809523809531</v>
      </c>
      <c r="E21" s="51">
        <f t="shared" si="9"/>
        <v>0.22946795238095244</v>
      </c>
      <c r="F21" s="51">
        <f t="shared" si="9"/>
        <v>0.22360780952380954</v>
      </c>
      <c r="G21" s="51">
        <f t="shared" si="9"/>
        <v>0.21774766666666667</v>
      </c>
      <c r="H21" s="51">
        <f t="shared" si="9"/>
        <v>0.21188752380952389</v>
      </c>
      <c r="I21" s="51">
        <f t="shared" si="9"/>
        <v>0.20602738095238093</v>
      </c>
      <c r="J21" s="51">
        <f t="shared" si="9"/>
        <v>0.20016723809523806</v>
      </c>
      <c r="K21" s="51">
        <f t="shared" si="9"/>
        <v>0.19430709523809522</v>
      </c>
      <c r="L21" s="51">
        <f t="shared" si="9"/>
        <v>0.18844695238095235</v>
      </c>
      <c r="M21" s="51">
        <f t="shared" si="9"/>
        <v>0.18258680952380948</v>
      </c>
      <c r="N21" s="51">
        <f t="shared" si="9"/>
        <v>0.17672666666666662</v>
      </c>
      <c r="O21" s="51">
        <f t="shared" si="9"/>
        <v>0.17086652380952372</v>
      </c>
      <c r="P21" s="51">
        <f t="shared" si="9"/>
        <v>0.16500638095238088</v>
      </c>
      <c r="Q21" s="51">
        <f t="shared" si="9"/>
        <v>0.15914623809523801</v>
      </c>
      <c r="R21" s="51">
        <f t="shared" si="9"/>
        <v>0.15328609523809514</v>
      </c>
      <c r="S21" s="51">
        <f t="shared" si="9"/>
        <v>0.14742595238095232</v>
      </c>
      <c r="T21" s="51">
        <f t="shared" si="8"/>
        <v>0.14156580952380945</v>
      </c>
      <c r="U21" s="51">
        <f t="shared" si="8"/>
        <v>0.13570566666666661</v>
      </c>
      <c r="V21" s="51">
        <f t="shared" si="8"/>
        <v>0.12984552380952374</v>
      </c>
      <c r="W21" s="51">
        <f t="shared" si="8"/>
        <v>0.12398538095238086</v>
      </c>
      <c r="X21" s="51">
        <f t="shared" si="8"/>
        <v>0.11812523809523802</v>
      </c>
      <c r="Y21" s="51">
        <f t="shared" si="8"/>
        <v>0.11226509523809519</v>
      </c>
      <c r="Z21" s="51">
        <f t="shared" si="8"/>
        <v>0.10640495238095232</v>
      </c>
      <c r="AA21" s="51">
        <f t="shared" si="8"/>
        <v>0.10054480952380945</v>
      </c>
      <c r="AB21" s="51">
        <f t="shared" si="8"/>
        <v>9.4684666666666611E-2</v>
      </c>
      <c r="AC21" s="51">
        <f t="shared" si="8"/>
        <v>8.8824523809523742E-2</v>
      </c>
      <c r="AD21" s="51">
        <f t="shared" si="8"/>
        <v>8.2964380952380887E-2</v>
      </c>
      <c r="AE21" s="51">
        <f t="shared" si="8"/>
        <v>7.7104238095238031E-2</v>
      </c>
      <c r="AF21" s="51">
        <f t="shared" si="8"/>
        <v>7.1244095238095176E-2</v>
      </c>
      <c r="AG21" s="51">
        <f t="shared" si="8"/>
        <v>6.5383952380952307E-2</v>
      </c>
      <c r="AH21" s="51">
        <f t="shared" si="8"/>
        <v>5.9523809523809444E-2</v>
      </c>
    </row>
    <row r="22" spans="2:34" x14ac:dyDescent="0.3">
      <c r="B22" s="246" t="s">
        <v>219</v>
      </c>
      <c r="C22" s="48" t="s">
        <v>37</v>
      </c>
      <c r="D22" s="51">
        <f t="shared" si="9"/>
        <v>2.353280952380953</v>
      </c>
      <c r="E22" s="51">
        <f t="shared" si="8"/>
        <v>2.2946795238095246</v>
      </c>
      <c r="F22" s="51">
        <f t="shared" si="8"/>
        <v>2.2360780952380956</v>
      </c>
      <c r="G22" s="51">
        <f t="shared" si="8"/>
        <v>2.1774766666666672</v>
      </c>
      <c r="H22" s="51">
        <f t="shared" si="8"/>
        <v>2.1188752380952383</v>
      </c>
      <c r="I22" s="51">
        <f t="shared" si="8"/>
        <v>2.0602738095238093</v>
      </c>
      <c r="J22" s="51">
        <f t="shared" si="8"/>
        <v>2.0016723809523809</v>
      </c>
      <c r="K22" s="51">
        <f t="shared" si="8"/>
        <v>1.9430709523809524</v>
      </c>
      <c r="L22" s="51">
        <f t="shared" si="8"/>
        <v>1.884469523809523</v>
      </c>
      <c r="M22" s="51">
        <f t="shared" si="8"/>
        <v>1.8258680952380946</v>
      </c>
      <c r="N22" s="51">
        <f t="shared" si="8"/>
        <v>1.7672666666666661</v>
      </c>
      <c r="O22" s="51">
        <f t="shared" si="8"/>
        <v>1.708665238095237</v>
      </c>
      <c r="P22" s="51">
        <f t="shared" si="8"/>
        <v>1.6500638095238085</v>
      </c>
      <c r="Q22" s="51">
        <f t="shared" si="8"/>
        <v>1.5914623809523802</v>
      </c>
      <c r="R22" s="51">
        <f t="shared" si="8"/>
        <v>1.5328609523809515</v>
      </c>
      <c r="S22" s="51">
        <f t="shared" si="8"/>
        <v>1.4742595238095231</v>
      </c>
      <c r="T22" s="51">
        <f t="shared" si="8"/>
        <v>1.4156580952380946</v>
      </c>
      <c r="U22" s="51">
        <f t="shared" si="8"/>
        <v>1.3570566666666661</v>
      </c>
      <c r="V22" s="51">
        <f t="shared" si="8"/>
        <v>1.2984552380952374</v>
      </c>
      <c r="W22" s="51">
        <f t="shared" si="8"/>
        <v>1.2398538095238085</v>
      </c>
      <c r="X22" s="51">
        <f t="shared" si="8"/>
        <v>1.1812523809523803</v>
      </c>
      <c r="Y22" s="51">
        <f t="shared" si="8"/>
        <v>1.1226509523809518</v>
      </c>
      <c r="Z22" s="51">
        <f t="shared" si="8"/>
        <v>1.0640495238095231</v>
      </c>
      <c r="AA22" s="51">
        <f t="shared" si="8"/>
        <v>1.0054480952380944</v>
      </c>
      <c r="AB22" s="51">
        <f t="shared" si="8"/>
        <v>0.94684666666666617</v>
      </c>
      <c r="AC22" s="51">
        <f t="shared" si="8"/>
        <v>0.88824523809523726</v>
      </c>
      <c r="AD22" s="51">
        <f t="shared" si="8"/>
        <v>0.82964380952380878</v>
      </c>
      <c r="AE22" s="51">
        <f t="shared" si="8"/>
        <v>0.77104238095238031</v>
      </c>
      <c r="AF22" s="51">
        <f t="shared" si="8"/>
        <v>0.71244095238095173</v>
      </c>
      <c r="AG22" s="51">
        <f t="shared" si="8"/>
        <v>0.65383952380952304</v>
      </c>
      <c r="AH22" s="51">
        <f t="shared" si="8"/>
        <v>0.59523809523809446</v>
      </c>
    </row>
    <row r="23" spans="2:34" x14ac:dyDescent="0.3">
      <c r="B23" s="57" t="s">
        <v>220</v>
      </c>
      <c r="C23" s="48" t="s">
        <v>37</v>
      </c>
      <c r="D23" s="51">
        <f t="shared" si="9"/>
        <v>3.5299214285714298</v>
      </c>
      <c r="E23" s="51">
        <f t="shared" si="8"/>
        <v>3.4420192857142866</v>
      </c>
      <c r="F23" s="51">
        <f t="shared" si="8"/>
        <v>3.3541171428571435</v>
      </c>
      <c r="G23" s="51">
        <f t="shared" si="8"/>
        <v>3.2662150000000008</v>
      </c>
      <c r="H23" s="51">
        <f t="shared" si="8"/>
        <v>3.178312857142858</v>
      </c>
      <c r="I23" s="51">
        <f t="shared" si="8"/>
        <v>3.090410714285714</v>
      </c>
      <c r="J23" s="51">
        <f t="shared" si="8"/>
        <v>3.0025085714285713</v>
      </c>
      <c r="K23" s="51">
        <f t="shared" si="8"/>
        <v>2.9146064285714282</v>
      </c>
      <c r="L23" s="51">
        <f t="shared" si="8"/>
        <v>2.826704285714285</v>
      </c>
      <c r="M23" s="51">
        <f t="shared" si="8"/>
        <v>2.7388021428571423</v>
      </c>
      <c r="N23" s="51">
        <f t="shared" si="8"/>
        <v>2.6508999999999996</v>
      </c>
      <c r="O23" s="51">
        <f t="shared" si="8"/>
        <v>2.562997857142856</v>
      </c>
      <c r="P23" s="51">
        <f t="shared" si="8"/>
        <v>2.4750957142857133</v>
      </c>
      <c r="Q23" s="51">
        <f t="shared" si="8"/>
        <v>2.3871935714285706</v>
      </c>
      <c r="R23" s="51">
        <f t="shared" si="8"/>
        <v>2.2992914285714274</v>
      </c>
      <c r="S23" s="51">
        <f t="shared" si="8"/>
        <v>2.2113892857142847</v>
      </c>
      <c r="T23" s="51">
        <f t="shared" si="8"/>
        <v>2.123487142857142</v>
      </c>
      <c r="U23" s="51">
        <f t="shared" si="8"/>
        <v>2.0355849999999993</v>
      </c>
      <c r="V23" s="51">
        <f t="shared" si="8"/>
        <v>1.9476828571428562</v>
      </c>
      <c r="W23" s="51">
        <f t="shared" si="8"/>
        <v>1.859780714285713</v>
      </c>
      <c r="X23" s="51">
        <f t="shared" si="8"/>
        <v>1.7718785714285705</v>
      </c>
      <c r="Y23" s="51">
        <f t="shared" si="8"/>
        <v>1.6839764285714278</v>
      </c>
      <c r="Z23" s="51">
        <f t="shared" si="8"/>
        <v>1.5960742857142851</v>
      </c>
      <c r="AA23" s="51">
        <f t="shared" si="8"/>
        <v>1.5081721428571417</v>
      </c>
      <c r="AB23" s="51">
        <f t="shared" si="8"/>
        <v>1.4202699999999993</v>
      </c>
      <c r="AC23" s="51">
        <f t="shared" si="8"/>
        <v>1.3323678571428561</v>
      </c>
      <c r="AD23" s="51">
        <f t="shared" si="8"/>
        <v>1.2444657142857134</v>
      </c>
      <c r="AE23" s="51">
        <f t="shared" si="8"/>
        <v>1.1565635714285705</v>
      </c>
      <c r="AF23" s="51">
        <f t="shared" si="8"/>
        <v>1.0686614285714278</v>
      </c>
      <c r="AG23" s="51">
        <f t="shared" si="8"/>
        <v>0.98075928571428461</v>
      </c>
      <c r="AH23" s="51">
        <f t="shared" si="8"/>
        <v>0.89285714285714179</v>
      </c>
    </row>
    <row r="24" spans="2:34" s="136" customFormat="1" x14ac:dyDescent="0.3">
      <c r="B24" s="247" t="str">
        <f>B10</f>
        <v>Fixed (rainy)</v>
      </c>
      <c r="C24" s="48" t="s">
        <v>37</v>
      </c>
      <c r="D24" s="248">
        <f>SUM(D25:D28)</f>
        <v>7.7658271428571446</v>
      </c>
      <c r="E24" s="248">
        <f t="shared" ref="E24:AH24" si="10">SUM(E25:E28)</f>
        <v>7.5724424285714305</v>
      </c>
      <c r="F24" s="248">
        <f t="shared" si="10"/>
        <v>7.3790577142857163</v>
      </c>
      <c r="G24" s="248">
        <f t="shared" si="10"/>
        <v>7.1856730000000013</v>
      </c>
      <c r="H24" s="248">
        <f t="shared" si="10"/>
        <v>6.9922882857142872</v>
      </c>
      <c r="I24" s="248">
        <f t="shared" si="10"/>
        <v>6.7989035714285713</v>
      </c>
      <c r="J24" s="248">
        <f t="shared" si="10"/>
        <v>6.6055188571428562</v>
      </c>
      <c r="K24" s="248">
        <f t="shared" si="10"/>
        <v>6.4121341428571412</v>
      </c>
      <c r="L24" s="248">
        <f t="shared" si="10"/>
        <v>6.218749428571428</v>
      </c>
      <c r="M24" s="248">
        <f t="shared" si="10"/>
        <v>6.025364714285713</v>
      </c>
      <c r="N24" s="248">
        <f t="shared" si="10"/>
        <v>5.8319799999999979</v>
      </c>
      <c r="O24" s="248">
        <f t="shared" si="10"/>
        <v>5.6385952857142829</v>
      </c>
      <c r="P24" s="248">
        <f t="shared" si="10"/>
        <v>5.4452105714285688</v>
      </c>
      <c r="Q24" s="248">
        <f t="shared" si="10"/>
        <v>5.2518258571428547</v>
      </c>
      <c r="R24" s="248">
        <f t="shared" si="10"/>
        <v>5.0584411428571396</v>
      </c>
      <c r="S24" s="248">
        <f t="shared" si="10"/>
        <v>4.8650564285714264</v>
      </c>
      <c r="T24" s="248">
        <f t="shared" si="10"/>
        <v>4.6716717142857123</v>
      </c>
      <c r="U24" s="248">
        <f t="shared" si="10"/>
        <v>4.4782869999999981</v>
      </c>
      <c r="V24" s="248">
        <f t="shared" si="10"/>
        <v>4.2849022857142831</v>
      </c>
      <c r="W24" s="248">
        <f t="shared" si="10"/>
        <v>4.091517571428569</v>
      </c>
      <c r="X24" s="248">
        <f t="shared" si="10"/>
        <v>3.8981328571428548</v>
      </c>
      <c r="Y24" s="248">
        <f t="shared" si="10"/>
        <v>3.7047481428571407</v>
      </c>
      <c r="Z24" s="248">
        <f t="shared" si="10"/>
        <v>3.5113634285714266</v>
      </c>
      <c r="AA24" s="248">
        <f t="shared" si="10"/>
        <v>3.3179787142857116</v>
      </c>
      <c r="AB24" s="248">
        <f t="shared" si="10"/>
        <v>3.1245939999999983</v>
      </c>
      <c r="AC24" s="248">
        <f t="shared" si="10"/>
        <v>2.9312092857142837</v>
      </c>
      <c r="AD24" s="248">
        <f t="shared" si="10"/>
        <v>2.7378245714285696</v>
      </c>
      <c r="AE24" s="248">
        <f t="shared" si="10"/>
        <v>2.544439857142855</v>
      </c>
      <c r="AF24" s="248">
        <f t="shared" si="10"/>
        <v>2.3510551428571409</v>
      </c>
      <c r="AG24" s="248">
        <f t="shared" si="10"/>
        <v>2.1576704285714263</v>
      </c>
      <c r="AH24" s="248">
        <f t="shared" si="10"/>
        <v>1.9642857142857122</v>
      </c>
    </row>
    <row r="25" spans="2:34" x14ac:dyDescent="0.3">
      <c r="B25" s="57" t="s">
        <v>217</v>
      </c>
      <c r="C25" s="48" t="s">
        <v>37</v>
      </c>
      <c r="D25" s="51">
        <f>D59*D106</f>
        <v>3.8067780112044827</v>
      </c>
      <c r="E25" s="51">
        <f t="shared" ref="E25:AH28" si="11">E59*E106</f>
        <v>3.711981582633054</v>
      </c>
      <c r="F25" s="51">
        <f t="shared" si="11"/>
        <v>3.6171851540616253</v>
      </c>
      <c r="G25" s="51">
        <f t="shared" si="11"/>
        <v>3.5223887254901967</v>
      </c>
      <c r="H25" s="51">
        <f t="shared" si="11"/>
        <v>3.427592296918768</v>
      </c>
      <c r="I25" s="51">
        <f t="shared" si="11"/>
        <v>3.3327958683473389</v>
      </c>
      <c r="J25" s="51">
        <f t="shared" si="11"/>
        <v>3.2379994397759098</v>
      </c>
      <c r="K25" s="51">
        <f t="shared" si="11"/>
        <v>3.1432030112044811</v>
      </c>
      <c r="L25" s="51">
        <f t="shared" si="11"/>
        <v>3.0484065826330524</v>
      </c>
      <c r="M25" s="51">
        <f t="shared" si="11"/>
        <v>2.9536101540616237</v>
      </c>
      <c r="N25" s="51">
        <f t="shared" si="11"/>
        <v>2.8588137254901951</v>
      </c>
      <c r="O25" s="51">
        <f t="shared" si="11"/>
        <v>2.764017296918766</v>
      </c>
      <c r="P25" s="51">
        <f t="shared" si="11"/>
        <v>2.6692208683473377</v>
      </c>
      <c r="Q25" s="51">
        <f t="shared" si="11"/>
        <v>2.5744244397759091</v>
      </c>
      <c r="R25" s="51">
        <f t="shared" si="11"/>
        <v>2.4796280112044804</v>
      </c>
      <c r="S25" s="51">
        <f t="shared" si="11"/>
        <v>2.3848315826330522</v>
      </c>
      <c r="T25" s="51">
        <f t="shared" si="11"/>
        <v>2.2900351540616235</v>
      </c>
      <c r="U25" s="51">
        <f t="shared" si="11"/>
        <v>2.1952387254901953</v>
      </c>
      <c r="V25" s="51">
        <f t="shared" si="11"/>
        <v>2.1004422969187662</v>
      </c>
      <c r="W25" s="51">
        <f t="shared" si="11"/>
        <v>2.0056458683473375</v>
      </c>
      <c r="X25" s="51">
        <f t="shared" si="11"/>
        <v>1.9108494397759093</v>
      </c>
      <c r="Y25" s="51">
        <f t="shared" si="11"/>
        <v>1.8160530112044808</v>
      </c>
      <c r="Z25" s="51">
        <f t="shared" si="11"/>
        <v>1.7212565826330521</v>
      </c>
      <c r="AA25" s="51">
        <f t="shared" si="11"/>
        <v>1.6264601540616235</v>
      </c>
      <c r="AB25" s="51">
        <f t="shared" si="11"/>
        <v>1.5316637254901952</v>
      </c>
      <c r="AC25" s="51">
        <f t="shared" si="11"/>
        <v>1.4368672969187666</v>
      </c>
      <c r="AD25" s="51">
        <f t="shared" si="11"/>
        <v>1.3420708683473379</v>
      </c>
      <c r="AE25" s="51">
        <f t="shared" si="11"/>
        <v>1.2472744397759092</v>
      </c>
      <c r="AF25" s="51">
        <f t="shared" si="11"/>
        <v>1.1524780112044808</v>
      </c>
      <c r="AG25" s="51">
        <f t="shared" si="11"/>
        <v>1.0576815826330521</v>
      </c>
      <c r="AH25" s="51">
        <f t="shared" si="11"/>
        <v>0.96288515406162356</v>
      </c>
    </row>
    <row r="26" spans="2:34" x14ac:dyDescent="0.3">
      <c r="B26" s="57" t="s">
        <v>218</v>
      </c>
      <c r="C26" s="48" t="s">
        <v>37</v>
      </c>
      <c r="D26" s="51">
        <f t="shared" ref="D26:S28" si="12">D60*D107</f>
        <v>0.15227112044817931</v>
      </c>
      <c r="E26" s="51">
        <f t="shared" si="12"/>
        <v>0.14847926330532216</v>
      </c>
      <c r="F26" s="51">
        <f t="shared" si="12"/>
        <v>0.14468740616246503</v>
      </c>
      <c r="G26" s="51">
        <f t="shared" si="12"/>
        <v>0.14089554901960788</v>
      </c>
      <c r="H26" s="51">
        <f t="shared" si="12"/>
        <v>0.13710369187675073</v>
      </c>
      <c r="I26" s="51">
        <f t="shared" si="12"/>
        <v>0.13331183473389355</v>
      </c>
      <c r="J26" s="51">
        <f t="shared" si="12"/>
        <v>0.12951997759103639</v>
      </c>
      <c r="K26" s="51">
        <f t="shared" si="12"/>
        <v>0.12572812044817924</v>
      </c>
      <c r="L26" s="51">
        <f t="shared" si="12"/>
        <v>0.1219362633053221</v>
      </c>
      <c r="M26" s="51">
        <f t="shared" si="12"/>
        <v>0.11814440616246495</v>
      </c>
      <c r="N26" s="51">
        <f t="shared" si="12"/>
        <v>0.1143525490196078</v>
      </c>
      <c r="O26" s="51">
        <f t="shared" si="12"/>
        <v>0.11056069187675065</v>
      </c>
      <c r="P26" s="51">
        <f t="shared" si="12"/>
        <v>0.10676883473389351</v>
      </c>
      <c r="Q26" s="51">
        <f t="shared" si="12"/>
        <v>0.10297697759103637</v>
      </c>
      <c r="R26" s="51">
        <f t="shared" si="12"/>
        <v>9.9185120448179231E-2</v>
      </c>
      <c r="S26" s="51">
        <f t="shared" si="12"/>
        <v>9.5393263305322065E-2</v>
      </c>
      <c r="T26" s="51">
        <f t="shared" si="11"/>
        <v>9.1601406162464941E-2</v>
      </c>
      <c r="U26" s="51">
        <f t="shared" si="11"/>
        <v>8.7809549019607788E-2</v>
      </c>
      <c r="V26" s="51">
        <f t="shared" si="11"/>
        <v>8.401769187675065E-2</v>
      </c>
      <c r="W26" s="51">
        <f t="shared" si="11"/>
        <v>8.0225834733893525E-2</v>
      </c>
      <c r="X26" s="51">
        <f t="shared" si="11"/>
        <v>7.6433977591036373E-2</v>
      </c>
      <c r="Y26" s="51">
        <f t="shared" si="11"/>
        <v>7.2642120448179234E-2</v>
      </c>
      <c r="Z26" s="51">
        <f t="shared" si="11"/>
        <v>6.8850263305322096E-2</v>
      </c>
      <c r="AA26" s="51">
        <f t="shared" si="11"/>
        <v>6.5058406162464943E-2</v>
      </c>
      <c r="AB26" s="51">
        <f t="shared" si="11"/>
        <v>6.1266549019607812E-2</v>
      </c>
      <c r="AC26" s="51">
        <f t="shared" si="11"/>
        <v>5.7474691876750653E-2</v>
      </c>
      <c r="AD26" s="51">
        <f t="shared" si="11"/>
        <v>5.3682834733893514E-2</v>
      </c>
      <c r="AE26" s="51">
        <f t="shared" si="11"/>
        <v>4.9890977591036383E-2</v>
      </c>
      <c r="AF26" s="51">
        <f t="shared" si="11"/>
        <v>4.609912044817923E-2</v>
      </c>
      <c r="AG26" s="51">
        <f t="shared" si="11"/>
        <v>4.2307263305322085E-2</v>
      </c>
      <c r="AH26" s="51">
        <f t="shared" si="11"/>
        <v>3.8515406162464946E-2</v>
      </c>
    </row>
    <row r="27" spans="2:34" x14ac:dyDescent="0.3">
      <c r="B27" s="246" t="s">
        <v>219</v>
      </c>
      <c r="C27" s="48" t="s">
        <v>37</v>
      </c>
      <c r="D27" s="51">
        <f t="shared" si="12"/>
        <v>1.522711204481793</v>
      </c>
      <c r="E27" s="51">
        <f t="shared" si="11"/>
        <v>1.4847926330532217</v>
      </c>
      <c r="F27" s="51">
        <f t="shared" si="11"/>
        <v>1.4468740616246503</v>
      </c>
      <c r="G27" s="51">
        <f t="shared" si="11"/>
        <v>1.4089554901960786</v>
      </c>
      <c r="H27" s="51">
        <f t="shared" si="11"/>
        <v>1.3710369187675073</v>
      </c>
      <c r="I27" s="51">
        <f t="shared" si="11"/>
        <v>1.3331183473389354</v>
      </c>
      <c r="J27" s="51">
        <f t="shared" si="11"/>
        <v>1.2951997759103639</v>
      </c>
      <c r="K27" s="51">
        <f t="shared" si="11"/>
        <v>1.2572812044817925</v>
      </c>
      <c r="L27" s="51">
        <f t="shared" si="11"/>
        <v>1.219362633053221</v>
      </c>
      <c r="M27" s="51">
        <f t="shared" si="11"/>
        <v>1.1814440616246495</v>
      </c>
      <c r="N27" s="51">
        <f t="shared" si="11"/>
        <v>1.1435254901960781</v>
      </c>
      <c r="O27" s="51">
        <f t="shared" si="11"/>
        <v>1.1056069187675064</v>
      </c>
      <c r="P27" s="51">
        <f t="shared" si="11"/>
        <v>1.0676883473389351</v>
      </c>
      <c r="Q27" s="51">
        <f t="shared" si="11"/>
        <v>1.0297697759103637</v>
      </c>
      <c r="R27" s="51">
        <f t="shared" si="11"/>
        <v>0.9918512044817922</v>
      </c>
      <c r="S27" s="51">
        <f t="shared" si="11"/>
        <v>0.95393263305322096</v>
      </c>
      <c r="T27" s="51">
        <f t="shared" si="11"/>
        <v>0.91601406162464949</v>
      </c>
      <c r="U27" s="51">
        <f t="shared" si="11"/>
        <v>0.87809549019607802</v>
      </c>
      <c r="V27" s="51">
        <f t="shared" si="11"/>
        <v>0.84017691876750655</v>
      </c>
      <c r="W27" s="51">
        <f t="shared" si="11"/>
        <v>0.80225834733893508</v>
      </c>
      <c r="X27" s="51">
        <f t="shared" si="11"/>
        <v>0.76433977591036373</v>
      </c>
      <c r="Y27" s="51">
        <f t="shared" si="11"/>
        <v>0.72642120448179237</v>
      </c>
      <c r="Z27" s="51">
        <f t="shared" si="11"/>
        <v>0.6885026330532209</v>
      </c>
      <c r="AA27" s="51">
        <f t="shared" si="11"/>
        <v>0.65058406162464943</v>
      </c>
      <c r="AB27" s="51">
        <f t="shared" si="11"/>
        <v>0.61266549019607808</v>
      </c>
      <c r="AC27" s="51">
        <f t="shared" si="11"/>
        <v>0.57474691876750661</v>
      </c>
      <c r="AD27" s="51">
        <f t="shared" si="11"/>
        <v>0.53682834733893525</v>
      </c>
      <c r="AE27" s="51">
        <f t="shared" si="11"/>
        <v>0.49890977591036373</v>
      </c>
      <c r="AF27" s="51">
        <f t="shared" si="11"/>
        <v>0.46099120448179232</v>
      </c>
      <c r="AG27" s="51">
        <f t="shared" si="11"/>
        <v>0.42307263305322085</v>
      </c>
      <c r="AH27" s="51">
        <f t="shared" si="11"/>
        <v>0.38515406162464944</v>
      </c>
    </row>
    <row r="28" spans="2:34" x14ac:dyDescent="0.3">
      <c r="B28" s="57" t="s">
        <v>220</v>
      </c>
      <c r="C28" s="48" t="s">
        <v>37</v>
      </c>
      <c r="D28" s="51">
        <f t="shared" si="12"/>
        <v>2.2840668067226897</v>
      </c>
      <c r="E28" s="51">
        <f t="shared" si="11"/>
        <v>2.2271889495798325</v>
      </c>
      <c r="F28" s="51">
        <f t="shared" si="11"/>
        <v>2.1703110924369753</v>
      </c>
      <c r="G28" s="51">
        <f t="shared" si="11"/>
        <v>2.1134332352941181</v>
      </c>
      <c r="H28" s="51">
        <f t="shared" si="11"/>
        <v>2.0565553781512609</v>
      </c>
      <c r="I28" s="51">
        <f t="shared" si="11"/>
        <v>1.9996775210084035</v>
      </c>
      <c r="J28" s="51">
        <f t="shared" si="11"/>
        <v>1.942799663865546</v>
      </c>
      <c r="K28" s="51">
        <f t="shared" si="11"/>
        <v>1.8859218067226888</v>
      </c>
      <c r="L28" s="51">
        <f t="shared" si="11"/>
        <v>1.8290439495798316</v>
      </c>
      <c r="M28" s="51">
        <f t="shared" si="11"/>
        <v>1.7721660924369744</v>
      </c>
      <c r="N28" s="51">
        <f t="shared" si="11"/>
        <v>1.715288235294117</v>
      </c>
      <c r="O28" s="51">
        <f t="shared" si="11"/>
        <v>1.6584103781512598</v>
      </c>
      <c r="P28" s="51">
        <f t="shared" si="11"/>
        <v>1.6015325210084026</v>
      </c>
      <c r="Q28" s="51">
        <f t="shared" si="11"/>
        <v>1.5446546638655456</v>
      </c>
      <c r="R28" s="51">
        <f t="shared" si="11"/>
        <v>1.4877768067226884</v>
      </c>
      <c r="S28" s="51">
        <f t="shared" si="11"/>
        <v>1.4308989495798314</v>
      </c>
      <c r="T28" s="51">
        <f t="shared" si="11"/>
        <v>1.3740210924369742</v>
      </c>
      <c r="U28" s="51">
        <f t="shared" si="11"/>
        <v>1.317143235294117</v>
      </c>
      <c r="V28" s="51">
        <f t="shared" si="11"/>
        <v>1.2602653781512598</v>
      </c>
      <c r="W28" s="51">
        <f t="shared" si="11"/>
        <v>1.2033875210084026</v>
      </c>
      <c r="X28" s="51">
        <f t="shared" si="11"/>
        <v>1.1465096638655456</v>
      </c>
      <c r="Y28" s="51">
        <f t="shared" si="11"/>
        <v>1.0896318067226887</v>
      </c>
      <c r="Z28" s="51">
        <f t="shared" si="11"/>
        <v>1.0327539495798315</v>
      </c>
      <c r="AA28" s="51">
        <f t="shared" si="11"/>
        <v>0.97587609243697415</v>
      </c>
      <c r="AB28" s="51">
        <f t="shared" si="11"/>
        <v>0.91899823529411706</v>
      </c>
      <c r="AC28" s="51">
        <f t="shared" si="11"/>
        <v>0.86212037815125997</v>
      </c>
      <c r="AD28" s="51">
        <f t="shared" si="11"/>
        <v>0.80524252100840288</v>
      </c>
      <c r="AE28" s="51">
        <f t="shared" si="11"/>
        <v>0.74836466386554568</v>
      </c>
      <c r="AF28" s="51">
        <f t="shared" si="11"/>
        <v>0.69148680672268847</v>
      </c>
      <c r="AG28" s="51">
        <f t="shared" si="11"/>
        <v>0.63460894957983127</v>
      </c>
      <c r="AH28" s="51">
        <f t="shared" si="11"/>
        <v>0.57773109243697418</v>
      </c>
    </row>
    <row r="29" spans="2:34" s="136" customFormat="1" x14ac:dyDescent="0.3">
      <c r="B29" s="247" t="str">
        <f>B11</f>
        <v>Customer related</v>
      </c>
      <c r="C29" s="48" t="s">
        <v>37</v>
      </c>
      <c r="D29" s="248">
        <f>SUM(D30:D33)</f>
        <v>21</v>
      </c>
      <c r="E29" s="248">
        <f t="shared" ref="E29:AH29" si="13">SUM(E30:E33)</f>
        <v>21</v>
      </c>
      <c r="F29" s="248">
        <f t="shared" si="13"/>
        <v>21</v>
      </c>
      <c r="G29" s="248">
        <f t="shared" si="13"/>
        <v>21</v>
      </c>
      <c r="H29" s="248">
        <f t="shared" si="13"/>
        <v>21</v>
      </c>
      <c r="I29" s="248">
        <f t="shared" si="13"/>
        <v>21</v>
      </c>
      <c r="J29" s="248">
        <f t="shared" si="13"/>
        <v>21</v>
      </c>
      <c r="K29" s="248">
        <f t="shared" si="13"/>
        <v>21</v>
      </c>
      <c r="L29" s="248">
        <f t="shared" si="13"/>
        <v>21</v>
      </c>
      <c r="M29" s="248">
        <f t="shared" si="13"/>
        <v>21</v>
      </c>
      <c r="N29" s="248">
        <f t="shared" si="13"/>
        <v>21</v>
      </c>
      <c r="O29" s="248">
        <f t="shared" si="13"/>
        <v>21</v>
      </c>
      <c r="P29" s="248">
        <f t="shared" si="13"/>
        <v>21</v>
      </c>
      <c r="Q29" s="248">
        <f t="shared" si="13"/>
        <v>21</v>
      </c>
      <c r="R29" s="248">
        <f t="shared" si="13"/>
        <v>21</v>
      </c>
      <c r="S29" s="248">
        <f t="shared" si="13"/>
        <v>21</v>
      </c>
      <c r="T29" s="248">
        <f t="shared" si="13"/>
        <v>21</v>
      </c>
      <c r="U29" s="248">
        <f t="shared" si="13"/>
        <v>21</v>
      </c>
      <c r="V29" s="248">
        <f t="shared" si="13"/>
        <v>21</v>
      </c>
      <c r="W29" s="248">
        <f t="shared" si="13"/>
        <v>21</v>
      </c>
      <c r="X29" s="248">
        <f t="shared" si="13"/>
        <v>21</v>
      </c>
      <c r="Y29" s="248">
        <f t="shared" si="13"/>
        <v>21</v>
      </c>
      <c r="Z29" s="248">
        <f t="shared" si="13"/>
        <v>21</v>
      </c>
      <c r="AA29" s="248">
        <f t="shared" si="13"/>
        <v>21</v>
      </c>
      <c r="AB29" s="248">
        <f t="shared" si="13"/>
        <v>21</v>
      </c>
      <c r="AC29" s="248">
        <f t="shared" si="13"/>
        <v>21</v>
      </c>
      <c r="AD29" s="248">
        <f t="shared" si="13"/>
        <v>21</v>
      </c>
      <c r="AE29" s="248">
        <f t="shared" si="13"/>
        <v>21</v>
      </c>
      <c r="AF29" s="248">
        <f t="shared" si="13"/>
        <v>21</v>
      </c>
      <c r="AG29" s="248">
        <f t="shared" si="13"/>
        <v>21</v>
      </c>
      <c r="AH29" s="248">
        <f t="shared" si="13"/>
        <v>21</v>
      </c>
    </row>
    <row r="30" spans="2:34" x14ac:dyDescent="0.3">
      <c r="B30" s="57" t="s">
        <v>217</v>
      </c>
      <c r="C30" s="48" t="s">
        <v>37</v>
      </c>
      <c r="D30" s="51">
        <f>D71*D88*12/1000</f>
        <v>2.1000000000000005</v>
      </c>
      <c r="E30" s="51">
        <f t="shared" ref="E30:AH33" si="14">E71*E88*12/1000</f>
        <v>2.1000000000000005</v>
      </c>
      <c r="F30" s="51">
        <f t="shared" si="14"/>
        <v>2.1000000000000005</v>
      </c>
      <c r="G30" s="51">
        <f t="shared" si="14"/>
        <v>2.1000000000000005</v>
      </c>
      <c r="H30" s="51">
        <f t="shared" si="14"/>
        <v>2.1000000000000005</v>
      </c>
      <c r="I30" s="51">
        <f t="shared" si="14"/>
        <v>2.1000000000000005</v>
      </c>
      <c r="J30" s="51">
        <f t="shared" si="14"/>
        <v>2.1000000000000005</v>
      </c>
      <c r="K30" s="51">
        <f t="shared" si="14"/>
        <v>2.1000000000000005</v>
      </c>
      <c r="L30" s="51">
        <f t="shared" si="14"/>
        <v>2.1000000000000005</v>
      </c>
      <c r="M30" s="51">
        <f t="shared" si="14"/>
        <v>2.1000000000000005</v>
      </c>
      <c r="N30" s="51">
        <f t="shared" si="14"/>
        <v>2.1000000000000005</v>
      </c>
      <c r="O30" s="51">
        <f t="shared" si="14"/>
        <v>2.1000000000000005</v>
      </c>
      <c r="P30" s="51">
        <f t="shared" si="14"/>
        <v>2.1000000000000005</v>
      </c>
      <c r="Q30" s="51">
        <f t="shared" si="14"/>
        <v>2.1000000000000005</v>
      </c>
      <c r="R30" s="51">
        <f t="shared" si="14"/>
        <v>2.1000000000000005</v>
      </c>
      <c r="S30" s="51">
        <f t="shared" si="14"/>
        <v>2.1000000000000005</v>
      </c>
      <c r="T30" s="51">
        <f t="shared" si="14"/>
        <v>2.1000000000000005</v>
      </c>
      <c r="U30" s="51">
        <f t="shared" si="14"/>
        <v>2.1000000000000005</v>
      </c>
      <c r="V30" s="51">
        <f t="shared" si="14"/>
        <v>2.1000000000000005</v>
      </c>
      <c r="W30" s="51">
        <f t="shared" si="14"/>
        <v>2.1000000000000005</v>
      </c>
      <c r="X30" s="51">
        <f t="shared" si="14"/>
        <v>2.1000000000000005</v>
      </c>
      <c r="Y30" s="51">
        <f t="shared" si="14"/>
        <v>2.1000000000000005</v>
      </c>
      <c r="Z30" s="51">
        <f t="shared" si="14"/>
        <v>2.1000000000000005</v>
      </c>
      <c r="AA30" s="51">
        <f t="shared" si="14"/>
        <v>2.1000000000000005</v>
      </c>
      <c r="AB30" s="51">
        <f t="shared" si="14"/>
        <v>2.1000000000000005</v>
      </c>
      <c r="AC30" s="51">
        <f t="shared" si="14"/>
        <v>2.1000000000000005</v>
      </c>
      <c r="AD30" s="51">
        <f t="shared" si="14"/>
        <v>2.1000000000000005</v>
      </c>
      <c r="AE30" s="51">
        <f t="shared" si="14"/>
        <v>2.1000000000000005</v>
      </c>
      <c r="AF30" s="51">
        <f t="shared" si="14"/>
        <v>2.1000000000000005</v>
      </c>
      <c r="AG30" s="51">
        <f t="shared" si="14"/>
        <v>2.1000000000000005</v>
      </c>
      <c r="AH30" s="51">
        <f t="shared" si="14"/>
        <v>2.1000000000000005</v>
      </c>
    </row>
    <row r="31" spans="2:34" x14ac:dyDescent="0.3">
      <c r="B31" s="57" t="s">
        <v>218</v>
      </c>
      <c r="C31" s="48" t="s">
        <v>37</v>
      </c>
      <c r="D31" s="51">
        <f t="shared" ref="D31:S33" si="15">D72*D89*12/1000</f>
        <v>6.3</v>
      </c>
      <c r="E31" s="51">
        <f t="shared" si="15"/>
        <v>6.3</v>
      </c>
      <c r="F31" s="51">
        <f t="shared" si="15"/>
        <v>6.3</v>
      </c>
      <c r="G31" s="51">
        <f t="shared" si="15"/>
        <v>6.3</v>
      </c>
      <c r="H31" s="51">
        <f t="shared" si="15"/>
        <v>6.3</v>
      </c>
      <c r="I31" s="51">
        <f t="shared" si="15"/>
        <v>6.3</v>
      </c>
      <c r="J31" s="51">
        <f t="shared" si="15"/>
        <v>6.3</v>
      </c>
      <c r="K31" s="51">
        <f t="shared" si="15"/>
        <v>6.3</v>
      </c>
      <c r="L31" s="51">
        <f t="shared" si="15"/>
        <v>6.3</v>
      </c>
      <c r="M31" s="51">
        <f t="shared" si="15"/>
        <v>6.3</v>
      </c>
      <c r="N31" s="51">
        <f t="shared" si="15"/>
        <v>6.3</v>
      </c>
      <c r="O31" s="51">
        <f t="shared" si="15"/>
        <v>6.3</v>
      </c>
      <c r="P31" s="51">
        <f t="shared" si="15"/>
        <v>6.3</v>
      </c>
      <c r="Q31" s="51">
        <f t="shared" si="15"/>
        <v>6.3</v>
      </c>
      <c r="R31" s="51">
        <f t="shared" si="15"/>
        <v>6.3</v>
      </c>
      <c r="S31" s="51">
        <f t="shared" si="15"/>
        <v>6.3</v>
      </c>
      <c r="T31" s="51">
        <f t="shared" si="14"/>
        <v>6.3</v>
      </c>
      <c r="U31" s="51">
        <f t="shared" si="14"/>
        <v>6.3</v>
      </c>
      <c r="V31" s="51">
        <f t="shared" si="14"/>
        <v>6.3</v>
      </c>
      <c r="W31" s="51">
        <f t="shared" si="14"/>
        <v>6.3</v>
      </c>
      <c r="X31" s="51">
        <f t="shared" si="14"/>
        <v>6.3</v>
      </c>
      <c r="Y31" s="51">
        <f t="shared" si="14"/>
        <v>6.3</v>
      </c>
      <c r="Z31" s="51">
        <f t="shared" si="14"/>
        <v>6.3</v>
      </c>
      <c r="AA31" s="51">
        <f t="shared" si="14"/>
        <v>6.3</v>
      </c>
      <c r="AB31" s="51">
        <f t="shared" si="14"/>
        <v>6.3</v>
      </c>
      <c r="AC31" s="51">
        <f t="shared" si="14"/>
        <v>6.3</v>
      </c>
      <c r="AD31" s="51">
        <f t="shared" si="14"/>
        <v>6.3</v>
      </c>
      <c r="AE31" s="51">
        <f t="shared" si="14"/>
        <v>6.3</v>
      </c>
      <c r="AF31" s="51">
        <f t="shared" si="14"/>
        <v>6.3</v>
      </c>
      <c r="AG31" s="51">
        <f t="shared" si="14"/>
        <v>6.3</v>
      </c>
      <c r="AH31" s="51">
        <f t="shared" si="14"/>
        <v>6.3</v>
      </c>
    </row>
    <row r="32" spans="2:34" x14ac:dyDescent="0.3">
      <c r="B32" s="246" t="s">
        <v>219</v>
      </c>
      <c r="C32" s="48" t="s">
        <v>37</v>
      </c>
      <c r="D32" s="51">
        <f t="shared" si="15"/>
        <v>6.3</v>
      </c>
      <c r="E32" s="51">
        <f t="shared" si="14"/>
        <v>6.3</v>
      </c>
      <c r="F32" s="51">
        <f t="shared" si="14"/>
        <v>6.3</v>
      </c>
      <c r="G32" s="51">
        <f t="shared" si="14"/>
        <v>6.3</v>
      </c>
      <c r="H32" s="51">
        <f t="shared" si="14"/>
        <v>6.3</v>
      </c>
      <c r="I32" s="51">
        <f t="shared" si="14"/>
        <v>6.3</v>
      </c>
      <c r="J32" s="51">
        <f t="shared" si="14"/>
        <v>6.3</v>
      </c>
      <c r="K32" s="51">
        <f t="shared" si="14"/>
        <v>6.3</v>
      </c>
      <c r="L32" s="51">
        <f t="shared" si="14"/>
        <v>6.3</v>
      </c>
      <c r="M32" s="51">
        <f t="shared" si="14"/>
        <v>6.3</v>
      </c>
      <c r="N32" s="51">
        <f t="shared" si="14"/>
        <v>6.3</v>
      </c>
      <c r="O32" s="51">
        <f t="shared" si="14"/>
        <v>6.3</v>
      </c>
      <c r="P32" s="51">
        <f t="shared" si="14"/>
        <v>6.3</v>
      </c>
      <c r="Q32" s="51">
        <f t="shared" si="14"/>
        <v>6.3</v>
      </c>
      <c r="R32" s="51">
        <f t="shared" si="14"/>
        <v>6.3</v>
      </c>
      <c r="S32" s="51">
        <f t="shared" si="14"/>
        <v>6.3</v>
      </c>
      <c r="T32" s="51">
        <f t="shared" si="14"/>
        <v>6.3</v>
      </c>
      <c r="U32" s="51">
        <f t="shared" si="14"/>
        <v>6.3</v>
      </c>
      <c r="V32" s="51">
        <f t="shared" si="14"/>
        <v>6.3</v>
      </c>
      <c r="W32" s="51">
        <f t="shared" si="14"/>
        <v>6.3</v>
      </c>
      <c r="X32" s="51">
        <f t="shared" si="14"/>
        <v>6.3</v>
      </c>
      <c r="Y32" s="51">
        <f t="shared" si="14"/>
        <v>6.3</v>
      </c>
      <c r="Z32" s="51">
        <f t="shared" si="14"/>
        <v>6.3</v>
      </c>
      <c r="AA32" s="51">
        <f t="shared" si="14"/>
        <v>6.3</v>
      </c>
      <c r="AB32" s="51">
        <f t="shared" si="14"/>
        <v>6.3</v>
      </c>
      <c r="AC32" s="51">
        <f t="shared" si="14"/>
        <v>6.3</v>
      </c>
      <c r="AD32" s="51">
        <f t="shared" si="14"/>
        <v>6.3</v>
      </c>
      <c r="AE32" s="51">
        <f t="shared" si="14"/>
        <v>6.3</v>
      </c>
      <c r="AF32" s="51">
        <f t="shared" si="14"/>
        <v>6.3</v>
      </c>
      <c r="AG32" s="51">
        <f t="shared" si="14"/>
        <v>6.3</v>
      </c>
      <c r="AH32" s="51">
        <f t="shared" si="14"/>
        <v>6.3</v>
      </c>
    </row>
    <row r="33" spans="2:34" x14ac:dyDescent="0.3">
      <c r="B33" s="57" t="s">
        <v>220</v>
      </c>
      <c r="C33" s="48" t="s">
        <v>37</v>
      </c>
      <c r="D33" s="51">
        <f t="shared" si="15"/>
        <v>6.3000000000000016</v>
      </c>
      <c r="E33" s="51">
        <f t="shared" si="14"/>
        <v>6.3000000000000016</v>
      </c>
      <c r="F33" s="51">
        <f t="shared" si="14"/>
        <v>6.3000000000000016</v>
      </c>
      <c r="G33" s="51">
        <f t="shared" si="14"/>
        <v>6.3000000000000016</v>
      </c>
      <c r="H33" s="51">
        <f t="shared" si="14"/>
        <v>6.3000000000000016</v>
      </c>
      <c r="I33" s="51">
        <f t="shared" si="14"/>
        <v>6.3000000000000016</v>
      </c>
      <c r="J33" s="51">
        <f t="shared" si="14"/>
        <v>6.3000000000000016</v>
      </c>
      <c r="K33" s="51">
        <f t="shared" si="14"/>
        <v>6.3000000000000016</v>
      </c>
      <c r="L33" s="51">
        <f t="shared" si="14"/>
        <v>6.3000000000000016</v>
      </c>
      <c r="M33" s="51">
        <f t="shared" si="14"/>
        <v>6.3000000000000016</v>
      </c>
      <c r="N33" s="51">
        <f t="shared" si="14"/>
        <v>6.3000000000000016</v>
      </c>
      <c r="O33" s="51">
        <f t="shared" si="14"/>
        <v>6.3000000000000016</v>
      </c>
      <c r="P33" s="51">
        <f t="shared" si="14"/>
        <v>6.3000000000000016</v>
      </c>
      <c r="Q33" s="51">
        <f t="shared" si="14"/>
        <v>6.3000000000000016</v>
      </c>
      <c r="R33" s="51">
        <f t="shared" si="14"/>
        <v>6.3000000000000016</v>
      </c>
      <c r="S33" s="51">
        <f t="shared" si="14"/>
        <v>6.3000000000000016</v>
      </c>
      <c r="T33" s="51">
        <f t="shared" si="14"/>
        <v>6.3000000000000016</v>
      </c>
      <c r="U33" s="51">
        <f t="shared" si="14"/>
        <v>6.3000000000000016</v>
      </c>
      <c r="V33" s="51">
        <f t="shared" si="14"/>
        <v>6.3000000000000016</v>
      </c>
      <c r="W33" s="51">
        <f t="shared" si="14"/>
        <v>6.3000000000000016</v>
      </c>
      <c r="X33" s="51">
        <f t="shared" si="14"/>
        <v>6.3000000000000016</v>
      </c>
      <c r="Y33" s="51">
        <f t="shared" si="14"/>
        <v>6.3000000000000016</v>
      </c>
      <c r="Z33" s="51">
        <f t="shared" si="14"/>
        <v>6.3000000000000016</v>
      </c>
      <c r="AA33" s="51">
        <f t="shared" si="14"/>
        <v>6.3000000000000016</v>
      </c>
      <c r="AB33" s="51">
        <f t="shared" si="14"/>
        <v>6.3000000000000016</v>
      </c>
      <c r="AC33" s="51">
        <f t="shared" si="14"/>
        <v>6.3000000000000016</v>
      </c>
      <c r="AD33" s="51">
        <f t="shared" si="14"/>
        <v>6.3000000000000016</v>
      </c>
      <c r="AE33" s="51">
        <f t="shared" si="14"/>
        <v>6.3000000000000016</v>
      </c>
      <c r="AF33" s="51">
        <f t="shared" si="14"/>
        <v>6.3000000000000016</v>
      </c>
      <c r="AG33" s="51">
        <f t="shared" si="14"/>
        <v>6.3000000000000016</v>
      </c>
      <c r="AH33" s="51">
        <f t="shared" si="14"/>
        <v>6.3000000000000016</v>
      </c>
    </row>
    <row r="34" spans="2:34" ht="16.5" customHeight="1" x14ac:dyDescent="0.3">
      <c r="D34" s="53"/>
    </row>
    <row r="35" spans="2:34" s="32" customFormat="1" ht="15" customHeight="1" x14ac:dyDescent="0.25">
      <c r="B35" s="47" t="s">
        <v>370</v>
      </c>
      <c r="C35" s="47"/>
      <c r="D35" s="47"/>
      <c r="E35" s="47"/>
      <c r="F35" s="47"/>
      <c r="G35" s="47"/>
      <c r="H35" s="47"/>
      <c r="I35" s="34"/>
      <c r="J35" s="34"/>
      <c r="K35" s="34"/>
      <c r="L35" s="34"/>
      <c r="M35" s="34"/>
      <c r="N35" s="34"/>
      <c r="O35" s="34"/>
      <c r="P35" s="34"/>
      <c r="Q35" s="34"/>
      <c r="R35" s="34"/>
      <c r="S35" s="34"/>
      <c r="T35" s="34"/>
    </row>
    <row r="36" spans="2:34" ht="15" customHeight="1" x14ac:dyDescent="0.3"/>
    <row r="37" spans="2:34" x14ac:dyDescent="0.3">
      <c r="B37" s="57" t="s">
        <v>359</v>
      </c>
      <c r="C37" s="51">
        <f>SUM(D7:AH7)-SUM(D13:AH13)</f>
        <v>0</v>
      </c>
      <c r="D37" s="53"/>
    </row>
    <row r="38" spans="2:34" x14ac:dyDescent="0.3">
      <c r="B38" s="57" t="s">
        <v>361</v>
      </c>
      <c r="C38" s="51">
        <f>SUM(D8:AH8)-SUM(D14:AH14)</f>
        <v>0</v>
      </c>
      <c r="D38" s="53"/>
    </row>
    <row r="39" spans="2:34" ht="14.25" customHeight="1" x14ac:dyDescent="0.3">
      <c r="B39" s="57" t="s">
        <v>362</v>
      </c>
      <c r="C39" s="51">
        <f>SUM(D9:AH9)-SUM(D19:AH19)</f>
        <v>0</v>
      </c>
      <c r="D39" s="53"/>
    </row>
    <row r="40" spans="2:34" x14ac:dyDescent="0.3">
      <c r="B40" s="57" t="s">
        <v>363</v>
      </c>
      <c r="C40" s="51">
        <f>SUM(D10:AH10)-SUM(D24:AH24)</f>
        <v>0</v>
      </c>
      <c r="D40" s="53"/>
    </row>
    <row r="41" spans="2:34" x14ac:dyDescent="0.3">
      <c r="B41" s="57" t="s">
        <v>364</v>
      </c>
      <c r="C41" s="51">
        <f>SUM(D11:AH11)-SUM(D29:AH29)</f>
        <v>0</v>
      </c>
      <c r="D41" s="53"/>
    </row>
    <row r="42" spans="2:34" x14ac:dyDescent="0.3">
      <c r="D42" s="53"/>
      <c r="E42" s="53"/>
      <c r="F42" s="53"/>
    </row>
    <row r="43" spans="2:34" x14ac:dyDescent="0.3">
      <c r="B43" s="12" t="s">
        <v>232</v>
      </c>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row>
    <row r="45" spans="2:34" x14ac:dyDescent="0.3">
      <c r="B45" s="55" t="str">
        <f>'8.Generators Charge'!B43</f>
        <v>Total Electricity Demand</v>
      </c>
      <c r="C45" s="48" t="s">
        <v>17</v>
      </c>
      <c r="D45" s="51">
        <f>SUM(D46:D49)</f>
        <v>1430</v>
      </c>
      <c r="E45" s="51">
        <f t="shared" ref="E45:AG45" si="16">SUM(E46:E49)</f>
        <v>1430</v>
      </c>
      <c r="F45" s="51">
        <f t="shared" si="16"/>
        <v>1430</v>
      </c>
      <c r="G45" s="51">
        <f t="shared" si="16"/>
        <v>1430</v>
      </c>
      <c r="H45" s="51">
        <f t="shared" si="16"/>
        <v>1430</v>
      </c>
      <c r="I45" s="51">
        <f t="shared" si="16"/>
        <v>1430</v>
      </c>
      <c r="J45" s="51">
        <f t="shared" si="16"/>
        <v>1430</v>
      </c>
      <c r="K45" s="51">
        <f t="shared" si="16"/>
        <v>1430</v>
      </c>
      <c r="L45" s="51">
        <f t="shared" si="16"/>
        <v>1430</v>
      </c>
      <c r="M45" s="51">
        <f t="shared" si="16"/>
        <v>1430</v>
      </c>
      <c r="N45" s="51">
        <f t="shared" si="16"/>
        <v>1430</v>
      </c>
      <c r="O45" s="51">
        <f t="shared" si="16"/>
        <v>1430</v>
      </c>
      <c r="P45" s="51">
        <f t="shared" si="16"/>
        <v>1430</v>
      </c>
      <c r="Q45" s="51">
        <f t="shared" si="16"/>
        <v>1430</v>
      </c>
      <c r="R45" s="51">
        <f t="shared" si="16"/>
        <v>1430</v>
      </c>
      <c r="S45" s="51">
        <f t="shared" si="16"/>
        <v>1430</v>
      </c>
      <c r="T45" s="51">
        <f t="shared" si="16"/>
        <v>1430</v>
      </c>
      <c r="U45" s="51">
        <f t="shared" si="16"/>
        <v>1430</v>
      </c>
      <c r="V45" s="51">
        <f t="shared" si="16"/>
        <v>1430</v>
      </c>
      <c r="W45" s="51">
        <f t="shared" si="16"/>
        <v>1430</v>
      </c>
      <c r="X45" s="51">
        <f t="shared" si="16"/>
        <v>1430</v>
      </c>
      <c r="Y45" s="51">
        <f t="shared" si="16"/>
        <v>1430</v>
      </c>
      <c r="Z45" s="51">
        <f t="shared" si="16"/>
        <v>1430</v>
      </c>
      <c r="AA45" s="51">
        <f t="shared" si="16"/>
        <v>1430</v>
      </c>
      <c r="AB45" s="51">
        <f t="shared" si="16"/>
        <v>1430</v>
      </c>
      <c r="AC45" s="51">
        <f t="shared" si="16"/>
        <v>1430</v>
      </c>
      <c r="AD45" s="51">
        <f t="shared" si="16"/>
        <v>1430</v>
      </c>
      <c r="AE45" s="51">
        <f t="shared" si="16"/>
        <v>1430</v>
      </c>
      <c r="AF45" s="51">
        <f t="shared" si="16"/>
        <v>1430</v>
      </c>
      <c r="AG45" s="51">
        <f t="shared" si="16"/>
        <v>1430</v>
      </c>
      <c r="AH45" s="51">
        <f t="shared" ref="AH45" si="17">SUM(AH46:AH49)</f>
        <v>1430</v>
      </c>
    </row>
    <row r="46" spans="2:34" x14ac:dyDescent="0.3">
      <c r="B46" s="55" t="str">
        <f>'8.Generators Charge'!B44</f>
        <v>Electricity demand by Industrial customers  at Medium Voltage</v>
      </c>
      <c r="C46" s="48" t="s">
        <v>17</v>
      </c>
      <c r="D46" s="51">
        <f>'2.Energy, Power and Consumers'!D26</f>
        <v>700</v>
      </c>
      <c r="E46" s="51">
        <f>'2.Energy, Power and Consumers'!E26</f>
        <v>700</v>
      </c>
      <c r="F46" s="51">
        <f>'2.Energy, Power and Consumers'!F26</f>
        <v>700</v>
      </c>
      <c r="G46" s="51">
        <f>'2.Energy, Power and Consumers'!G26</f>
        <v>700</v>
      </c>
      <c r="H46" s="51">
        <f>'2.Energy, Power and Consumers'!H26</f>
        <v>700</v>
      </c>
      <c r="I46" s="51">
        <f>'2.Energy, Power and Consumers'!I26</f>
        <v>700</v>
      </c>
      <c r="J46" s="51">
        <f>'2.Energy, Power and Consumers'!J26</f>
        <v>700</v>
      </c>
      <c r="K46" s="51">
        <f>'2.Energy, Power and Consumers'!K26</f>
        <v>700</v>
      </c>
      <c r="L46" s="51">
        <f>'2.Energy, Power and Consumers'!L26</f>
        <v>700</v>
      </c>
      <c r="M46" s="51">
        <f>'2.Energy, Power and Consumers'!M26</f>
        <v>700</v>
      </c>
      <c r="N46" s="51">
        <f>'2.Energy, Power and Consumers'!N26</f>
        <v>700</v>
      </c>
      <c r="O46" s="51">
        <f>'2.Energy, Power and Consumers'!O26</f>
        <v>700</v>
      </c>
      <c r="P46" s="51">
        <f>'2.Energy, Power and Consumers'!P26</f>
        <v>700</v>
      </c>
      <c r="Q46" s="51">
        <f>'2.Energy, Power and Consumers'!Q26</f>
        <v>700</v>
      </c>
      <c r="R46" s="51">
        <f>'2.Energy, Power and Consumers'!R26</f>
        <v>700</v>
      </c>
      <c r="S46" s="51">
        <f>'2.Energy, Power and Consumers'!S26</f>
        <v>700</v>
      </c>
      <c r="T46" s="51">
        <f>'2.Energy, Power and Consumers'!T26</f>
        <v>700</v>
      </c>
      <c r="U46" s="51">
        <f>'2.Energy, Power and Consumers'!U26</f>
        <v>700</v>
      </c>
      <c r="V46" s="51">
        <f>'2.Energy, Power and Consumers'!V26</f>
        <v>700</v>
      </c>
      <c r="W46" s="51">
        <f>'2.Energy, Power and Consumers'!W26</f>
        <v>700</v>
      </c>
      <c r="X46" s="51">
        <f>'2.Energy, Power and Consumers'!X26</f>
        <v>700</v>
      </c>
      <c r="Y46" s="51">
        <f>'2.Energy, Power and Consumers'!Y26</f>
        <v>700</v>
      </c>
      <c r="Z46" s="51">
        <f>'2.Energy, Power and Consumers'!Z26</f>
        <v>700</v>
      </c>
      <c r="AA46" s="51">
        <f>'2.Energy, Power and Consumers'!AA26</f>
        <v>700</v>
      </c>
      <c r="AB46" s="51">
        <f>'2.Energy, Power and Consumers'!AB26</f>
        <v>700</v>
      </c>
      <c r="AC46" s="51">
        <f>'2.Energy, Power and Consumers'!AC26</f>
        <v>700</v>
      </c>
      <c r="AD46" s="51">
        <f>'2.Energy, Power and Consumers'!AD26</f>
        <v>700</v>
      </c>
      <c r="AE46" s="51">
        <f>'2.Energy, Power and Consumers'!AE26</f>
        <v>700</v>
      </c>
      <c r="AF46" s="51">
        <f>'2.Energy, Power and Consumers'!AF26</f>
        <v>700</v>
      </c>
      <c r="AG46" s="51">
        <f>'2.Energy, Power and Consumers'!AG26</f>
        <v>700</v>
      </c>
      <c r="AH46" s="51">
        <f>'2.Energy, Power and Consumers'!AH26</f>
        <v>700</v>
      </c>
    </row>
    <row r="47" spans="2:34" ht="28.8" x14ac:dyDescent="0.3">
      <c r="B47" s="55" t="str">
        <f>'8.Generators Charge'!B45</f>
        <v>Electricity demand by semi-industrial/commercial customers at Medium Voltage</v>
      </c>
      <c r="C47" s="48" t="s">
        <v>17</v>
      </c>
      <c r="D47" s="51">
        <f>'2.Energy, Power and Consumers'!D27</f>
        <v>30</v>
      </c>
      <c r="E47" s="51">
        <f>'2.Energy, Power and Consumers'!E27</f>
        <v>30</v>
      </c>
      <c r="F47" s="51">
        <f>'2.Energy, Power and Consumers'!F27</f>
        <v>30</v>
      </c>
      <c r="G47" s="51">
        <f>'2.Energy, Power and Consumers'!G27</f>
        <v>30</v>
      </c>
      <c r="H47" s="51">
        <f>'2.Energy, Power and Consumers'!H27</f>
        <v>30</v>
      </c>
      <c r="I47" s="51">
        <f>'2.Energy, Power and Consumers'!I27</f>
        <v>30</v>
      </c>
      <c r="J47" s="51">
        <f>'2.Energy, Power and Consumers'!J27</f>
        <v>30</v>
      </c>
      <c r="K47" s="51">
        <f>'2.Energy, Power and Consumers'!K27</f>
        <v>30</v>
      </c>
      <c r="L47" s="51">
        <f>'2.Energy, Power and Consumers'!L27</f>
        <v>30</v>
      </c>
      <c r="M47" s="51">
        <f>'2.Energy, Power and Consumers'!M27</f>
        <v>30</v>
      </c>
      <c r="N47" s="51">
        <f>'2.Energy, Power and Consumers'!N27</f>
        <v>30</v>
      </c>
      <c r="O47" s="51">
        <f>'2.Energy, Power and Consumers'!O27</f>
        <v>30</v>
      </c>
      <c r="P47" s="51">
        <f>'2.Energy, Power and Consumers'!P27</f>
        <v>30</v>
      </c>
      <c r="Q47" s="51">
        <f>'2.Energy, Power and Consumers'!Q27</f>
        <v>30</v>
      </c>
      <c r="R47" s="51">
        <f>'2.Energy, Power and Consumers'!R27</f>
        <v>30</v>
      </c>
      <c r="S47" s="51">
        <f>'2.Energy, Power and Consumers'!S27</f>
        <v>30</v>
      </c>
      <c r="T47" s="51">
        <f>'2.Energy, Power and Consumers'!T27</f>
        <v>30</v>
      </c>
      <c r="U47" s="51">
        <f>'2.Energy, Power and Consumers'!U27</f>
        <v>30</v>
      </c>
      <c r="V47" s="51">
        <f>'2.Energy, Power and Consumers'!V27</f>
        <v>30</v>
      </c>
      <c r="W47" s="51">
        <f>'2.Energy, Power and Consumers'!W27</f>
        <v>30</v>
      </c>
      <c r="X47" s="51">
        <f>'2.Energy, Power and Consumers'!X27</f>
        <v>30</v>
      </c>
      <c r="Y47" s="51">
        <f>'2.Energy, Power and Consumers'!Y27</f>
        <v>30</v>
      </c>
      <c r="Z47" s="51">
        <f>'2.Energy, Power and Consumers'!Z27</f>
        <v>30</v>
      </c>
      <c r="AA47" s="51">
        <f>'2.Energy, Power and Consumers'!AA27</f>
        <v>30</v>
      </c>
      <c r="AB47" s="51">
        <f>'2.Energy, Power and Consumers'!AB27</f>
        <v>30</v>
      </c>
      <c r="AC47" s="51">
        <f>'2.Energy, Power and Consumers'!AC27</f>
        <v>30</v>
      </c>
      <c r="AD47" s="51">
        <f>'2.Energy, Power and Consumers'!AD27</f>
        <v>30</v>
      </c>
      <c r="AE47" s="51">
        <f>'2.Energy, Power and Consumers'!AE27</f>
        <v>30</v>
      </c>
      <c r="AF47" s="51">
        <f>'2.Energy, Power and Consumers'!AF27</f>
        <v>30</v>
      </c>
      <c r="AG47" s="51">
        <f>'2.Energy, Power and Consumers'!AG27</f>
        <v>30</v>
      </c>
      <c r="AH47" s="51">
        <f>'2.Energy, Power and Consumers'!AH27</f>
        <v>30</v>
      </c>
    </row>
    <row r="48" spans="2:34" ht="28.8" x14ac:dyDescent="0.3">
      <c r="B48" s="55" t="str">
        <f>'8.Generators Charge'!B46</f>
        <v>Electricity demand by semi-industrial/commercial customers at Low Voltage</v>
      </c>
      <c r="C48" s="48" t="s">
        <v>17</v>
      </c>
      <c r="D48" s="51">
        <f>'2.Energy, Power and Consumers'!D28</f>
        <v>280</v>
      </c>
      <c r="E48" s="51">
        <f>'2.Energy, Power and Consumers'!E28</f>
        <v>280</v>
      </c>
      <c r="F48" s="51">
        <f>'2.Energy, Power and Consumers'!F28</f>
        <v>280</v>
      </c>
      <c r="G48" s="51">
        <f>'2.Energy, Power and Consumers'!G28</f>
        <v>280</v>
      </c>
      <c r="H48" s="51">
        <f>'2.Energy, Power and Consumers'!H28</f>
        <v>280</v>
      </c>
      <c r="I48" s="51">
        <f>'2.Energy, Power and Consumers'!I28</f>
        <v>280</v>
      </c>
      <c r="J48" s="51">
        <f>'2.Energy, Power and Consumers'!J28</f>
        <v>280</v>
      </c>
      <c r="K48" s="51">
        <f>'2.Energy, Power and Consumers'!K28</f>
        <v>280</v>
      </c>
      <c r="L48" s="51">
        <f>'2.Energy, Power and Consumers'!L28</f>
        <v>280</v>
      </c>
      <c r="M48" s="51">
        <f>'2.Energy, Power and Consumers'!M28</f>
        <v>280</v>
      </c>
      <c r="N48" s="51">
        <f>'2.Energy, Power and Consumers'!N28</f>
        <v>280</v>
      </c>
      <c r="O48" s="51">
        <f>'2.Energy, Power and Consumers'!O28</f>
        <v>280</v>
      </c>
      <c r="P48" s="51">
        <f>'2.Energy, Power and Consumers'!P28</f>
        <v>280</v>
      </c>
      <c r="Q48" s="51">
        <f>'2.Energy, Power and Consumers'!Q28</f>
        <v>280</v>
      </c>
      <c r="R48" s="51">
        <f>'2.Energy, Power and Consumers'!R28</f>
        <v>280</v>
      </c>
      <c r="S48" s="51">
        <f>'2.Energy, Power and Consumers'!S28</f>
        <v>280</v>
      </c>
      <c r="T48" s="51">
        <f>'2.Energy, Power and Consumers'!T28</f>
        <v>280</v>
      </c>
      <c r="U48" s="51">
        <f>'2.Energy, Power and Consumers'!U28</f>
        <v>280</v>
      </c>
      <c r="V48" s="51">
        <f>'2.Energy, Power and Consumers'!V28</f>
        <v>280</v>
      </c>
      <c r="W48" s="51">
        <f>'2.Energy, Power and Consumers'!W28</f>
        <v>280</v>
      </c>
      <c r="X48" s="51">
        <f>'2.Energy, Power and Consumers'!X28</f>
        <v>280</v>
      </c>
      <c r="Y48" s="51">
        <f>'2.Energy, Power and Consumers'!Y28</f>
        <v>280</v>
      </c>
      <c r="Z48" s="51">
        <f>'2.Energy, Power and Consumers'!Z28</f>
        <v>280</v>
      </c>
      <c r="AA48" s="51">
        <f>'2.Energy, Power and Consumers'!AA28</f>
        <v>280</v>
      </c>
      <c r="AB48" s="51">
        <f>'2.Energy, Power and Consumers'!AB28</f>
        <v>280</v>
      </c>
      <c r="AC48" s="51">
        <f>'2.Energy, Power and Consumers'!AC28</f>
        <v>280</v>
      </c>
      <c r="AD48" s="51">
        <f>'2.Energy, Power and Consumers'!AD28</f>
        <v>280</v>
      </c>
      <c r="AE48" s="51">
        <f>'2.Energy, Power and Consumers'!AE28</f>
        <v>280</v>
      </c>
      <c r="AF48" s="51">
        <f>'2.Energy, Power and Consumers'!AF28</f>
        <v>280</v>
      </c>
      <c r="AG48" s="51">
        <f>'2.Energy, Power and Consumers'!AG28</f>
        <v>280</v>
      </c>
      <c r="AH48" s="51">
        <f>'2.Energy, Power and Consumers'!AH28</f>
        <v>280</v>
      </c>
    </row>
    <row r="49" spans="2:34" x14ac:dyDescent="0.3">
      <c r="B49" s="55" t="str">
        <f>'8.Generators Charge'!B47</f>
        <v>Electricity demand by residential customers at Low Voltage</v>
      </c>
      <c r="C49" s="48" t="s">
        <v>17</v>
      </c>
      <c r="D49" s="51">
        <f>'2.Energy, Power and Consumers'!D29</f>
        <v>420</v>
      </c>
      <c r="E49" s="51">
        <f>'2.Energy, Power and Consumers'!E29</f>
        <v>420</v>
      </c>
      <c r="F49" s="51">
        <f>'2.Energy, Power and Consumers'!F29</f>
        <v>420</v>
      </c>
      <c r="G49" s="51">
        <f>'2.Energy, Power and Consumers'!G29</f>
        <v>420</v>
      </c>
      <c r="H49" s="51">
        <f>'2.Energy, Power and Consumers'!H29</f>
        <v>420</v>
      </c>
      <c r="I49" s="51">
        <f>'2.Energy, Power and Consumers'!I29</f>
        <v>420</v>
      </c>
      <c r="J49" s="51">
        <f>'2.Energy, Power and Consumers'!J29</f>
        <v>420</v>
      </c>
      <c r="K49" s="51">
        <f>'2.Energy, Power and Consumers'!K29</f>
        <v>420</v>
      </c>
      <c r="L49" s="51">
        <f>'2.Energy, Power and Consumers'!L29</f>
        <v>420</v>
      </c>
      <c r="M49" s="51">
        <f>'2.Energy, Power and Consumers'!M29</f>
        <v>420</v>
      </c>
      <c r="N49" s="51">
        <f>'2.Energy, Power and Consumers'!N29</f>
        <v>420</v>
      </c>
      <c r="O49" s="51">
        <f>'2.Energy, Power and Consumers'!O29</f>
        <v>420</v>
      </c>
      <c r="P49" s="51">
        <f>'2.Energy, Power and Consumers'!P29</f>
        <v>420</v>
      </c>
      <c r="Q49" s="51">
        <f>'2.Energy, Power and Consumers'!Q29</f>
        <v>420</v>
      </c>
      <c r="R49" s="51">
        <f>'2.Energy, Power and Consumers'!R29</f>
        <v>420</v>
      </c>
      <c r="S49" s="51">
        <f>'2.Energy, Power and Consumers'!S29</f>
        <v>420</v>
      </c>
      <c r="T49" s="51">
        <f>'2.Energy, Power and Consumers'!T29</f>
        <v>420</v>
      </c>
      <c r="U49" s="51">
        <f>'2.Energy, Power and Consumers'!U29</f>
        <v>420</v>
      </c>
      <c r="V49" s="51">
        <f>'2.Energy, Power and Consumers'!V29</f>
        <v>420</v>
      </c>
      <c r="W49" s="51">
        <f>'2.Energy, Power and Consumers'!W29</f>
        <v>420</v>
      </c>
      <c r="X49" s="51">
        <f>'2.Energy, Power and Consumers'!X29</f>
        <v>420</v>
      </c>
      <c r="Y49" s="51">
        <f>'2.Energy, Power and Consumers'!Y29</f>
        <v>420</v>
      </c>
      <c r="Z49" s="51">
        <f>'2.Energy, Power and Consumers'!Z29</f>
        <v>420</v>
      </c>
      <c r="AA49" s="51">
        <f>'2.Energy, Power and Consumers'!AA29</f>
        <v>420</v>
      </c>
      <c r="AB49" s="51">
        <f>'2.Energy, Power and Consumers'!AB29</f>
        <v>420</v>
      </c>
      <c r="AC49" s="51">
        <f>'2.Energy, Power and Consumers'!AC29</f>
        <v>420</v>
      </c>
      <c r="AD49" s="51">
        <f>'2.Energy, Power and Consumers'!AD29</f>
        <v>420</v>
      </c>
      <c r="AE49" s="51">
        <f>'2.Energy, Power and Consumers'!AE29</f>
        <v>420</v>
      </c>
      <c r="AF49" s="51">
        <f>'2.Energy, Power and Consumers'!AF29</f>
        <v>420</v>
      </c>
      <c r="AG49" s="51">
        <f>'2.Energy, Power and Consumers'!AG29</f>
        <v>420</v>
      </c>
      <c r="AH49" s="51">
        <f>'2.Energy, Power and Consumers'!AH29</f>
        <v>420</v>
      </c>
    </row>
    <row r="51" spans="2:34" x14ac:dyDescent="0.3">
      <c r="B51" s="55" t="str">
        <f>'8.Generators Charge'!B49</f>
        <v>Contribution of total electricity demand</v>
      </c>
      <c r="C51" s="48" t="s">
        <v>3</v>
      </c>
      <c r="D51" s="56">
        <f>SUM(D52:D55)</f>
        <v>1</v>
      </c>
      <c r="E51" s="56">
        <f t="shared" ref="E51:AG51" si="18">SUM(E52:E55)</f>
        <v>1</v>
      </c>
      <c r="F51" s="56">
        <f t="shared" si="18"/>
        <v>1</v>
      </c>
      <c r="G51" s="56">
        <f t="shared" si="18"/>
        <v>1</v>
      </c>
      <c r="H51" s="56">
        <f t="shared" si="18"/>
        <v>1</v>
      </c>
      <c r="I51" s="56">
        <f t="shared" si="18"/>
        <v>1</v>
      </c>
      <c r="J51" s="56">
        <f t="shared" si="18"/>
        <v>1</v>
      </c>
      <c r="K51" s="56">
        <f t="shared" si="18"/>
        <v>1</v>
      </c>
      <c r="L51" s="56">
        <f t="shared" si="18"/>
        <v>1</v>
      </c>
      <c r="M51" s="56">
        <f t="shared" si="18"/>
        <v>1</v>
      </c>
      <c r="N51" s="56">
        <f t="shared" si="18"/>
        <v>1</v>
      </c>
      <c r="O51" s="56">
        <f t="shared" si="18"/>
        <v>1</v>
      </c>
      <c r="P51" s="56">
        <f t="shared" si="18"/>
        <v>1</v>
      </c>
      <c r="Q51" s="56">
        <f t="shared" si="18"/>
        <v>1</v>
      </c>
      <c r="R51" s="56">
        <f t="shared" si="18"/>
        <v>1</v>
      </c>
      <c r="S51" s="56">
        <f t="shared" si="18"/>
        <v>1</v>
      </c>
      <c r="T51" s="56">
        <f t="shared" si="18"/>
        <v>1</v>
      </c>
      <c r="U51" s="56">
        <f t="shared" si="18"/>
        <v>1</v>
      </c>
      <c r="V51" s="56">
        <f t="shared" si="18"/>
        <v>1</v>
      </c>
      <c r="W51" s="56">
        <f t="shared" si="18"/>
        <v>1</v>
      </c>
      <c r="X51" s="56">
        <f t="shared" si="18"/>
        <v>1</v>
      </c>
      <c r="Y51" s="56">
        <f t="shared" si="18"/>
        <v>1</v>
      </c>
      <c r="Z51" s="56">
        <f t="shared" si="18"/>
        <v>1</v>
      </c>
      <c r="AA51" s="56">
        <f t="shared" si="18"/>
        <v>1</v>
      </c>
      <c r="AB51" s="56">
        <f t="shared" si="18"/>
        <v>1</v>
      </c>
      <c r="AC51" s="56">
        <f t="shared" si="18"/>
        <v>1</v>
      </c>
      <c r="AD51" s="56">
        <f t="shared" si="18"/>
        <v>1</v>
      </c>
      <c r="AE51" s="56">
        <f t="shared" si="18"/>
        <v>1</v>
      </c>
      <c r="AF51" s="56">
        <f t="shared" si="18"/>
        <v>1</v>
      </c>
      <c r="AG51" s="56">
        <f t="shared" si="18"/>
        <v>1</v>
      </c>
      <c r="AH51" s="56">
        <f t="shared" ref="AH51" si="19">SUM(AH52:AH55)</f>
        <v>1</v>
      </c>
    </row>
    <row r="52" spans="2:34" x14ac:dyDescent="0.3">
      <c r="B52" s="55" t="str">
        <f>'8.Generators Charge'!B50</f>
        <v>Contribution of Industrial customers  at Medium Voltage</v>
      </c>
      <c r="C52" s="48" t="s">
        <v>3</v>
      </c>
      <c r="D52" s="56">
        <f t="shared" ref="D52:AG52" si="20">IFERROR(D46/D$45,0)</f>
        <v>0.48951048951048953</v>
      </c>
      <c r="E52" s="56">
        <f t="shared" si="20"/>
        <v>0.48951048951048953</v>
      </c>
      <c r="F52" s="56">
        <f t="shared" si="20"/>
        <v>0.48951048951048953</v>
      </c>
      <c r="G52" s="56">
        <f t="shared" si="20"/>
        <v>0.48951048951048953</v>
      </c>
      <c r="H52" s="56">
        <f t="shared" si="20"/>
        <v>0.48951048951048953</v>
      </c>
      <c r="I52" s="56">
        <f t="shared" si="20"/>
        <v>0.48951048951048953</v>
      </c>
      <c r="J52" s="56">
        <f t="shared" si="20"/>
        <v>0.48951048951048953</v>
      </c>
      <c r="K52" s="56">
        <f t="shared" si="20"/>
        <v>0.48951048951048953</v>
      </c>
      <c r="L52" s="56">
        <f t="shared" si="20"/>
        <v>0.48951048951048953</v>
      </c>
      <c r="M52" s="56">
        <f t="shared" si="20"/>
        <v>0.48951048951048953</v>
      </c>
      <c r="N52" s="56">
        <f t="shared" si="20"/>
        <v>0.48951048951048953</v>
      </c>
      <c r="O52" s="56">
        <f t="shared" si="20"/>
        <v>0.48951048951048953</v>
      </c>
      <c r="P52" s="56">
        <f t="shared" si="20"/>
        <v>0.48951048951048953</v>
      </c>
      <c r="Q52" s="56">
        <f t="shared" si="20"/>
        <v>0.48951048951048953</v>
      </c>
      <c r="R52" s="56">
        <f t="shared" si="20"/>
        <v>0.48951048951048953</v>
      </c>
      <c r="S52" s="56">
        <f t="shared" si="20"/>
        <v>0.48951048951048953</v>
      </c>
      <c r="T52" s="56">
        <f t="shared" si="20"/>
        <v>0.48951048951048953</v>
      </c>
      <c r="U52" s="56">
        <f t="shared" si="20"/>
        <v>0.48951048951048953</v>
      </c>
      <c r="V52" s="56">
        <f t="shared" si="20"/>
        <v>0.48951048951048953</v>
      </c>
      <c r="W52" s="56">
        <f t="shared" si="20"/>
        <v>0.48951048951048953</v>
      </c>
      <c r="X52" s="56">
        <f t="shared" si="20"/>
        <v>0.48951048951048953</v>
      </c>
      <c r="Y52" s="56">
        <f t="shared" si="20"/>
        <v>0.48951048951048953</v>
      </c>
      <c r="Z52" s="56">
        <f t="shared" si="20"/>
        <v>0.48951048951048953</v>
      </c>
      <c r="AA52" s="56">
        <f t="shared" si="20"/>
        <v>0.48951048951048953</v>
      </c>
      <c r="AB52" s="56">
        <f t="shared" si="20"/>
        <v>0.48951048951048953</v>
      </c>
      <c r="AC52" s="56">
        <f t="shared" si="20"/>
        <v>0.48951048951048953</v>
      </c>
      <c r="AD52" s="56">
        <f t="shared" si="20"/>
        <v>0.48951048951048953</v>
      </c>
      <c r="AE52" s="56">
        <f t="shared" si="20"/>
        <v>0.48951048951048953</v>
      </c>
      <c r="AF52" s="56">
        <f t="shared" si="20"/>
        <v>0.48951048951048953</v>
      </c>
      <c r="AG52" s="56">
        <f t="shared" si="20"/>
        <v>0.48951048951048953</v>
      </c>
      <c r="AH52" s="56">
        <f t="shared" ref="AH52" si="21">IFERROR(AH46/AH$45,0)</f>
        <v>0.48951048951048953</v>
      </c>
    </row>
    <row r="53" spans="2:34" ht="28.8" x14ac:dyDescent="0.3">
      <c r="B53" s="55" t="str">
        <f>'8.Generators Charge'!B51</f>
        <v>Contribution of semi-industrial/commercial customers at Medium Voltage</v>
      </c>
      <c r="C53" s="48" t="s">
        <v>3</v>
      </c>
      <c r="D53" s="56">
        <f t="shared" ref="D53:S55" si="22">IFERROR(D47/D$45,0)</f>
        <v>2.097902097902098E-2</v>
      </c>
      <c r="E53" s="56">
        <f t="shared" si="22"/>
        <v>2.097902097902098E-2</v>
      </c>
      <c r="F53" s="56">
        <f t="shared" si="22"/>
        <v>2.097902097902098E-2</v>
      </c>
      <c r="G53" s="56">
        <f t="shared" si="22"/>
        <v>2.097902097902098E-2</v>
      </c>
      <c r="H53" s="56">
        <f t="shared" si="22"/>
        <v>2.097902097902098E-2</v>
      </c>
      <c r="I53" s="56">
        <f t="shared" si="22"/>
        <v>2.097902097902098E-2</v>
      </c>
      <c r="J53" s="56">
        <f t="shared" si="22"/>
        <v>2.097902097902098E-2</v>
      </c>
      <c r="K53" s="56">
        <f t="shared" si="22"/>
        <v>2.097902097902098E-2</v>
      </c>
      <c r="L53" s="56">
        <f t="shared" si="22"/>
        <v>2.097902097902098E-2</v>
      </c>
      <c r="M53" s="56">
        <f t="shared" si="22"/>
        <v>2.097902097902098E-2</v>
      </c>
      <c r="N53" s="56">
        <f t="shared" si="22"/>
        <v>2.097902097902098E-2</v>
      </c>
      <c r="O53" s="56">
        <f t="shared" si="22"/>
        <v>2.097902097902098E-2</v>
      </c>
      <c r="P53" s="56">
        <f t="shared" si="22"/>
        <v>2.097902097902098E-2</v>
      </c>
      <c r="Q53" s="56">
        <f t="shared" si="22"/>
        <v>2.097902097902098E-2</v>
      </c>
      <c r="R53" s="56">
        <f t="shared" si="22"/>
        <v>2.097902097902098E-2</v>
      </c>
      <c r="S53" s="56">
        <f t="shared" si="22"/>
        <v>2.097902097902098E-2</v>
      </c>
      <c r="T53" s="56">
        <f t="shared" ref="T53:AG53" si="23">IFERROR(T47/T$45,0)</f>
        <v>2.097902097902098E-2</v>
      </c>
      <c r="U53" s="56">
        <f t="shared" si="23"/>
        <v>2.097902097902098E-2</v>
      </c>
      <c r="V53" s="56">
        <f t="shared" si="23"/>
        <v>2.097902097902098E-2</v>
      </c>
      <c r="W53" s="56">
        <f t="shared" si="23"/>
        <v>2.097902097902098E-2</v>
      </c>
      <c r="X53" s="56">
        <f t="shared" si="23"/>
        <v>2.097902097902098E-2</v>
      </c>
      <c r="Y53" s="56">
        <f t="shared" si="23"/>
        <v>2.097902097902098E-2</v>
      </c>
      <c r="Z53" s="56">
        <f t="shared" si="23"/>
        <v>2.097902097902098E-2</v>
      </c>
      <c r="AA53" s="56">
        <f t="shared" si="23"/>
        <v>2.097902097902098E-2</v>
      </c>
      <c r="AB53" s="56">
        <f t="shared" si="23"/>
        <v>2.097902097902098E-2</v>
      </c>
      <c r="AC53" s="56">
        <f t="shared" si="23"/>
        <v>2.097902097902098E-2</v>
      </c>
      <c r="AD53" s="56">
        <f t="shared" si="23"/>
        <v>2.097902097902098E-2</v>
      </c>
      <c r="AE53" s="56">
        <f t="shared" si="23"/>
        <v>2.097902097902098E-2</v>
      </c>
      <c r="AF53" s="56">
        <f t="shared" si="23"/>
        <v>2.097902097902098E-2</v>
      </c>
      <c r="AG53" s="56">
        <f t="shared" si="23"/>
        <v>2.097902097902098E-2</v>
      </c>
      <c r="AH53" s="56">
        <f t="shared" ref="AH53" si="24">IFERROR(AH47/AH$45,0)</f>
        <v>2.097902097902098E-2</v>
      </c>
    </row>
    <row r="54" spans="2:34" ht="28.8" x14ac:dyDescent="0.3">
      <c r="B54" s="55" t="str">
        <f>'8.Generators Charge'!B52</f>
        <v>Contribution of semi-industrial/commercial customers at Low Voltage</v>
      </c>
      <c r="C54" s="48" t="s">
        <v>3</v>
      </c>
      <c r="D54" s="56">
        <f t="shared" si="22"/>
        <v>0.19580419580419581</v>
      </c>
      <c r="E54" s="56">
        <f t="shared" ref="E54:S54" si="25">IFERROR(E48/E$45,0)</f>
        <v>0.19580419580419581</v>
      </c>
      <c r="F54" s="56">
        <f t="shared" si="25"/>
        <v>0.19580419580419581</v>
      </c>
      <c r="G54" s="56">
        <f t="shared" si="25"/>
        <v>0.19580419580419581</v>
      </c>
      <c r="H54" s="56">
        <f t="shared" si="25"/>
        <v>0.19580419580419581</v>
      </c>
      <c r="I54" s="56">
        <f t="shared" si="25"/>
        <v>0.19580419580419581</v>
      </c>
      <c r="J54" s="56">
        <f t="shared" si="25"/>
        <v>0.19580419580419581</v>
      </c>
      <c r="K54" s="56">
        <f t="shared" si="25"/>
        <v>0.19580419580419581</v>
      </c>
      <c r="L54" s="56">
        <f t="shared" si="25"/>
        <v>0.19580419580419581</v>
      </c>
      <c r="M54" s="56">
        <f t="shared" si="25"/>
        <v>0.19580419580419581</v>
      </c>
      <c r="N54" s="56">
        <f t="shared" si="25"/>
        <v>0.19580419580419581</v>
      </c>
      <c r="O54" s="56">
        <f t="shared" si="25"/>
        <v>0.19580419580419581</v>
      </c>
      <c r="P54" s="56">
        <f t="shared" si="25"/>
        <v>0.19580419580419581</v>
      </c>
      <c r="Q54" s="56">
        <f t="shared" si="25"/>
        <v>0.19580419580419581</v>
      </c>
      <c r="R54" s="56">
        <f t="shared" si="25"/>
        <v>0.19580419580419581</v>
      </c>
      <c r="S54" s="56">
        <f t="shared" si="25"/>
        <v>0.19580419580419581</v>
      </c>
      <c r="T54" s="56">
        <f t="shared" ref="T54:AG54" si="26">IFERROR(T48/T$45,0)</f>
        <v>0.19580419580419581</v>
      </c>
      <c r="U54" s="56">
        <f t="shared" si="26"/>
        <v>0.19580419580419581</v>
      </c>
      <c r="V54" s="56">
        <f t="shared" si="26"/>
        <v>0.19580419580419581</v>
      </c>
      <c r="W54" s="56">
        <f t="shared" si="26"/>
        <v>0.19580419580419581</v>
      </c>
      <c r="X54" s="56">
        <f t="shared" si="26"/>
        <v>0.19580419580419581</v>
      </c>
      <c r="Y54" s="56">
        <f t="shared" si="26"/>
        <v>0.19580419580419581</v>
      </c>
      <c r="Z54" s="56">
        <f t="shared" si="26"/>
        <v>0.19580419580419581</v>
      </c>
      <c r="AA54" s="56">
        <f t="shared" si="26"/>
        <v>0.19580419580419581</v>
      </c>
      <c r="AB54" s="56">
        <f t="shared" si="26"/>
        <v>0.19580419580419581</v>
      </c>
      <c r="AC54" s="56">
        <f t="shared" si="26"/>
        <v>0.19580419580419581</v>
      </c>
      <c r="AD54" s="56">
        <f t="shared" si="26"/>
        <v>0.19580419580419581</v>
      </c>
      <c r="AE54" s="56">
        <f t="shared" si="26"/>
        <v>0.19580419580419581</v>
      </c>
      <c r="AF54" s="56">
        <f t="shared" si="26"/>
        <v>0.19580419580419581</v>
      </c>
      <c r="AG54" s="56">
        <f t="shared" si="26"/>
        <v>0.19580419580419581</v>
      </c>
      <c r="AH54" s="56">
        <f t="shared" ref="AH54" si="27">IFERROR(AH48/AH$45,0)</f>
        <v>0.19580419580419581</v>
      </c>
    </row>
    <row r="55" spans="2:34" x14ac:dyDescent="0.3">
      <c r="B55" s="55" t="str">
        <f>'8.Generators Charge'!B53</f>
        <v>Contribution of residential customers at Low Voltage</v>
      </c>
      <c r="C55" s="48" t="s">
        <v>3</v>
      </c>
      <c r="D55" s="56">
        <f t="shared" si="22"/>
        <v>0.2937062937062937</v>
      </c>
      <c r="E55" s="56">
        <f t="shared" si="22"/>
        <v>0.2937062937062937</v>
      </c>
      <c r="F55" s="56">
        <f t="shared" si="22"/>
        <v>0.2937062937062937</v>
      </c>
      <c r="G55" s="56">
        <f t="shared" si="22"/>
        <v>0.2937062937062937</v>
      </c>
      <c r="H55" s="56">
        <f t="shared" si="22"/>
        <v>0.2937062937062937</v>
      </c>
      <c r="I55" s="56">
        <f t="shared" si="22"/>
        <v>0.2937062937062937</v>
      </c>
      <c r="J55" s="56">
        <f t="shared" si="22"/>
        <v>0.2937062937062937</v>
      </c>
      <c r="K55" s="56">
        <f t="shared" si="22"/>
        <v>0.2937062937062937</v>
      </c>
      <c r="L55" s="56">
        <f t="shared" si="22"/>
        <v>0.2937062937062937</v>
      </c>
      <c r="M55" s="56">
        <f t="shared" si="22"/>
        <v>0.2937062937062937</v>
      </c>
      <c r="N55" s="56">
        <f t="shared" si="22"/>
        <v>0.2937062937062937</v>
      </c>
      <c r="O55" s="56">
        <f t="shared" si="22"/>
        <v>0.2937062937062937</v>
      </c>
      <c r="P55" s="56">
        <f t="shared" si="22"/>
        <v>0.2937062937062937</v>
      </c>
      <c r="Q55" s="56">
        <f t="shared" si="22"/>
        <v>0.2937062937062937</v>
      </c>
      <c r="R55" s="56">
        <f t="shared" si="22"/>
        <v>0.2937062937062937</v>
      </c>
      <c r="S55" s="56">
        <f t="shared" si="22"/>
        <v>0.2937062937062937</v>
      </c>
      <c r="T55" s="56">
        <f t="shared" ref="T55:AG55" si="28">IFERROR(T49/T$45,0)</f>
        <v>0.2937062937062937</v>
      </c>
      <c r="U55" s="56">
        <f t="shared" si="28"/>
        <v>0.2937062937062937</v>
      </c>
      <c r="V55" s="56">
        <f t="shared" si="28"/>
        <v>0.2937062937062937</v>
      </c>
      <c r="W55" s="56">
        <f t="shared" si="28"/>
        <v>0.2937062937062937</v>
      </c>
      <c r="X55" s="56">
        <f t="shared" si="28"/>
        <v>0.2937062937062937</v>
      </c>
      <c r="Y55" s="56">
        <f t="shared" si="28"/>
        <v>0.2937062937062937</v>
      </c>
      <c r="Z55" s="56">
        <f t="shared" si="28"/>
        <v>0.2937062937062937</v>
      </c>
      <c r="AA55" s="56">
        <f t="shared" si="28"/>
        <v>0.2937062937062937</v>
      </c>
      <c r="AB55" s="56">
        <f t="shared" si="28"/>
        <v>0.2937062937062937</v>
      </c>
      <c r="AC55" s="56">
        <f t="shared" si="28"/>
        <v>0.2937062937062937</v>
      </c>
      <c r="AD55" s="56">
        <f t="shared" si="28"/>
        <v>0.2937062937062937</v>
      </c>
      <c r="AE55" s="56">
        <f t="shared" si="28"/>
        <v>0.2937062937062937</v>
      </c>
      <c r="AF55" s="56">
        <f t="shared" si="28"/>
        <v>0.2937062937062937</v>
      </c>
      <c r="AG55" s="56">
        <f t="shared" si="28"/>
        <v>0.2937062937062937</v>
      </c>
      <c r="AH55" s="56">
        <f t="shared" ref="AH55" si="29">IFERROR(AH49/AH$45,0)</f>
        <v>0.2937062937062937</v>
      </c>
    </row>
    <row r="57" spans="2:34" x14ac:dyDescent="0.3">
      <c r="B57" s="12" t="s">
        <v>233</v>
      </c>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row>
    <row r="58" spans="2:34" x14ac:dyDescent="0.3">
      <c r="B58" s="55" t="str">
        <f>'8.Generators Charge'!B56</f>
        <v>Total System Peak demand</v>
      </c>
      <c r="C58" s="48" t="s">
        <v>20</v>
      </c>
      <c r="D58" s="148">
        <f>'2.Energy, Power and Consumers'!D32</f>
        <v>0.51</v>
      </c>
      <c r="E58" s="148">
        <f>'2.Energy, Power and Consumers'!E32</f>
        <v>0.51</v>
      </c>
      <c r="F58" s="148">
        <f>'2.Energy, Power and Consumers'!F32</f>
        <v>0.51</v>
      </c>
      <c r="G58" s="148">
        <f>'2.Energy, Power and Consumers'!G32</f>
        <v>0.51</v>
      </c>
      <c r="H58" s="148">
        <f>'2.Energy, Power and Consumers'!H32</f>
        <v>0.51</v>
      </c>
      <c r="I58" s="148">
        <f>'2.Energy, Power and Consumers'!I32</f>
        <v>0.51</v>
      </c>
      <c r="J58" s="148">
        <f>'2.Energy, Power and Consumers'!J32</f>
        <v>0.51</v>
      </c>
      <c r="K58" s="148">
        <f>'2.Energy, Power and Consumers'!K32</f>
        <v>0.51</v>
      </c>
      <c r="L58" s="148">
        <f>'2.Energy, Power and Consumers'!L32</f>
        <v>0.51</v>
      </c>
      <c r="M58" s="148">
        <f>'2.Energy, Power and Consumers'!M32</f>
        <v>0.51</v>
      </c>
      <c r="N58" s="148">
        <f>'2.Energy, Power and Consumers'!N32</f>
        <v>0.51</v>
      </c>
      <c r="O58" s="148">
        <f>'2.Energy, Power and Consumers'!O32</f>
        <v>0.51</v>
      </c>
      <c r="P58" s="148">
        <f>'2.Energy, Power and Consumers'!P32</f>
        <v>0.51</v>
      </c>
      <c r="Q58" s="148">
        <f>'2.Energy, Power and Consumers'!Q32</f>
        <v>0.51</v>
      </c>
      <c r="R58" s="148">
        <f>'2.Energy, Power and Consumers'!R32</f>
        <v>0.51</v>
      </c>
      <c r="S58" s="148">
        <f>'2.Energy, Power and Consumers'!S32</f>
        <v>0.51</v>
      </c>
      <c r="T58" s="148">
        <f>'2.Energy, Power and Consumers'!T32</f>
        <v>0.51</v>
      </c>
      <c r="U58" s="148">
        <f>'2.Energy, Power and Consumers'!U32</f>
        <v>0.51</v>
      </c>
      <c r="V58" s="148">
        <f>'2.Energy, Power and Consumers'!V32</f>
        <v>0.51</v>
      </c>
      <c r="W58" s="148">
        <f>'2.Energy, Power and Consumers'!W32</f>
        <v>0.51</v>
      </c>
      <c r="X58" s="148">
        <f>'2.Energy, Power and Consumers'!X32</f>
        <v>0.51</v>
      </c>
      <c r="Y58" s="148">
        <f>'2.Energy, Power and Consumers'!Y32</f>
        <v>0.51</v>
      </c>
      <c r="Z58" s="148">
        <f>'2.Energy, Power and Consumers'!Z32</f>
        <v>0.51</v>
      </c>
      <c r="AA58" s="148">
        <f>'2.Energy, Power and Consumers'!AA32</f>
        <v>0.51</v>
      </c>
      <c r="AB58" s="148">
        <f>'2.Energy, Power and Consumers'!AB32</f>
        <v>0.51</v>
      </c>
      <c r="AC58" s="148">
        <f>'2.Energy, Power and Consumers'!AC32</f>
        <v>0.51</v>
      </c>
      <c r="AD58" s="148">
        <f>'2.Energy, Power and Consumers'!AD32</f>
        <v>0.51</v>
      </c>
      <c r="AE58" s="148">
        <f>'2.Energy, Power and Consumers'!AE32</f>
        <v>0.51</v>
      </c>
      <c r="AF58" s="148">
        <f>'2.Energy, Power and Consumers'!AF32</f>
        <v>0.51</v>
      </c>
      <c r="AG58" s="148">
        <f>'2.Energy, Power and Consumers'!AG32</f>
        <v>0.51</v>
      </c>
      <c r="AH58" s="148">
        <f>'2.Energy, Power and Consumers'!AH32</f>
        <v>0.51</v>
      </c>
    </row>
    <row r="59" spans="2:34" x14ac:dyDescent="0.3">
      <c r="B59" s="55" t="str">
        <f>'8.Generators Charge'!B57</f>
        <v>Peak demand by Industrial customers  at Medium Voltage</v>
      </c>
      <c r="C59" s="48" t="s">
        <v>20</v>
      </c>
      <c r="D59" s="148">
        <f>'2.Energy, Power and Consumers'!D33</f>
        <v>0.25</v>
      </c>
      <c r="E59" s="148">
        <f>'2.Energy, Power and Consumers'!E33</f>
        <v>0.25</v>
      </c>
      <c r="F59" s="148">
        <f>'2.Energy, Power and Consumers'!F33</f>
        <v>0.25</v>
      </c>
      <c r="G59" s="148">
        <f>'2.Energy, Power and Consumers'!G33</f>
        <v>0.25</v>
      </c>
      <c r="H59" s="148">
        <f>'2.Energy, Power and Consumers'!H33</f>
        <v>0.25</v>
      </c>
      <c r="I59" s="148">
        <f>'2.Energy, Power and Consumers'!I33</f>
        <v>0.25</v>
      </c>
      <c r="J59" s="148">
        <f>'2.Energy, Power and Consumers'!J33</f>
        <v>0.25</v>
      </c>
      <c r="K59" s="148">
        <f>'2.Energy, Power and Consumers'!K33</f>
        <v>0.25</v>
      </c>
      <c r="L59" s="148">
        <f>'2.Energy, Power and Consumers'!L33</f>
        <v>0.25</v>
      </c>
      <c r="M59" s="148">
        <f>'2.Energy, Power and Consumers'!M33</f>
        <v>0.25</v>
      </c>
      <c r="N59" s="148">
        <f>'2.Energy, Power and Consumers'!N33</f>
        <v>0.25</v>
      </c>
      <c r="O59" s="148">
        <f>'2.Energy, Power and Consumers'!O33</f>
        <v>0.25</v>
      </c>
      <c r="P59" s="148">
        <f>'2.Energy, Power and Consumers'!P33</f>
        <v>0.25</v>
      </c>
      <c r="Q59" s="148">
        <f>'2.Energy, Power and Consumers'!Q33</f>
        <v>0.25</v>
      </c>
      <c r="R59" s="148">
        <f>'2.Energy, Power and Consumers'!R33</f>
        <v>0.25</v>
      </c>
      <c r="S59" s="148">
        <f>'2.Energy, Power and Consumers'!S33</f>
        <v>0.25</v>
      </c>
      <c r="T59" s="148">
        <f>'2.Energy, Power and Consumers'!T33</f>
        <v>0.25</v>
      </c>
      <c r="U59" s="148">
        <f>'2.Energy, Power and Consumers'!U33</f>
        <v>0.25</v>
      </c>
      <c r="V59" s="148">
        <f>'2.Energy, Power and Consumers'!V33</f>
        <v>0.25</v>
      </c>
      <c r="W59" s="148">
        <f>'2.Energy, Power and Consumers'!W33</f>
        <v>0.25</v>
      </c>
      <c r="X59" s="148">
        <f>'2.Energy, Power and Consumers'!X33</f>
        <v>0.25</v>
      </c>
      <c r="Y59" s="148">
        <f>'2.Energy, Power and Consumers'!Y33</f>
        <v>0.25</v>
      </c>
      <c r="Z59" s="148">
        <f>'2.Energy, Power and Consumers'!Z33</f>
        <v>0.25</v>
      </c>
      <c r="AA59" s="148">
        <f>'2.Energy, Power and Consumers'!AA33</f>
        <v>0.25</v>
      </c>
      <c r="AB59" s="148">
        <f>'2.Energy, Power and Consumers'!AB33</f>
        <v>0.25</v>
      </c>
      <c r="AC59" s="148">
        <f>'2.Energy, Power and Consumers'!AC33</f>
        <v>0.25</v>
      </c>
      <c r="AD59" s="148">
        <f>'2.Energy, Power and Consumers'!AD33</f>
        <v>0.25</v>
      </c>
      <c r="AE59" s="148">
        <f>'2.Energy, Power and Consumers'!AE33</f>
        <v>0.25</v>
      </c>
      <c r="AF59" s="148">
        <f>'2.Energy, Power and Consumers'!AF33</f>
        <v>0.25</v>
      </c>
      <c r="AG59" s="148">
        <f>'2.Energy, Power and Consumers'!AG33</f>
        <v>0.25</v>
      </c>
      <c r="AH59" s="148">
        <f>'2.Energy, Power and Consumers'!AH33</f>
        <v>0.25</v>
      </c>
    </row>
    <row r="60" spans="2:34" ht="28.8" x14ac:dyDescent="0.3">
      <c r="B60" s="55" t="str">
        <f>'8.Generators Charge'!B58</f>
        <v>Peak demand by semi-industrial/commercial customers at Medium Voltage</v>
      </c>
      <c r="C60" s="48" t="s">
        <v>20</v>
      </c>
      <c r="D60" s="148">
        <f>'2.Energy, Power and Consumers'!D34</f>
        <v>0.01</v>
      </c>
      <c r="E60" s="148">
        <f>'2.Energy, Power and Consumers'!E34</f>
        <v>0.01</v>
      </c>
      <c r="F60" s="148">
        <f>'2.Energy, Power and Consumers'!F34</f>
        <v>0.01</v>
      </c>
      <c r="G60" s="148">
        <f>'2.Energy, Power and Consumers'!G34</f>
        <v>0.01</v>
      </c>
      <c r="H60" s="148">
        <f>'2.Energy, Power and Consumers'!H34</f>
        <v>0.01</v>
      </c>
      <c r="I60" s="148">
        <f>'2.Energy, Power and Consumers'!I34</f>
        <v>0.01</v>
      </c>
      <c r="J60" s="148">
        <f>'2.Energy, Power and Consumers'!J34</f>
        <v>0.01</v>
      </c>
      <c r="K60" s="148">
        <f>'2.Energy, Power and Consumers'!K34</f>
        <v>0.01</v>
      </c>
      <c r="L60" s="148">
        <f>'2.Energy, Power and Consumers'!L34</f>
        <v>0.01</v>
      </c>
      <c r="M60" s="148">
        <f>'2.Energy, Power and Consumers'!M34</f>
        <v>0.01</v>
      </c>
      <c r="N60" s="148">
        <f>'2.Energy, Power and Consumers'!N34</f>
        <v>0.01</v>
      </c>
      <c r="O60" s="148">
        <f>'2.Energy, Power and Consumers'!O34</f>
        <v>0.01</v>
      </c>
      <c r="P60" s="148">
        <f>'2.Energy, Power and Consumers'!P34</f>
        <v>0.01</v>
      </c>
      <c r="Q60" s="148">
        <f>'2.Energy, Power and Consumers'!Q34</f>
        <v>0.01</v>
      </c>
      <c r="R60" s="148">
        <f>'2.Energy, Power and Consumers'!R34</f>
        <v>0.01</v>
      </c>
      <c r="S60" s="148">
        <f>'2.Energy, Power and Consumers'!S34</f>
        <v>0.01</v>
      </c>
      <c r="T60" s="148">
        <f>'2.Energy, Power and Consumers'!T34</f>
        <v>0.01</v>
      </c>
      <c r="U60" s="148">
        <f>'2.Energy, Power and Consumers'!U34</f>
        <v>0.01</v>
      </c>
      <c r="V60" s="148">
        <f>'2.Energy, Power and Consumers'!V34</f>
        <v>0.01</v>
      </c>
      <c r="W60" s="148">
        <f>'2.Energy, Power and Consumers'!W34</f>
        <v>0.01</v>
      </c>
      <c r="X60" s="148">
        <f>'2.Energy, Power and Consumers'!X34</f>
        <v>0.01</v>
      </c>
      <c r="Y60" s="148">
        <f>'2.Energy, Power and Consumers'!Y34</f>
        <v>0.01</v>
      </c>
      <c r="Z60" s="148">
        <f>'2.Energy, Power and Consumers'!Z34</f>
        <v>0.01</v>
      </c>
      <c r="AA60" s="148">
        <f>'2.Energy, Power and Consumers'!AA34</f>
        <v>0.01</v>
      </c>
      <c r="AB60" s="148">
        <f>'2.Energy, Power and Consumers'!AB34</f>
        <v>0.01</v>
      </c>
      <c r="AC60" s="148">
        <f>'2.Energy, Power and Consumers'!AC34</f>
        <v>0.01</v>
      </c>
      <c r="AD60" s="148">
        <f>'2.Energy, Power and Consumers'!AD34</f>
        <v>0.01</v>
      </c>
      <c r="AE60" s="148">
        <f>'2.Energy, Power and Consumers'!AE34</f>
        <v>0.01</v>
      </c>
      <c r="AF60" s="148">
        <f>'2.Energy, Power and Consumers'!AF34</f>
        <v>0.01</v>
      </c>
      <c r="AG60" s="148">
        <f>'2.Energy, Power and Consumers'!AG34</f>
        <v>0.01</v>
      </c>
      <c r="AH60" s="148">
        <f>'2.Energy, Power and Consumers'!AH34</f>
        <v>0.01</v>
      </c>
    </row>
    <row r="61" spans="2:34" ht="28.8" x14ac:dyDescent="0.3">
      <c r="B61" s="55" t="str">
        <f>'8.Generators Charge'!B59</f>
        <v>Peak demand by semi-industrial/commercial customers at Low Voltage</v>
      </c>
      <c r="C61" s="48" t="s">
        <v>20</v>
      </c>
      <c r="D61" s="148">
        <f>'2.Energy, Power and Consumers'!D35</f>
        <v>0.1</v>
      </c>
      <c r="E61" s="148">
        <f>'2.Energy, Power and Consumers'!E35</f>
        <v>0.1</v>
      </c>
      <c r="F61" s="148">
        <f>'2.Energy, Power and Consumers'!F35</f>
        <v>0.1</v>
      </c>
      <c r="G61" s="148">
        <f>'2.Energy, Power and Consumers'!G35</f>
        <v>0.1</v>
      </c>
      <c r="H61" s="148">
        <f>'2.Energy, Power and Consumers'!H35</f>
        <v>0.1</v>
      </c>
      <c r="I61" s="148">
        <f>'2.Energy, Power and Consumers'!I35</f>
        <v>0.1</v>
      </c>
      <c r="J61" s="148">
        <f>'2.Energy, Power and Consumers'!J35</f>
        <v>0.1</v>
      </c>
      <c r="K61" s="148">
        <f>'2.Energy, Power and Consumers'!K35</f>
        <v>0.1</v>
      </c>
      <c r="L61" s="148">
        <f>'2.Energy, Power and Consumers'!L35</f>
        <v>0.1</v>
      </c>
      <c r="M61" s="148">
        <f>'2.Energy, Power and Consumers'!M35</f>
        <v>0.1</v>
      </c>
      <c r="N61" s="148">
        <f>'2.Energy, Power and Consumers'!N35</f>
        <v>0.1</v>
      </c>
      <c r="O61" s="148">
        <f>'2.Energy, Power and Consumers'!O35</f>
        <v>0.1</v>
      </c>
      <c r="P61" s="148">
        <f>'2.Energy, Power and Consumers'!P35</f>
        <v>0.1</v>
      </c>
      <c r="Q61" s="148">
        <f>'2.Energy, Power and Consumers'!Q35</f>
        <v>0.1</v>
      </c>
      <c r="R61" s="148">
        <f>'2.Energy, Power and Consumers'!R35</f>
        <v>0.1</v>
      </c>
      <c r="S61" s="148">
        <f>'2.Energy, Power and Consumers'!S35</f>
        <v>0.1</v>
      </c>
      <c r="T61" s="148">
        <f>'2.Energy, Power and Consumers'!T35</f>
        <v>0.1</v>
      </c>
      <c r="U61" s="148">
        <f>'2.Energy, Power and Consumers'!U35</f>
        <v>0.1</v>
      </c>
      <c r="V61" s="148">
        <f>'2.Energy, Power and Consumers'!V35</f>
        <v>0.1</v>
      </c>
      <c r="W61" s="148">
        <f>'2.Energy, Power and Consumers'!W35</f>
        <v>0.1</v>
      </c>
      <c r="X61" s="148">
        <f>'2.Energy, Power and Consumers'!X35</f>
        <v>0.1</v>
      </c>
      <c r="Y61" s="148">
        <f>'2.Energy, Power and Consumers'!Y35</f>
        <v>0.1</v>
      </c>
      <c r="Z61" s="148">
        <f>'2.Energy, Power and Consumers'!Z35</f>
        <v>0.1</v>
      </c>
      <c r="AA61" s="148">
        <f>'2.Energy, Power and Consumers'!AA35</f>
        <v>0.1</v>
      </c>
      <c r="AB61" s="148">
        <f>'2.Energy, Power and Consumers'!AB35</f>
        <v>0.1</v>
      </c>
      <c r="AC61" s="148">
        <f>'2.Energy, Power and Consumers'!AC35</f>
        <v>0.1</v>
      </c>
      <c r="AD61" s="148">
        <f>'2.Energy, Power and Consumers'!AD35</f>
        <v>0.1</v>
      </c>
      <c r="AE61" s="148">
        <f>'2.Energy, Power and Consumers'!AE35</f>
        <v>0.1</v>
      </c>
      <c r="AF61" s="148">
        <f>'2.Energy, Power and Consumers'!AF35</f>
        <v>0.1</v>
      </c>
      <c r="AG61" s="148">
        <f>'2.Energy, Power and Consumers'!AG35</f>
        <v>0.1</v>
      </c>
      <c r="AH61" s="148">
        <f>'2.Energy, Power and Consumers'!AH35</f>
        <v>0.1</v>
      </c>
    </row>
    <row r="62" spans="2:34" x14ac:dyDescent="0.3">
      <c r="B62" s="55" t="str">
        <f>'8.Generators Charge'!B60</f>
        <v>Peak demand by residential customers at Low Voltage</v>
      </c>
      <c r="C62" s="48" t="s">
        <v>20</v>
      </c>
      <c r="D62" s="148">
        <f>'2.Energy, Power and Consumers'!D36</f>
        <v>0.15</v>
      </c>
      <c r="E62" s="148">
        <f>'2.Energy, Power and Consumers'!E36</f>
        <v>0.15</v>
      </c>
      <c r="F62" s="148">
        <f>'2.Energy, Power and Consumers'!F36</f>
        <v>0.15</v>
      </c>
      <c r="G62" s="148">
        <f>'2.Energy, Power and Consumers'!G36</f>
        <v>0.15</v>
      </c>
      <c r="H62" s="148">
        <f>'2.Energy, Power and Consumers'!H36</f>
        <v>0.15</v>
      </c>
      <c r="I62" s="148">
        <f>'2.Energy, Power and Consumers'!I36</f>
        <v>0.15</v>
      </c>
      <c r="J62" s="148">
        <f>'2.Energy, Power and Consumers'!J36</f>
        <v>0.15</v>
      </c>
      <c r="K62" s="148">
        <f>'2.Energy, Power and Consumers'!K36</f>
        <v>0.15</v>
      </c>
      <c r="L62" s="148">
        <f>'2.Energy, Power and Consumers'!L36</f>
        <v>0.15</v>
      </c>
      <c r="M62" s="148">
        <f>'2.Energy, Power and Consumers'!M36</f>
        <v>0.15</v>
      </c>
      <c r="N62" s="148">
        <f>'2.Energy, Power and Consumers'!N36</f>
        <v>0.15</v>
      </c>
      <c r="O62" s="148">
        <f>'2.Energy, Power and Consumers'!O36</f>
        <v>0.15</v>
      </c>
      <c r="P62" s="148">
        <f>'2.Energy, Power and Consumers'!P36</f>
        <v>0.15</v>
      </c>
      <c r="Q62" s="148">
        <f>'2.Energy, Power and Consumers'!Q36</f>
        <v>0.15</v>
      </c>
      <c r="R62" s="148">
        <f>'2.Energy, Power and Consumers'!R36</f>
        <v>0.15</v>
      </c>
      <c r="S62" s="148">
        <f>'2.Energy, Power and Consumers'!S36</f>
        <v>0.15</v>
      </c>
      <c r="T62" s="148">
        <f>'2.Energy, Power and Consumers'!T36</f>
        <v>0.15</v>
      </c>
      <c r="U62" s="148">
        <f>'2.Energy, Power and Consumers'!U36</f>
        <v>0.15</v>
      </c>
      <c r="V62" s="148">
        <f>'2.Energy, Power and Consumers'!V36</f>
        <v>0.15</v>
      </c>
      <c r="W62" s="148">
        <f>'2.Energy, Power and Consumers'!W36</f>
        <v>0.15</v>
      </c>
      <c r="X62" s="148">
        <f>'2.Energy, Power and Consumers'!X36</f>
        <v>0.15</v>
      </c>
      <c r="Y62" s="148">
        <f>'2.Energy, Power and Consumers'!Y36</f>
        <v>0.15</v>
      </c>
      <c r="Z62" s="148">
        <f>'2.Energy, Power and Consumers'!Z36</f>
        <v>0.15</v>
      </c>
      <c r="AA62" s="148">
        <f>'2.Energy, Power and Consumers'!AA36</f>
        <v>0.15</v>
      </c>
      <c r="AB62" s="148">
        <f>'2.Energy, Power and Consumers'!AB36</f>
        <v>0.15</v>
      </c>
      <c r="AC62" s="148">
        <f>'2.Energy, Power and Consumers'!AC36</f>
        <v>0.15</v>
      </c>
      <c r="AD62" s="148">
        <f>'2.Energy, Power and Consumers'!AD36</f>
        <v>0.15</v>
      </c>
      <c r="AE62" s="148">
        <f>'2.Energy, Power and Consumers'!AE36</f>
        <v>0.15</v>
      </c>
      <c r="AF62" s="148">
        <f>'2.Energy, Power and Consumers'!AF36</f>
        <v>0.15</v>
      </c>
      <c r="AG62" s="148">
        <f>'2.Energy, Power and Consumers'!AG36</f>
        <v>0.15</v>
      </c>
      <c r="AH62" s="148">
        <f>'2.Energy, Power and Consumers'!AH36</f>
        <v>0.15</v>
      </c>
    </row>
    <row r="64" spans="2:34" ht="28.8" x14ac:dyDescent="0.3">
      <c r="B64" s="55" t="str">
        <f>'8.Generators Charge'!B62</f>
        <v>Contribution of peak demand by Industrial customers  at Medium Voltage</v>
      </c>
      <c r="C64" s="48" t="s">
        <v>3</v>
      </c>
      <c r="D64" s="149">
        <f>IFERROR(D59/D$58,0)</f>
        <v>0.49019607843137253</v>
      </c>
      <c r="E64" s="149">
        <f t="shared" ref="E64:AG64" si="30">IFERROR(E59/E$58,0)</f>
        <v>0.49019607843137253</v>
      </c>
      <c r="F64" s="149">
        <f t="shared" si="30"/>
        <v>0.49019607843137253</v>
      </c>
      <c r="G64" s="149">
        <f t="shared" si="30"/>
        <v>0.49019607843137253</v>
      </c>
      <c r="H64" s="149">
        <f t="shared" si="30"/>
        <v>0.49019607843137253</v>
      </c>
      <c r="I64" s="149">
        <f t="shared" si="30"/>
        <v>0.49019607843137253</v>
      </c>
      <c r="J64" s="149">
        <f t="shared" si="30"/>
        <v>0.49019607843137253</v>
      </c>
      <c r="K64" s="149">
        <f t="shared" si="30"/>
        <v>0.49019607843137253</v>
      </c>
      <c r="L64" s="149">
        <f t="shared" si="30"/>
        <v>0.49019607843137253</v>
      </c>
      <c r="M64" s="149">
        <f t="shared" si="30"/>
        <v>0.49019607843137253</v>
      </c>
      <c r="N64" s="149">
        <f t="shared" si="30"/>
        <v>0.49019607843137253</v>
      </c>
      <c r="O64" s="149">
        <f t="shared" si="30"/>
        <v>0.49019607843137253</v>
      </c>
      <c r="P64" s="149">
        <f t="shared" si="30"/>
        <v>0.49019607843137253</v>
      </c>
      <c r="Q64" s="149">
        <f t="shared" si="30"/>
        <v>0.49019607843137253</v>
      </c>
      <c r="R64" s="149">
        <f t="shared" si="30"/>
        <v>0.49019607843137253</v>
      </c>
      <c r="S64" s="149">
        <f t="shared" si="30"/>
        <v>0.49019607843137253</v>
      </c>
      <c r="T64" s="149">
        <f t="shared" si="30"/>
        <v>0.49019607843137253</v>
      </c>
      <c r="U64" s="149">
        <f t="shared" si="30"/>
        <v>0.49019607843137253</v>
      </c>
      <c r="V64" s="149">
        <f t="shared" si="30"/>
        <v>0.49019607843137253</v>
      </c>
      <c r="W64" s="149">
        <f t="shared" si="30"/>
        <v>0.49019607843137253</v>
      </c>
      <c r="X64" s="149">
        <f t="shared" si="30"/>
        <v>0.49019607843137253</v>
      </c>
      <c r="Y64" s="149">
        <f t="shared" si="30"/>
        <v>0.49019607843137253</v>
      </c>
      <c r="Z64" s="149">
        <f t="shared" si="30"/>
        <v>0.49019607843137253</v>
      </c>
      <c r="AA64" s="149">
        <f t="shared" si="30"/>
        <v>0.49019607843137253</v>
      </c>
      <c r="AB64" s="149">
        <f t="shared" si="30"/>
        <v>0.49019607843137253</v>
      </c>
      <c r="AC64" s="149">
        <f t="shared" si="30"/>
        <v>0.49019607843137253</v>
      </c>
      <c r="AD64" s="149">
        <f t="shared" si="30"/>
        <v>0.49019607843137253</v>
      </c>
      <c r="AE64" s="149">
        <f t="shared" si="30"/>
        <v>0.49019607843137253</v>
      </c>
      <c r="AF64" s="149">
        <f t="shared" si="30"/>
        <v>0.49019607843137253</v>
      </c>
      <c r="AG64" s="149">
        <f t="shared" si="30"/>
        <v>0.49019607843137253</v>
      </c>
      <c r="AH64" s="149">
        <f t="shared" ref="AH64" si="31">IFERROR(AH59/AH$58,0)</f>
        <v>0.49019607843137253</v>
      </c>
    </row>
    <row r="65" spans="2:34" ht="28.8" x14ac:dyDescent="0.3">
      <c r="B65" s="55" t="str">
        <f>'8.Generators Charge'!B63</f>
        <v>Contribution of peak demand by semi-industrial/commercial customers at Medium Voltage</v>
      </c>
      <c r="C65" s="48" t="s">
        <v>3</v>
      </c>
      <c r="D65" s="149">
        <f t="shared" ref="D65:AG65" si="32">IFERROR(D60/D$58,0)</f>
        <v>1.9607843137254902E-2</v>
      </c>
      <c r="E65" s="149">
        <f t="shared" si="32"/>
        <v>1.9607843137254902E-2</v>
      </c>
      <c r="F65" s="149">
        <f t="shared" si="32"/>
        <v>1.9607843137254902E-2</v>
      </c>
      <c r="G65" s="149">
        <f t="shared" si="32"/>
        <v>1.9607843137254902E-2</v>
      </c>
      <c r="H65" s="149">
        <f t="shared" si="32"/>
        <v>1.9607843137254902E-2</v>
      </c>
      <c r="I65" s="149">
        <f t="shared" si="32"/>
        <v>1.9607843137254902E-2</v>
      </c>
      <c r="J65" s="149">
        <f t="shared" si="32"/>
        <v>1.9607843137254902E-2</v>
      </c>
      <c r="K65" s="149">
        <f t="shared" si="32"/>
        <v>1.9607843137254902E-2</v>
      </c>
      <c r="L65" s="149">
        <f t="shared" si="32"/>
        <v>1.9607843137254902E-2</v>
      </c>
      <c r="M65" s="149">
        <f t="shared" si="32"/>
        <v>1.9607843137254902E-2</v>
      </c>
      <c r="N65" s="149">
        <f t="shared" si="32"/>
        <v>1.9607843137254902E-2</v>
      </c>
      <c r="O65" s="149">
        <f t="shared" si="32"/>
        <v>1.9607843137254902E-2</v>
      </c>
      <c r="P65" s="149">
        <f t="shared" si="32"/>
        <v>1.9607843137254902E-2</v>
      </c>
      <c r="Q65" s="149">
        <f t="shared" si="32"/>
        <v>1.9607843137254902E-2</v>
      </c>
      <c r="R65" s="149">
        <f t="shared" si="32"/>
        <v>1.9607843137254902E-2</v>
      </c>
      <c r="S65" s="149">
        <f t="shared" si="32"/>
        <v>1.9607843137254902E-2</v>
      </c>
      <c r="T65" s="149">
        <f t="shared" si="32"/>
        <v>1.9607843137254902E-2</v>
      </c>
      <c r="U65" s="149">
        <f t="shared" si="32"/>
        <v>1.9607843137254902E-2</v>
      </c>
      <c r="V65" s="149">
        <f t="shared" si="32"/>
        <v>1.9607843137254902E-2</v>
      </c>
      <c r="W65" s="149">
        <f t="shared" si="32"/>
        <v>1.9607843137254902E-2</v>
      </c>
      <c r="X65" s="149">
        <f t="shared" si="32"/>
        <v>1.9607843137254902E-2</v>
      </c>
      <c r="Y65" s="149">
        <f t="shared" si="32"/>
        <v>1.9607843137254902E-2</v>
      </c>
      <c r="Z65" s="149">
        <f t="shared" si="32"/>
        <v>1.9607843137254902E-2</v>
      </c>
      <c r="AA65" s="149">
        <f t="shared" si="32"/>
        <v>1.9607843137254902E-2</v>
      </c>
      <c r="AB65" s="149">
        <f t="shared" si="32"/>
        <v>1.9607843137254902E-2</v>
      </c>
      <c r="AC65" s="149">
        <f t="shared" si="32"/>
        <v>1.9607843137254902E-2</v>
      </c>
      <c r="AD65" s="149">
        <f t="shared" si="32"/>
        <v>1.9607843137254902E-2</v>
      </c>
      <c r="AE65" s="149">
        <f t="shared" si="32"/>
        <v>1.9607843137254902E-2</v>
      </c>
      <c r="AF65" s="149">
        <f t="shared" si="32"/>
        <v>1.9607843137254902E-2</v>
      </c>
      <c r="AG65" s="149">
        <f t="shared" si="32"/>
        <v>1.9607843137254902E-2</v>
      </c>
      <c r="AH65" s="149">
        <f t="shared" ref="AH65" si="33">IFERROR(AH60/AH$58,0)</f>
        <v>1.9607843137254902E-2</v>
      </c>
    </row>
    <row r="66" spans="2:34" ht="28.8" x14ac:dyDescent="0.3">
      <c r="B66" s="55" t="str">
        <f>'8.Generators Charge'!B64</f>
        <v>Contribution of peak demand by semi-industrial/commercial customers at Low Voltage</v>
      </c>
      <c r="C66" s="48" t="s">
        <v>3</v>
      </c>
      <c r="D66" s="149">
        <f t="shared" ref="D66:AG66" si="34">IFERROR(D61/D$58,0)</f>
        <v>0.19607843137254902</v>
      </c>
      <c r="E66" s="149">
        <f t="shared" si="34"/>
        <v>0.19607843137254902</v>
      </c>
      <c r="F66" s="149">
        <f t="shared" si="34"/>
        <v>0.19607843137254902</v>
      </c>
      <c r="G66" s="149">
        <f t="shared" si="34"/>
        <v>0.19607843137254902</v>
      </c>
      <c r="H66" s="149">
        <f t="shared" si="34"/>
        <v>0.19607843137254902</v>
      </c>
      <c r="I66" s="149">
        <f t="shared" si="34"/>
        <v>0.19607843137254902</v>
      </c>
      <c r="J66" s="149">
        <f t="shared" si="34"/>
        <v>0.19607843137254902</v>
      </c>
      <c r="K66" s="149">
        <f t="shared" si="34"/>
        <v>0.19607843137254902</v>
      </c>
      <c r="L66" s="149">
        <f t="shared" si="34"/>
        <v>0.19607843137254902</v>
      </c>
      <c r="M66" s="149">
        <f t="shared" si="34"/>
        <v>0.19607843137254902</v>
      </c>
      <c r="N66" s="149">
        <f t="shared" si="34"/>
        <v>0.19607843137254902</v>
      </c>
      <c r="O66" s="149">
        <f t="shared" si="34"/>
        <v>0.19607843137254902</v>
      </c>
      <c r="P66" s="149">
        <f t="shared" si="34"/>
        <v>0.19607843137254902</v>
      </c>
      <c r="Q66" s="149">
        <f t="shared" si="34"/>
        <v>0.19607843137254902</v>
      </c>
      <c r="R66" s="149">
        <f t="shared" si="34"/>
        <v>0.19607843137254902</v>
      </c>
      <c r="S66" s="149">
        <f t="shared" si="34"/>
        <v>0.19607843137254902</v>
      </c>
      <c r="T66" s="149">
        <f t="shared" si="34"/>
        <v>0.19607843137254902</v>
      </c>
      <c r="U66" s="149">
        <f t="shared" si="34"/>
        <v>0.19607843137254902</v>
      </c>
      <c r="V66" s="149">
        <f t="shared" si="34"/>
        <v>0.19607843137254902</v>
      </c>
      <c r="W66" s="149">
        <f t="shared" si="34"/>
        <v>0.19607843137254902</v>
      </c>
      <c r="X66" s="149">
        <f t="shared" si="34"/>
        <v>0.19607843137254902</v>
      </c>
      <c r="Y66" s="149">
        <f t="shared" si="34"/>
        <v>0.19607843137254902</v>
      </c>
      <c r="Z66" s="149">
        <f t="shared" si="34"/>
        <v>0.19607843137254902</v>
      </c>
      <c r="AA66" s="149">
        <f t="shared" si="34"/>
        <v>0.19607843137254902</v>
      </c>
      <c r="AB66" s="149">
        <f t="shared" si="34"/>
        <v>0.19607843137254902</v>
      </c>
      <c r="AC66" s="149">
        <f t="shared" si="34"/>
        <v>0.19607843137254902</v>
      </c>
      <c r="AD66" s="149">
        <f t="shared" si="34"/>
        <v>0.19607843137254902</v>
      </c>
      <c r="AE66" s="149">
        <f t="shared" si="34"/>
        <v>0.19607843137254902</v>
      </c>
      <c r="AF66" s="149">
        <f t="shared" si="34"/>
        <v>0.19607843137254902</v>
      </c>
      <c r="AG66" s="149">
        <f t="shared" si="34"/>
        <v>0.19607843137254902</v>
      </c>
      <c r="AH66" s="149">
        <f t="shared" ref="AH66" si="35">IFERROR(AH61/AH$58,0)</f>
        <v>0.19607843137254902</v>
      </c>
    </row>
    <row r="67" spans="2:34" ht="28.8" x14ac:dyDescent="0.3">
      <c r="B67" s="55" t="str">
        <f>'8.Generators Charge'!B65</f>
        <v>Contribution of peak demand by residential customers at Low Voltage</v>
      </c>
      <c r="C67" s="48" t="s">
        <v>3</v>
      </c>
      <c r="D67" s="149">
        <f t="shared" ref="D67:AG67" si="36">IFERROR(D62/D$58,0)</f>
        <v>0.29411764705882354</v>
      </c>
      <c r="E67" s="149">
        <f t="shared" si="36"/>
        <v>0.29411764705882354</v>
      </c>
      <c r="F67" s="149">
        <f t="shared" si="36"/>
        <v>0.29411764705882354</v>
      </c>
      <c r="G67" s="149">
        <f t="shared" si="36"/>
        <v>0.29411764705882354</v>
      </c>
      <c r="H67" s="149">
        <f t="shared" si="36"/>
        <v>0.29411764705882354</v>
      </c>
      <c r="I67" s="149">
        <f t="shared" si="36"/>
        <v>0.29411764705882354</v>
      </c>
      <c r="J67" s="149">
        <f t="shared" si="36"/>
        <v>0.29411764705882354</v>
      </c>
      <c r="K67" s="149">
        <f t="shared" si="36"/>
        <v>0.29411764705882354</v>
      </c>
      <c r="L67" s="149">
        <f t="shared" si="36"/>
        <v>0.29411764705882354</v>
      </c>
      <c r="M67" s="149">
        <f t="shared" si="36"/>
        <v>0.29411764705882354</v>
      </c>
      <c r="N67" s="149">
        <f t="shared" si="36"/>
        <v>0.29411764705882354</v>
      </c>
      <c r="O67" s="149">
        <f t="shared" si="36"/>
        <v>0.29411764705882354</v>
      </c>
      <c r="P67" s="149">
        <f t="shared" si="36"/>
        <v>0.29411764705882354</v>
      </c>
      <c r="Q67" s="149">
        <f t="shared" si="36"/>
        <v>0.29411764705882354</v>
      </c>
      <c r="R67" s="149">
        <f t="shared" si="36"/>
        <v>0.29411764705882354</v>
      </c>
      <c r="S67" s="149">
        <f t="shared" si="36"/>
        <v>0.29411764705882354</v>
      </c>
      <c r="T67" s="149">
        <f t="shared" si="36"/>
        <v>0.29411764705882354</v>
      </c>
      <c r="U67" s="149">
        <f t="shared" si="36"/>
        <v>0.29411764705882354</v>
      </c>
      <c r="V67" s="149">
        <f t="shared" si="36"/>
        <v>0.29411764705882354</v>
      </c>
      <c r="W67" s="149">
        <f t="shared" si="36"/>
        <v>0.29411764705882354</v>
      </c>
      <c r="X67" s="149">
        <f t="shared" si="36"/>
        <v>0.29411764705882354</v>
      </c>
      <c r="Y67" s="149">
        <f t="shared" si="36"/>
        <v>0.29411764705882354</v>
      </c>
      <c r="Z67" s="149">
        <f t="shared" si="36"/>
        <v>0.29411764705882354</v>
      </c>
      <c r="AA67" s="149">
        <f t="shared" si="36"/>
        <v>0.29411764705882354</v>
      </c>
      <c r="AB67" s="149">
        <f t="shared" si="36"/>
        <v>0.29411764705882354</v>
      </c>
      <c r="AC67" s="149">
        <f t="shared" si="36"/>
        <v>0.29411764705882354</v>
      </c>
      <c r="AD67" s="149">
        <f t="shared" si="36"/>
        <v>0.29411764705882354</v>
      </c>
      <c r="AE67" s="149">
        <f t="shared" si="36"/>
        <v>0.29411764705882354</v>
      </c>
      <c r="AF67" s="149">
        <f t="shared" si="36"/>
        <v>0.29411764705882354</v>
      </c>
      <c r="AG67" s="149">
        <f t="shared" si="36"/>
        <v>0.29411764705882354</v>
      </c>
      <c r="AH67" s="149">
        <f t="shared" ref="AH67" si="37">IFERROR(AH62/AH$58,0)</f>
        <v>0.29411764705882354</v>
      </c>
    </row>
    <row r="69" spans="2:34" x14ac:dyDescent="0.3">
      <c r="B69" s="12" t="s">
        <v>21</v>
      </c>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row>
    <row r="70" spans="2:34" x14ac:dyDescent="0.3">
      <c r="B70" s="55" t="str">
        <f>'8.Generators Charge'!B68</f>
        <v>Total Number of customers</v>
      </c>
      <c r="C70" s="48" t="s">
        <v>154</v>
      </c>
      <c r="D70" s="148">
        <f>'2.Energy, Power and Consumers'!D52</f>
        <v>474</v>
      </c>
      <c r="E70" s="148">
        <f>'2.Energy, Power and Consumers'!E52</f>
        <v>474</v>
      </c>
      <c r="F70" s="148">
        <f>'2.Energy, Power and Consumers'!F52</f>
        <v>474</v>
      </c>
      <c r="G70" s="148">
        <f>'2.Energy, Power and Consumers'!G52</f>
        <v>474</v>
      </c>
      <c r="H70" s="148">
        <f>'2.Energy, Power and Consumers'!H52</f>
        <v>474</v>
      </c>
      <c r="I70" s="148">
        <f>'2.Energy, Power and Consumers'!I52</f>
        <v>474</v>
      </c>
      <c r="J70" s="148">
        <f>'2.Energy, Power and Consumers'!J52</f>
        <v>474</v>
      </c>
      <c r="K70" s="148">
        <f>'2.Energy, Power and Consumers'!K52</f>
        <v>474</v>
      </c>
      <c r="L70" s="148">
        <f>'2.Energy, Power and Consumers'!L52</f>
        <v>474</v>
      </c>
      <c r="M70" s="148">
        <f>'2.Energy, Power and Consumers'!M52</f>
        <v>474</v>
      </c>
      <c r="N70" s="148">
        <f>'2.Energy, Power and Consumers'!N52</f>
        <v>474</v>
      </c>
      <c r="O70" s="148">
        <f>'2.Energy, Power and Consumers'!O52</f>
        <v>474</v>
      </c>
      <c r="P70" s="148">
        <f>'2.Energy, Power and Consumers'!P52</f>
        <v>474</v>
      </c>
      <c r="Q70" s="148">
        <f>'2.Energy, Power and Consumers'!Q52</f>
        <v>474</v>
      </c>
      <c r="R70" s="148">
        <f>'2.Energy, Power and Consumers'!R52</f>
        <v>474</v>
      </c>
      <c r="S70" s="148">
        <f>'2.Energy, Power and Consumers'!S52</f>
        <v>474</v>
      </c>
      <c r="T70" s="148">
        <f>'2.Energy, Power and Consumers'!T52</f>
        <v>474</v>
      </c>
      <c r="U70" s="148">
        <f>'2.Energy, Power and Consumers'!U52</f>
        <v>474</v>
      </c>
      <c r="V70" s="148">
        <f>'2.Energy, Power and Consumers'!V52</f>
        <v>474</v>
      </c>
      <c r="W70" s="148">
        <f>'2.Energy, Power and Consumers'!W52</f>
        <v>474</v>
      </c>
      <c r="X70" s="148">
        <f>'2.Energy, Power and Consumers'!X52</f>
        <v>474</v>
      </c>
      <c r="Y70" s="148">
        <f>'2.Energy, Power and Consumers'!Y52</f>
        <v>474</v>
      </c>
      <c r="Z70" s="148">
        <f>'2.Energy, Power and Consumers'!Z52</f>
        <v>474</v>
      </c>
      <c r="AA70" s="148">
        <f>'2.Energy, Power and Consumers'!AA52</f>
        <v>474</v>
      </c>
      <c r="AB70" s="148">
        <f>'2.Energy, Power and Consumers'!AB52</f>
        <v>474</v>
      </c>
      <c r="AC70" s="148">
        <f>'2.Energy, Power and Consumers'!AC52</f>
        <v>474</v>
      </c>
      <c r="AD70" s="148">
        <f>'2.Energy, Power and Consumers'!AD52</f>
        <v>474</v>
      </c>
      <c r="AE70" s="148">
        <f>'2.Energy, Power and Consumers'!AE52</f>
        <v>474</v>
      </c>
      <c r="AF70" s="148">
        <f>'2.Energy, Power and Consumers'!AF52</f>
        <v>474</v>
      </c>
      <c r="AG70" s="148">
        <f>'2.Energy, Power and Consumers'!AG52</f>
        <v>474</v>
      </c>
      <c r="AH70" s="148">
        <f>'2.Energy, Power and Consumers'!AH52</f>
        <v>474</v>
      </c>
    </row>
    <row r="71" spans="2:34" x14ac:dyDescent="0.3">
      <c r="B71" s="55" t="str">
        <f>'8.Generators Charge'!B69</f>
        <v>Number of Industrial customers  at Medium Voltage</v>
      </c>
      <c r="C71" s="48" t="s">
        <v>154</v>
      </c>
      <c r="D71" s="148">
        <f>'2.Energy, Power and Consumers'!D53</f>
        <v>1</v>
      </c>
      <c r="E71" s="148">
        <f>'2.Energy, Power and Consumers'!E53</f>
        <v>1</v>
      </c>
      <c r="F71" s="148">
        <f>'2.Energy, Power and Consumers'!F53</f>
        <v>1</v>
      </c>
      <c r="G71" s="148">
        <f>'2.Energy, Power and Consumers'!G53</f>
        <v>1</v>
      </c>
      <c r="H71" s="148">
        <f>'2.Energy, Power and Consumers'!H53</f>
        <v>1</v>
      </c>
      <c r="I71" s="148">
        <f>'2.Energy, Power and Consumers'!I53</f>
        <v>1</v>
      </c>
      <c r="J71" s="148">
        <f>'2.Energy, Power and Consumers'!J53</f>
        <v>1</v>
      </c>
      <c r="K71" s="148">
        <f>'2.Energy, Power and Consumers'!K53</f>
        <v>1</v>
      </c>
      <c r="L71" s="148">
        <f>'2.Energy, Power and Consumers'!L53</f>
        <v>1</v>
      </c>
      <c r="M71" s="148">
        <f>'2.Energy, Power and Consumers'!M53</f>
        <v>1</v>
      </c>
      <c r="N71" s="148">
        <f>'2.Energy, Power and Consumers'!N53</f>
        <v>1</v>
      </c>
      <c r="O71" s="148">
        <f>'2.Energy, Power and Consumers'!O53</f>
        <v>1</v>
      </c>
      <c r="P71" s="148">
        <f>'2.Energy, Power and Consumers'!P53</f>
        <v>1</v>
      </c>
      <c r="Q71" s="148">
        <f>'2.Energy, Power and Consumers'!Q53</f>
        <v>1</v>
      </c>
      <c r="R71" s="148">
        <f>'2.Energy, Power and Consumers'!R53</f>
        <v>1</v>
      </c>
      <c r="S71" s="148">
        <f>'2.Energy, Power and Consumers'!S53</f>
        <v>1</v>
      </c>
      <c r="T71" s="148">
        <f>'2.Energy, Power and Consumers'!T53</f>
        <v>1</v>
      </c>
      <c r="U71" s="148">
        <f>'2.Energy, Power and Consumers'!U53</f>
        <v>1</v>
      </c>
      <c r="V71" s="148">
        <f>'2.Energy, Power and Consumers'!V53</f>
        <v>1</v>
      </c>
      <c r="W71" s="148">
        <f>'2.Energy, Power and Consumers'!W53</f>
        <v>1</v>
      </c>
      <c r="X71" s="148">
        <f>'2.Energy, Power and Consumers'!X53</f>
        <v>1</v>
      </c>
      <c r="Y71" s="148">
        <f>'2.Energy, Power and Consumers'!Y53</f>
        <v>1</v>
      </c>
      <c r="Z71" s="148">
        <f>'2.Energy, Power and Consumers'!Z53</f>
        <v>1</v>
      </c>
      <c r="AA71" s="148">
        <f>'2.Energy, Power and Consumers'!AA53</f>
        <v>1</v>
      </c>
      <c r="AB71" s="148">
        <f>'2.Energy, Power and Consumers'!AB53</f>
        <v>1</v>
      </c>
      <c r="AC71" s="148">
        <f>'2.Energy, Power and Consumers'!AC53</f>
        <v>1</v>
      </c>
      <c r="AD71" s="148">
        <f>'2.Energy, Power and Consumers'!AD53</f>
        <v>1</v>
      </c>
      <c r="AE71" s="148">
        <f>'2.Energy, Power and Consumers'!AE53</f>
        <v>1</v>
      </c>
      <c r="AF71" s="148">
        <f>'2.Energy, Power and Consumers'!AF53</f>
        <v>1</v>
      </c>
      <c r="AG71" s="148">
        <f>'2.Energy, Power and Consumers'!AG53</f>
        <v>1</v>
      </c>
      <c r="AH71" s="148">
        <f>'2.Energy, Power and Consumers'!AH53</f>
        <v>1</v>
      </c>
    </row>
    <row r="72" spans="2:34" ht="28.8" x14ac:dyDescent="0.3">
      <c r="B72" s="55" t="str">
        <f>'8.Generators Charge'!B70</f>
        <v>Number of semi-industrial/commercial customers at Medium Voltage</v>
      </c>
      <c r="C72" s="48" t="s">
        <v>154</v>
      </c>
      <c r="D72" s="148">
        <f>'2.Energy, Power and Consumers'!D54</f>
        <v>11</v>
      </c>
      <c r="E72" s="148">
        <f>'2.Energy, Power and Consumers'!E54</f>
        <v>11</v>
      </c>
      <c r="F72" s="148">
        <f>'2.Energy, Power and Consumers'!F54</f>
        <v>11</v>
      </c>
      <c r="G72" s="148">
        <f>'2.Energy, Power and Consumers'!G54</f>
        <v>11</v>
      </c>
      <c r="H72" s="148">
        <f>'2.Energy, Power and Consumers'!H54</f>
        <v>11</v>
      </c>
      <c r="I72" s="148">
        <f>'2.Energy, Power and Consumers'!I54</f>
        <v>11</v>
      </c>
      <c r="J72" s="148">
        <f>'2.Energy, Power and Consumers'!J54</f>
        <v>11</v>
      </c>
      <c r="K72" s="148">
        <f>'2.Energy, Power and Consumers'!K54</f>
        <v>11</v>
      </c>
      <c r="L72" s="148">
        <f>'2.Energy, Power and Consumers'!L54</f>
        <v>11</v>
      </c>
      <c r="M72" s="148">
        <f>'2.Energy, Power and Consumers'!M54</f>
        <v>11</v>
      </c>
      <c r="N72" s="148">
        <f>'2.Energy, Power and Consumers'!N54</f>
        <v>11</v>
      </c>
      <c r="O72" s="148">
        <f>'2.Energy, Power and Consumers'!O54</f>
        <v>11</v>
      </c>
      <c r="P72" s="148">
        <f>'2.Energy, Power and Consumers'!P54</f>
        <v>11</v>
      </c>
      <c r="Q72" s="148">
        <f>'2.Energy, Power and Consumers'!Q54</f>
        <v>11</v>
      </c>
      <c r="R72" s="148">
        <f>'2.Energy, Power and Consumers'!R54</f>
        <v>11</v>
      </c>
      <c r="S72" s="148">
        <f>'2.Energy, Power and Consumers'!S54</f>
        <v>11</v>
      </c>
      <c r="T72" s="148">
        <f>'2.Energy, Power and Consumers'!T54</f>
        <v>11</v>
      </c>
      <c r="U72" s="148">
        <f>'2.Energy, Power and Consumers'!U54</f>
        <v>11</v>
      </c>
      <c r="V72" s="148">
        <f>'2.Energy, Power and Consumers'!V54</f>
        <v>11</v>
      </c>
      <c r="W72" s="148">
        <f>'2.Energy, Power and Consumers'!W54</f>
        <v>11</v>
      </c>
      <c r="X72" s="148">
        <f>'2.Energy, Power and Consumers'!X54</f>
        <v>11</v>
      </c>
      <c r="Y72" s="148">
        <f>'2.Energy, Power and Consumers'!Y54</f>
        <v>11</v>
      </c>
      <c r="Z72" s="148">
        <f>'2.Energy, Power and Consumers'!Z54</f>
        <v>11</v>
      </c>
      <c r="AA72" s="148">
        <f>'2.Energy, Power and Consumers'!AA54</f>
        <v>11</v>
      </c>
      <c r="AB72" s="148">
        <f>'2.Energy, Power and Consumers'!AB54</f>
        <v>11</v>
      </c>
      <c r="AC72" s="148">
        <f>'2.Energy, Power and Consumers'!AC54</f>
        <v>11</v>
      </c>
      <c r="AD72" s="148">
        <f>'2.Energy, Power and Consumers'!AD54</f>
        <v>11</v>
      </c>
      <c r="AE72" s="148">
        <f>'2.Energy, Power and Consumers'!AE54</f>
        <v>11</v>
      </c>
      <c r="AF72" s="148">
        <f>'2.Energy, Power and Consumers'!AF54</f>
        <v>11</v>
      </c>
      <c r="AG72" s="148">
        <f>'2.Energy, Power and Consumers'!AG54</f>
        <v>11</v>
      </c>
      <c r="AH72" s="148">
        <f>'2.Energy, Power and Consumers'!AH54</f>
        <v>11</v>
      </c>
    </row>
    <row r="73" spans="2:34" x14ac:dyDescent="0.3">
      <c r="B73" s="55" t="str">
        <f>'8.Generators Charge'!B71</f>
        <v>Number of semi-industrial/commercial customers at Low Voltage</v>
      </c>
      <c r="C73" s="48" t="s">
        <v>154</v>
      </c>
      <c r="D73" s="148">
        <f>'2.Energy, Power and Consumers'!D55</f>
        <v>11</v>
      </c>
      <c r="E73" s="148">
        <f>'2.Energy, Power and Consumers'!E55</f>
        <v>11</v>
      </c>
      <c r="F73" s="148">
        <f>'2.Energy, Power and Consumers'!F55</f>
        <v>11</v>
      </c>
      <c r="G73" s="148">
        <f>'2.Energy, Power and Consumers'!G55</f>
        <v>11</v>
      </c>
      <c r="H73" s="148">
        <f>'2.Energy, Power and Consumers'!H55</f>
        <v>11</v>
      </c>
      <c r="I73" s="148">
        <f>'2.Energy, Power and Consumers'!I55</f>
        <v>11</v>
      </c>
      <c r="J73" s="148">
        <f>'2.Energy, Power and Consumers'!J55</f>
        <v>11</v>
      </c>
      <c r="K73" s="148">
        <f>'2.Energy, Power and Consumers'!K55</f>
        <v>11</v>
      </c>
      <c r="L73" s="148">
        <f>'2.Energy, Power and Consumers'!L55</f>
        <v>11</v>
      </c>
      <c r="M73" s="148">
        <f>'2.Energy, Power and Consumers'!M55</f>
        <v>11</v>
      </c>
      <c r="N73" s="148">
        <f>'2.Energy, Power and Consumers'!N55</f>
        <v>11</v>
      </c>
      <c r="O73" s="148">
        <f>'2.Energy, Power and Consumers'!O55</f>
        <v>11</v>
      </c>
      <c r="P73" s="148">
        <f>'2.Energy, Power and Consumers'!P55</f>
        <v>11</v>
      </c>
      <c r="Q73" s="148">
        <f>'2.Energy, Power and Consumers'!Q55</f>
        <v>11</v>
      </c>
      <c r="R73" s="148">
        <f>'2.Energy, Power and Consumers'!R55</f>
        <v>11</v>
      </c>
      <c r="S73" s="148">
        <f>'2.Energy, Power and Consumers'!S55</f>
        <v>11</v>
      </c>
      <c r="T73" s="148">
        <f>'2.Energy, Power and Consumers'!T55</f>
        <v>11</v>
      </c>
      <c r="U73" s="148">
        <f>'2.Energy, Power and Consumers'!U55</f>
        <v>11</v>
      </c>
      <c r="V73" s="148">
        <f>'2.Energy, Power and Consumers'!V55</f>
        <v>11</v>
      </c>
      <c r="W73" s="148">
        <f>'2.Energy, Power and Consumers'!W55</f>
        <v>11</v>
      </c>
      <c r="X73" s="148">
        <f>'2.Energy, Power and Consumers'!X55</f>
        <v>11</v>
      </c>
      <c r="Y73" s="148">
        <f>'2.Energy, Power and Consumers'!Y55</f>
        <v>11</v>
      </c>
      <c r="Z73" s="148">
        <f>'2.Energy, Power and Consumers'!Z55</f>
        <v>11</v>
      </c>
      <c r="AA73" s="148">
        <f>'2.Energy, Power and Consumers'!AA55</f>
        <v>11</v>
      </c>
      <c r="AB73" s="148">
        <f>'2.Energy, Power and Consumers'!AB55</f>
        <v>11</v>
      </c>
      <c r="AC73" s="148">
        <f>'2.Energy, Power and Consumers'!AC55</f>
        <v>11</v>
      </c>
      <c r="AD73" s="148">
        <f>'2.Energy, Power and Consumers'!AD55</f>
        <v>11</v>
      </c>
      <c r="AE73" s="148">
        <f>'2.Energy, Power and Consumers'!AE55</f>
        <v>11</v>
      </c>
      <c r="AF73" s="148">
        <f>'2.Energy, Power and Consumers'!AF55</f>
        <v>11</v>
      </c>
      <c r="AG73" s="148">
        <f>'2.Energy, Power and Consumers'!AG55</f>
        <v>11</v>
      </c>
      <c r="AH73" s="148">
        <f>'2.Energy, Power and Consumers'!AH55</f>
        <v>11</v>
      </c>
    </row>
    <row r="74" spans="2:34" x14ac:dyDescent="0.3">
      <c r="B74" s="55" t="str">
        <f>'8.Generators Charge'!B72</f>
        <v>Number of residential customers at Low Voltage</v>
      </c>
      <c r="C74" s="48" t="s">
        <v>154</v>
      </c>
      <c r="D74" s="148">
        <f>'2.Energy, Power and Consumers'!D56</f>
        <v>451</v>
      </c>
      <c r="E74" s="148">
        <f>'2.Energy, Power and Consumers'!E56</f>
        <v>451</v>
      </c>
      <c r="F74" s="148">
        <f>'2.Energy, Power and Consumers'!F56</f>
        <v>451</v>
      </c>
      <c r="G74" s="148">
        <f>'2.Energy, Power and Consumers'!G56</f>
        <v>451</v>
      </c>
      <c r="H74" s="148">
        <f>'2.Energy, Power and Consumers'!H56</f>
        <v>451</v>
      </c>
      <c r="I74" s="148">
        <f>'2.Energy, Power and Consumers'!I56</f>
        <v>451</v>
      </c>
      <c r="J74" s="148">
        <f>'2.Energy, Power and Consumers'!J56</f>
        <v>451</v>
      </c>
      <c r="K74" s="148">
        <f>'2.Energy, Power and Consumers'!K56</f>
        <v>451</v>
      </c>
      <c r="L74" s="148">
        <f>'2.Energy, Power and Consumers'!L56</f>
        <v>451</v>
      </c>
      <c r="M74" s="148">
        <f>'2.Energy, Power and Consumers'!M56</f>
        <v>451</v>
      </c>
      <c r="N74" s="148">
        <f>'2.Energy, Power and Consumers'!N56</f>
        <v>451</v>
      </c>
      <c r="O74" s="148">
        <f>'2.Energy, Power and Consumers'!O56</f>
        <v>451</v>
      </c>
      <c r="P74" s="148">
        <f>'2.Energy, Power and Consumers'!P56</f>
        <v>451</v>
      </c>
      <c r="Q74" s="148">
        <f>'2.Energy, Power and Consumers'!Q56</f>
        <v>451</v>
      </c>
      <c r="R74" s="148">
        <f>'2.Energy, Power and Consumers'!R56</f>
        <v>451</v>
      </c>
      <c r="S74" s="148">
        <f>'2.Energy, Power and Consumers'!S56</f>
        <v>451</v>
      </c>
      <c r="T74" s="148">
        <f>'2.Energy, Power and Consumers'!T56</f>
        <v>451</v>
      </c>
      <c r="U74" s="148">
        <f>'2.Energy, Power and Consumers'!U56</f>
        <v>451</v>
      </c>
      <c r="V74" s="148">
        <f>'2.Energy, Power and Consumers'!V56</f>
        <v>451</v>
      </c>
      <c r="W74" s="148">
        <f>'2.Energy, Power and Consumers'!W56</f>
        <v>451</v>
      </c>
      <c r="X74" s="148">
        <f>'2.Energy, Power and Consumers'!X56</f>
        <v>451</v>
      </c>
      <c r="Y74" s="148">
        <f>'2.Energy, Power and Consumers'!Y56</f>
        <v>451</v>
      </c>
      <c r="Z74" s="148">
        <f>'2.Energy, Power and Consumers'!Z56</f>
        <v>451</v>
      </c>
      <c r="AA74" s="148">
        <f>'2.Energy, Power and Consumers'!AA56</f>
        <v>451</v>
      </c>
      <c r="AB74" s="148">
        <f>'2.Energy, Power and Consumers'!AB56</f>
        <v>451</v>
      </c>
      <c r="AC74" s="148">
        <f>'2.Energy, Power and Consumers'!AC56</f>
        <v>451</v>
      </c>
      <c r="AD74" s="148">
        <f>'2.Energy, Power and Consumers'!AD56</f>
        <v>451</v>
      </c>
      <c r="AE74" s="148">
        <f>'2.Energy, Power and Consumers'!AE56</f>
        <v>451</v>
      </c>
      <c r="AF74" s="148">
        <f>'2.Energy, Power and Consumers'!AF56</f>
        <v>451</v>
      </c>
      <c r="AG74" s="148">
        <f>'2.Energy, Power and Consumers'!AG56</f>
        <v>451</v>
      </c>
      <c r="AH74" s="148">
        <f>'2.Energy, Power and Consumers'!AH56</f>
        <v>451</v>
      </c>
    </row>
    <row r="76" spans="2:34" x14ac:dyDescent="0.3">
      <c r="B76" s="55" t="str">
        <f>'8.Generators Charge'!B74</f>
        <v>Contribution of Industrial Customers at Medium Voltage</v>
      </c>
      <c r="C76" s="48" t="s">
        <v>154</v>
      </c>
      <c r="D76" s="149">
        <f>'2.Energy, Power and Consumers'!D58</f>
        <v>0.1</v>
      </c>
      <c r="E76" s="149">
        <f>'2.Energy, Power and Consumers'!E58</f>
        <v>0.1</v>
      </c>
      <c r="F76" s="149">
        <f>'2.Energy, Power and Consumers'!F58</f>
        <v>0.1</v>
      </c>
      <c r="G76" s="149">
        <f>'2.Energy, Power and Consumers'!G58</f>
        <v>0.1</v>
      </c>
      <c r="H76" s="149">
        <f>'2.Energy, Power and Consumers'!H58</f>
        <v>0.1</v>
      </c>
      <c r="I76" s="149">
        <f>'2.Energy, Power and Consumers'!I58</f>
        <v>0.1</v>
      </c>
      <c r="J76" s="149">
        <f>'2.Energy, Power and Consumers'!J58</f>
        <v>0.1</v>
      </c>
      <c r="K76" s="149">
        <f>'2.Energy, Power and Consumers'!K58</f>
        <v>0.1</v>
      </c>
      <c r="L76" s="149">
        <f>'2.Energy, Power and Consumers'!L58</f>
        <v>0.1</v>
      </c>
      <c r="M76" s="149">
        <f>'2.Energy, Power and Consumers'!M58</f>
        <v>0.1</v>
      </c>
      <c r="N76" s="149">
        <f>'2.Energy, Power and Consumers'!N58</f>
        <v>0.1</v>
      </c>
      <c r="O76" s="149">
        <f>'2.Energy, Power and Consumers'!O58</f>
        <v>0.1</v>
      </c>
      <c r="P76" s="149">
        <f>'2.Energy, Power and Consumers'!P58</f>
        <v>0.1</v>
      </c>
      <c r="Q76" s="149">
        <f>'2.Energy, Power and Consumers'!Q58</f>
        <v>0.1</v>
      </c>
      <c r="R76" s="149">
        <f>'2.Energy, Power and Consumers'!R58</f>
        <v>0.1</v>
      </c>
      <c r="S76" s="149">
        <f>'2.Energy, Power and Consumers'!S58</f>
        <v>0.1</v>
      </c>
      <c r="T76" s="149">
        <f>'2.Energy, Power and Consumers'!T58</f>
        <v>0.1</v>
      </c>
      <c r="U76" s="149">
        <f>'2.Energy, Power and Consumers'!U58</f>
        <v>0.1</v>
      </c>
      <c r="V76" s="149">
        <f>'2.Energy, Power and Consumers'!V58</f>
        <v>0.1</v>
      </c>
      <c r="W76" s="149">
        <f>'2.Energy, Power and Consumers'!W58</f>
        <v>0.1</v>
      </c>
      <c r="X76" s="149">
        <f>'2.Energy, Power and Consumers'!X58</f>
        <v>0.1</v>
      </c>
      <c r="Y76" s="149">
        <f>'2.Energy, Power and Consumers'!Y58</f>
        <v>0.1</v>
      </c>
      <c r="Z76" s="149">
        <f>'2.Energy, Power and Consumers'!Z58</f>
        <v>0.1</v>
      </c>
      <c r="AA76" s="149">
        <f>'2.Energy, Power and Consumers'!AA58</f>
        <v>0.1</v>
      </c>
      <c r="AB76" s="149">
        <f>'2.Energy, Power and Consumers'!AB58</f>
        <v>0.1</v>
      </c>
      <c r="AC76" s="149">
        <f>'2.Energy, Power and Consumers'!AC58</f>
        <v>0.1</v>
      </c>
      <c r="AD76" s="149">
        <f>'2.Energy, Power and Consumers'!AD58</f>
        <v>0.1</v>
      </c>
      <c r="AE76" s="149">
        <f>'2.Energy, Power and Consumers'!AE58</f>
        <v>0.1</v>
      </c>
      <c r="AF76" s="149">
        <f>'2.Energy, Power and Consumers'!AF58</f>
        <v>0.1</v>
      </c>
      <c r="AG76" s="149">
        <f>'2.Energy, Power and Consumers'!AG58</f>
        <v>0.1</v>
      </c>
      <c r="AH76" s="149">
        <f>'2.Energy, Power and Consumers'!AH58</f>
        <v>0.1</v>
      </c>
    </row>
    <row r="77" spans="2:34" ht="28.8" x14ac:dyDescent="0.3">
      <c r="B77" s="55" t="str">
        <f>'8.Generators Charge'!B75</f>
        <v>Contribution of  semi-industrial/commercial customers at Medium Voltage</v>
      </c>
      <c r="C77" s="48" t="s">
        <v>154</v>
      </c>
      <c r="D77" s="149">
        <f>'2.Energy, Power and Consumers'!D59</f>
        <v>0.3</v>
      </c>
      <c r="E77" s="149">
        <f>'2.Energy, Power and Consumers'!E59</f>
        <v>0.3</v>
      </c>
      <c r="F77" s="149">
        <f>'2.Energy, Power and Consumers'!F59</f>
        <v>0.3</v>
      </c>
      <c r="G77" s="149">
        <f>'2.Energy, Power and Consumers'!G59</f>
        <v>0.3</v>
      </c>
      <c r="H77" s="149">
        <f>'2.Energy, Power and Consumers'!H59</f>
        <v>0.3</v>
      </c>
      <c r="I77" s="149">
        <f>'2.Energy, Power and Consumers'!I59</f>
        <v>0.3</v>
      </c>
      <c r="J77" s="149">
        <f>'2.Energy, Power and Consumers'!J59</f>
        <v>0.3</v>
      </c>
      <c r="K77" s="149">
        <f>'2.Energy, Power and Consumers'!K59</f>
        <v>0.3</v>
      </c>
      <c r="L77" s="149">
        <f>'2.Energy, Power and Consumers'!L59</f>
        <v>0.3</v>
      </c>
      <c r="M77" s="149">
        <f>'2.Energy, Power and Consumers'!M59</f>
        <v>0.3</v>
      </c>
      <c r="N77" s="149">
        <f>'2.Energy, Power and Consumers'!N59</f>
        <v>0.3</v>
      </c>
      <c r="O77" s="149">
        <f>'2.Energy, Power and Consumers'!O59</f>
        <v>0.3</v>
      </c>
      <c r="P77" s="149">
        <f>'2.Energy, Power and Consumers'!P59</f>
        <v>0.3</v>
      </c>
      <c r="Q77" s="149">
        <f>'2.Energy, Power and Consumers'!Q59</f>
        <v>0.3</v>
      </c>
      <c r="R77" s="149">
        <f>'2.Energy, Power and Consumers'!R59</f>
        <v>0.3</v>
      </c>
      <c r="S77" s="149">
        <f>'2.Energy, Power and Consumers'!S59</f>
        <v>0.3</v>
      </c>
      <c r="T77" s="149">
        <f>'2.Energy, Power and Consumers'!T59</f>
        <v>0.3</v>
      </c>
      <c r="U77" s="149">
        <f>'2.Energy, Power and Consumers'!U59</f>
        <v>0.3</v>
      </c>
      <c r="V77" s="149">
        <f>'2.Energy, Power and Consumers'!V59</f>
        <v>0.3</v>
      </c>
      <c r="W77" s="149">
        <f>'2.Energy, Power and Consumers'!W59</f>
        <v>0.3</v>
      </c>
      <c r="X77" s="149">
        <f>'2.Energy, Power and Consumers'!X59</f>
        <v>0.3</v>
      </c>
      <c r="Y77" s="149">
        <f>'2.Energy, Power and Consumers'!Y59</f>
        <v>0.3</v>
      </c>
      <c r="Z77" s="149">
        <f>'2.Energy, Power and Consumers'!Z59</f>
        <v>0.3</v>
      </c>
      <c r="AA77" s="149">
        <f>'2.Energy, Power and Consumers'!AA59</f>
        <v>0.3</v>
      </c>
      <c r="AB77" s="149">
        <f>'2.Energy, Power and Consumers'!AB59</f>
        <v>0.3</v>
      </c>
      <c r="AC77" s="149">
        <f>'2.Energy, Power and Consumers'!AC59</f>
        <v>0.3</v>
      </c>
      <c r="AD77" s="149">
        <f>'2.Energy, Power and Consumers'!AD59</f>
        <v>0.3</v>
      </c>
      <c r="AE77" s="149">
        <f>'2.Energy, Power and Consumers'!AE59</f>
        <v>0.3</v>
      </c>
      <c r="AF77" s="149">
        <f>'2.Energy, Power and Consumers'!AF59</f>
        <v>0.3</v>
      </c>
      <c r="AG77" s="149">
        <f>'2.Energy, Power and Consumers'!AG59</f>
        <v>0.3</v>
      </c>
      <c r="AH77" s="149">
        <f>'2.Energy, Power and Consumers'!AH59</f>
        <v>0.3</v>
      </c>
    </row>
    <row r="78" spans="2:34" ht="28.8" x14ac:dyDescent="0.3">
      <c r="B78" s="55" t="str">
        <f>'8.Generators Charge'!B76</f>
        <v>Contribution of  semi-industrial/commercial customers at Low Voltage</v>
      </c>
      <c r="C78" s="48" t="s">
        <v>154</v>
      </c>
      <c r="D78" s="149">
        <f>'2.Energy, Power and Consumers'!D60</f>
        <v>0.3</v>
      </c>
      <c r="E78" s="149">
        <f>'2.Energy, Power and Consumers'!E60</f>
        <v>0.3</v>
      </c>
      <c r="F78" s="149">
        <f>'2.Energy, Power and Consumers'!F60</f>
        <v>0.3</v>
      </c>
      <c r="G78" s="149">
        <f>'2.Energy, Power and Consumers'!G60</f>
        <v>0.3</v>
      </c>
      <c r="H78" s="149">
        <f>'2.Energy, Power and Consumers'!H60</f>
        <v>0.3</v>
      </c>
      <c r="I78" s="149">
        <f>'2.Energy, Power and Consumers'!I60</f>
        <v>0.3</v>
      </c>
      <c r="J78" s="149">
        <f>'2.Energy, Power and Consumers'!J60</f>
        <v>0.3</v>
      </c>
      <c r="K78" s="149">
        <f>'2.Energy, Power and Consumers'!K60</f>
        <v>0.3</v>
      </c>
      <c r="L78" s="149">
        <f>'2.Energy, Power and Consumers'!L60</f>
        <v>0.3</v>
      </c>
      <c r="M78" s="149">
        <f>'2.Energy, Power and Consumers'!M60</f>
        <v>0.3</v>
      </c>
      <c r="N78" s="149">
        <f>'2.Energy, Power and Consumers'!N60</f>
        <v>0.3</v>
      </c>
      <c r="O78" s="149">
        <f>'2.Energy, Power and Consumers'!O60</f>
        <v>0.3</v>
      </c>
      <c r="P78" s="149">
        <f>'2.Energy, Power and Consumers'!P60</f>
        <v>0.3</v>
      </c>
      <c r="Q78" s="149">
        <f>'2.Energy, Power and Consumers'!Q60</f>
        <v>0.3</v>
      </c>
      <c r="R78" s="149">
        <f>'2.Energy, Power and Consumers'!R60</f>
        <v>0.3</v>
      </c>
      <c r="S78" s="149">
        <f>'2.Energy, Power and Consumers'!S60</f>
        <v>0.3</v>
      </c>
      <c r="T78" s="149">
        <f>'2.Energy, Power and Consumers'!T60</f>
        <v>0.3</v>
      </c>
      <c r="U78" s="149">
        <f>'2.Energy, Power and Consumers'!U60</f>
        <v>0.3</v>
      </c>
      <c r="V78" s="149">
        <f>'2.Energy, Power and Consumers'!V60</f>
        <v>0.3</v>
      </c>
      <c r="W78" s="149">
        <f>'2.Energy, Power and Consumers'!W60</f>
        <v>0.3</v>
      </c>
      <c r="X78" s="149">
        <f>'2.Energy, Power and Consumers'!X60</f>
        <v>0.3</v>
      </c>
      <c r="Y78" s="149">
        <f>'2.Energy, Power and Consumers'!Y60</f>
        <v>0.3</v>
      </c>
      <c r="Z78" s="149">
        <f>'2.Energy, Power and Consumers'!Z60</f>
        <v>0.3</v>
      </c>
      <c r="AA78" s="149">
        <f>'2.Energy, Power and Consumers'!AA60</f>
        <v>0.3</v>
      </c>
      <c r="AB78" s="149">
        <f>'2.Energy, Power and Consumers'!AB60</f>
        <v>0.3</v>
      </c>
      <c r="AC78" s="149">
        <f>'2.Energy, Power and Consumers'!AC60</f>
        <v>0.3</v>
      </c>
      <c r="AD78" s="149">
        <f>'2.Energy, Power and Consumers'!AD60</f>
        <v>0.3</v>
      </c>
      <c r="AE78" s="149">
        <f>'2.Energy, Power and Consumers'!AE60</f>
        <v>0.3</v>
      </c>
      <c r="AF78" s="149">
        <f>'2.Energy, Power and Consumers'!AF60</f>
        <v>0.3</v>
      </c>
      <c r="AG78" s="149">
        <f>'2.Energy, Power and Consumers'!AG60</f>
        <v>0.3</v>
      </c>
      <c r="AH78" s="149">
        <f>'2.Energy, Power and Consumers'!AH60</f>
        <v>0.3</v>
      </c>
    </row>
    <row r="79" spans="2:34" x14ac:dyDescent="0.3">
      <c r="B79" s="55" t="str">
        <f>'8.Generators Charge'!B77</f>
        <v>Contribution of residential customers at Low Voltage</v>
      </c>
      <c r="C79" s="48" t="s">
        <v>154</v>
      </c>
      <c r="D79" s="149">
        <f>'2.Energy, Power and Consumers'!D61</f>
        <v>0.3</v>
      </c>
      <c r="E79" s="149">
        <f>'2.Energy, Power and Consumers'!E61</f>
        <v>0.3</v>
      </c>
      <c r="F79" s="149">
        <f>'2.Energy, Power and Consumers'!F61</f>
        <v>0.3</v>
      </c>
      <c r="G79" s="149">
        <f>'2.Energy, Power and Consumers'!G61</f>
        <v>0.3</v>
      </c>
      <c r="H79" s="149">
        <f>'2.Energy, Power and Consumers'!H61</f>
        <v>0.3</v>
      </c>
      <c r="I79" s="149">
        <f>'2.Energy, Power and Consumers'!I61</f>
        <v>0.3</v>
      </c>
      <c r="J79" s="149">
        <f>'2.Energy, Power and Consumers'!J61</f>
        <v>0.3</v>
      </c>
      <c r="K79" s="149">
        <f>'2.Energy, Power and Consumers'!K61</f>
        <v>0.3</v>
      </c>
      <c r="L79" s="149">
        <f>'2.Energy, Power and Consumers'!L61</f>
        <v>0.3</v>
      </c>
      <c r="M79" s="149">
        <f>'2.Energy, Power and Consumers'!M61</f>
        <v>0.3</v>
      </c>
      <c r="N79" s="149">
        <f>'2.Energy, Power and Consumers'!N61</f>
        <v>0.3</v>
      </c>
      <c r="O79" s="149">
        <f>'2.Energy, Power and Consumers'!O61</f>
        <v>0.3</v>
      </c>
      <c r="P79" s="149">
        <f>'2.Energy, Power and Consumers'!P61</f>
        <v>0.3</v>
      </c>
      <c r="Q79" s="149">
        <f>'2.Energy, Power and Consumers'!Q61</f>
        <v>0.3</v>
      </c>
      <c r="R79" s="149">
        <f>'2.Energy, Power and Consumers'!R61</f>
        <v>0.3</v>
      </c>
      <c r="S79" s="149">
        <f>'2.Energy, Power and Consumers'!S61</f>
        <v>0.3</v>
      </c>
      <c r="T79" s="149">
        <f>'2.Energy, Power and Consumers'!T61</f>
        <v>0.3</v>
      </c>
      <c r="U79" s="149">
        <f>'2.Energy, Power and Consumers'!U61</f>
        <v>0.3</v>
      </c>
      <c r="V79" s="149">
        <f>'2.Energy, Power and Consumers'!V61</f>
        <v>0.3</v>
      </c>
      <c r="W79" s="149">
        <f>'2.Energy, Power and Consumers'!W61</f>
        <v>0.3</v>
      </c>
      <c r="X79" s="149">
        <f>'2.Energy, Power and Consumers'!X61</f>
        <v>0.3</v>
      </c>
      <c r="Y79" s="149">
        <f>'2.Energy, Power and Consumers'!Y61</f>
        <v>0.3</v>
      </c>
      <c r="Z79" s="149">
        <f>'2.Energy, Power and Consumers'!Z61</f>
        <v>0.3</v>
      </c>
      <c r="AA79" s="149">
        <f>'2.Energy, Power and Consumers'!AA61</f>
        <v>0.3</v>
      </c>
      <c r="AB79" s="149">
        <f>'2.Energy, Power and Consumers'!AB61</f>
        <v>0.3</v>
      </c>
      <c r="AC79" s="149">
        <f>'2.Energy, Power and Consumers'!AC61</f>
        <v>0.3</v>
      </c>
      <c r="AD79" s="149">
        <f>'2.Energy, Power and Consumers'!AD61</f>
        <v>0.3</v>
      </c>
      <c r="AE79" s="149">
        <f>'2.Energy, Power and Consumers'!AE61</f>
        <v>0.3</v>
      </c>
      <c r="AF79" s="149">
        <f>'2.Energy, Power and Consumers'!AF61</f>
        <v>0.3</v>
      </c>
      <c r="AG79" s="149">
        <f>'2.Energy, Power and Consumers'!AG61</f>
        <v>0.3</v>
      </c>
      <c r="AH79" s="149">
        <f>'2.Energy, Power and Consumers'!AH61</f>
        <v>0.3</v>
      </c>
    </row>
    <row r="81" spans="2:34" x14ac:dyDescent="0.3">
      <c r="B81" s="12" t="s">
        <v>338</v>
      </c>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row>
    <row r="82" spans="2:34" x14ac:dyDescent="0.3">
      <c r="B82" s="55" t="str">
        <f>'8.Generators Charge'!B80</f>
        <v>Industrial customers  at Medium Voltage</v>
      </c>
      <c r="C82" s="48" t="s">
        <v>190</v>
      </c>
      <c r="D82" s="148">
        <v>0</v>
      </c>
      <c r="E82" s="148">
        <v>0</v>
      </c>
      <c r="F82" s="148">
        <v>0</v>
      </c>
      <c r="G82" s="148">
        <v>0</v>
      </c>
      <c r="H82" s="148">
        <v>0</v>
      </c>
      <c r="I82" s="148">
        <v>0</v>
      </c>
      <c r="J82" s="148">
        <v>0</v>
      </c>
      <c r="K82" s="148">
        <v>0</v>
      </c>
      <c r="L82" s="148">
        <v>0</v>
      </c>
      <c r="M82" s="148">
        <v>0</v>
      </c>
      <c r="N82" s="148">
        <v>0</v>
      </c>
      <c r="O82" s="148">
        <v>0</v>
      </c>
      <c r="P82" s="148">
        <v>0</v>
      </c>
      <c r="Q82" s="148">
        <v>0</v>
      </c>
      <c r="R82" s="148">
        <v>0</v>
      </c>
      <c r="S82" s="148">
        <v>0</v>
      </c>
      <c r="T82" s="148">
        <v>0</v>
      </c>
      <c r="U82" s="148">
        <v>0</v>
      </c>
      <c r="V82" s="148">
        <v>0</v>
      </c>
      <c r="W82" s="148">
        <v>0</v>
      </c>
      <c r="X82" s="148">
        <v>0</v>
      </c>
      <c r="Y82" s="148">
        <v>0</v>
      </c>
      <c r="Z82" s="148">
        <v>0</v>
      </c>
      <c r="AA82" s="148">
        <v>0</v>
      </c>
      <c r="AB82" s="148">
        <v>0</v>
      </c>
      <c r="AC82" s="148">
        <v>0</v>
      </c>
      <c r="AD82" s="148">
        <v>0</v>
      </c>
      <c r="AE82" s="148">
        <v>0</v>
      </c>
      <c r="AF82" s="148">
        <v>0</v>
      </c>
      <c r="AG82" s="148">
        <v>0</v>
      </c>
      <c r="AH82" s="148">
        <v>0</v>
      </c>
    </row>
    <row r="83" spans="2:34" ht="15.75" customHeight="1" x14ac:dyDescent="0.3">
      <c r="B83" s="55" t="str">
        <f>'8.Generators Charge'!B81</f>
        <v>Semi-industrial/commercial customers at Medium Voltage</v>
      </c>
      <c r="C83" s="48" t="s">
        <v>190</v>
      </c>
      <c r="D83" s="148">
        <v>0</v>
      </c>
      <c r="E83" s="148">
        <v>0</v>
      </c>
      <c r="F83" s="148">
        <v>0</v>
      </c>
      <c r="G83" s="148">
        <v>0</v>
      </c>
      <c r="H83" s="148">
        <v>0</v>
      </c>
      <c r="I83" s="148">
        <v>0</v>
      </c>
      <c r="J83" s="148">
        <v>0</v>
      </c>
      <c r="K83" s="148">
        <v>0</v>
      </c>
      <c r="L83" s="148">
        <v>0</v>
      </c>
      <c r="M83" s="148">
        <v>0</v>
      </c>
      <c r="N83" s="148">
        <v>0</v>
      </c>
      <c r="O83" s="148">
        <v>0</v>
      </c>
      <c r="P83" s="148">
        <v>0</v>
      </c>
      <c r="Q83" s="148">
        <v>0</v>
      </c>
      <c r="R83" s="148">
        <v>0</v>
      </c>
      <c r="S83" s="148">
        <v>0</v>
      </c>
      <c r="T83" s="148">
        <v>0</v>
      </c>
      <c r="U83" s="148">
        <v>0</v>
      </c>
      <c r="V83" s="148">
        <v>0</v>
      </c>
      <c r="W83" s="148">
        <v>0</v>
      </c>
      <c r="X83" s="148">
        <v>0</v>
      </c>
      <c r="Y83" s="148">
        <v>0</v>
      </c>
      <c r="Z83" s="148">
        <v>0</v>
      </c>
      <c r="AA83" s="148">
        <v>0</v>
      </c>
      <c r="AB83" s="148">
        <v>0</v>
      </c>
      <c r="AC83" s="148">
        <v>0</v>
      </c>
      <c r="AD83" s="148">
        <v>0</v>
      </c>
      <c r="AE83" s="148">
        <v>0</v>
      </c>
      <c r="AF83" s="148">
        <v>0</v>
      </c>
      <c r="AG83" s="148">
        <v>0</v>
      </c>
      <c r="AH83" s="148">
        <v>0</v>
      </c>
    </row>
    <row r="84" spans="2:34" x14ac:dyDescent="0.3">
      <c r="B84" s="55" t="str">
        <f>'8.Generators Charge'!B82</f>
        <v>Semi-industrial/commercial customers at Low Voltage</v>
      </c>
      <c r="C84" s="48" t="s">
        <v>190</v>
      </c>
      <c r="D84" s="148">
        <v>0</v>
      </c>
      <c r="E84" s="148">
        <v>0</v>
      </c>
      <c r="F84" s="148">
        <v>0</v>
      </c>
      <c r="G84" s="148">
        <v>0</v>
      </c>
      <c r="H84" s="148">
        <v>0</v>
      </c>
      <c r="I84" s="148">
        <v>0</v>
      </c>
      <c r="J84" s="148">
        <v>0</v>
      </c>
      <c r="K84" s="148">
        <v>0</v>
      </c>
      <c r="L84" s="148">
        <v>0</v>
      </c>
      <c r="M84" s="148">
        <v>0</v>
      </c>
      <c r="N84" s="148">
        <v>0</v>
      </c>
      <c r="O84" s="148">
        <v>0</v>
      </c>
      <c r="P84" s="148">
        <v>0</v>
      </c>
      <c r="Q84" s="148">
        <v>0</v>
      </c>
      <c r="R84" s="148">
        <v>0</v>
      </c>
      <c r="S84" s="148">
        <v>0</v>
      </c>
      <c r="T84" s="148">
        <v>0</v>
      </c>
      <c r="U84" s="148">
        <v>0</v>
      </c>
      <c r="V84" s="148">
        <v>0</v>
      </c>
      <c r="W84" s="148">
        <v>0</v>
      </c>
      <c r="X84" s="148">
        <v>0</v>
      </c>
      <c r="Y84" s="148">
        <v>0</v>
      </c>
      <c r="Z84" s="148">
        <v>0</v>
      </c>
      <c r="AA84" s="148">
        <v>0</v>
      </c>
      <c r="AB84" s="148">
        <v>0</v>
      </c>
      <c r="AC84" s="148">
        <v>0</v>
      </c>
      <c r="AD84" s="148">
        <v>0</v>
      </c>
      <c r="AE84" s="148">
        <v>0</v>
      </c>
      <c r="AF84" s="148">
        <v>0</v>
      </c>
      <c r="AG84" s="148">
        <v>0</v>
      </c>
      <c r="AH84" s="148">
        <v>0</v>
      </c>
    </row>
    <row r="85" spans="2:34" ht="15.75" customHeight="1" x14ac:dyDescent="0.3">
      <c r="B85" s="55" t="str">
        <f>'8.Generators Charge'!B83</f>
        <v>Residential customers at Low Voltage</v>
      </c>
      <c r="C85" s="48" t="s">
        <v>190</v>
      </c>
      <c r="D85" s="148">
        <v>0</v>
      </c>
      <c r="E85" s="148">
        <v>0</v>
      </c>
      <c r="F85" s="148">
        <v>0</v>
      </c>
      <c r="G85" s="148">
        <v>0</v>
      </c>
      <c r="H85" s="148">
        <v>0</v>
      </c>
      <c r="I85" s="148">
        <v>0</v>
      </c>
      <c r="J85" s="148">
        <v>0</v>
      </c>
      <c r="K85" s="148">
        <v>0</v>
      </c>
      <c r="L85" s="148">
        <v>0</v>
      </c>
      <c r="M85" s="148">
        <v>0</v>
      </c>
      <c r="N85" s="148">
        <v>0</v>
      </c>
      <c r="O85" s="148">
        <v>0</v>
      </c>
      <c r="P85" s="148">
        <v>0</v>
      </c>
      <c r="Q85" s="148">
        <v>0</v>
      </c>
      <c r="R85" s="148">
        <v>0</v>
      </c>
      <c r="S85" s="148">
        <v>0</v>
      </c>
      <c r="T85" s="148">
        <v>0</v>
      </c>
      <c r="U85" s="148">
        <v>0</v>
      </c>
      <c r="V85" s="148">
        <v>0</v>
      </c>
      <c r="W85" s="148">
        <v>0</v>
      </c>
      <c r="X85" s="148">
        <v>0</v>
      </c>
      <c r="Y85" s="148">
        <v>0</v>
      </c>
      <c r="Z85" s="148">
        <v>0</v>
      </c>
      <c r="AA85" s="148">
        <v>0</v>
      </c>
      <c r="AB85" s="148">
        <v>0</v>
      </c>
      <c r="AC85" s="148">
        <v>0</v>
      </c>
      <c r="AD85" s="148">
        <v>0</v>
      </c>
      <c r="AE85" s="148">
        <v>0</v>
      </c>
      <c r="AF85" s="148">
        <v>0</v>
      </c>
      <c r="AG85" s="148">
        <v>0</v>
      </c>
      <c r="AH85" s="148">
        <v>0</v>
      </c>
    </row>
    <row r="87" spans="2:34" x14ac:dyDescent="0.3">
      <c r="B87" s="12" t="s">
        <v>339</v>
      </c>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row>
    <row r="88" spans="2:34" x14ac:dyDescent="0.3">
      <c r="B88" s="55" t="str">
        <f>'8.Generators Charge'!B86</f>
        <v>Industrial customers  at Medium Voltage</v>
      </c>
      <c r="C88" s="48" t="s">
        <v>308</v>
      </c>
      <c r="D88" s="148">
        <f>IFERROR($D$11*D76/D71,0)/12*1000</f>
        <v>175.00000000000003</v>
      </c>
      <c r="E88" s="148">
        <f t="shared" ref="E88:AH91" si="38">IFERROR($D$11*E76/E71,0)/12*1000</f>
        <v>175.00000000000003</v>
      </c>
      <c r="F88" s="148">
        <f t="shared" si="38"/>
        <v>175.00000000000003</v>
      </c>
      <c r="G88" s="148">
        <f t="shared" si="38"/>
        <v>175.00000000000003</v>
      </c>
      <c r="H88" s="148">
        <f t="shared" si="38"/>
        <v>175.00000000000003</v>
      </c>
      <c r="I88" s="148">
        <f t="shared" si="38"/>
        <v>175.00000000000003</v>
      </c>
      <c r="J88" s="148">
        <f t="shared" si="38"/>
        <v>175.00000000000003</v>
      </c>
      <c r="K88" s="148">
        <f t="shared" si="38"/>
        <v>175.00000000000003</v>
      </c>
      <c r="L88" s="148">
        <f t="shared" si="38"/>
        <v>175.00000000000003</v>
      </c>
      <c r="M88" s="148">
        <f t="shared" si="38"/>
        <v>175.00000000000003</v>
      </c>
      <c r="N88" s="148">
        <f t="shared" si="38"/>
        <v>175.00000000000003</v>
      </c>
      <c r="O88" s="148">
        <f t="shared" si="38"/>
        <v>175.00000000000003</v>
      </c>
      <c r="P88" s="148">
        <f t="shared" si="38"/>
        <v>175.00000000000003</v>
      </c>
      <c r="Q88" s="148">
        <f t="shared" si="38"/>
        <v>175.00000000000003</v>
      </c>
      <c r="R88" s="148">
        <f t="shared" si="38"/>
        <v>175.00000000000003</v>
      </c>
      <c r="S88" s="148">
        <f t="shared" si="38"/>
        <v>175.00000000000003</v>
      </c>
      <c r="T88" s="148">
        <f t="shared" si="38"/>
        <v>175.00000000000003</v>
      </c>
      <c r="U88" s="148">
        <f t="shared" si="38"/>
        <v>175.00000000000003</v>
      </c>
      <c r="V88" s="148">
        <f t="shared" si="38"/>
        <v>175.00000000000003</v>
      </c>
      <c r="W88" s="148">
        <f t="shared" si="38"/>
        <v>175.00000000000003</v>
      </c>
      <c r="X88" s="148">
        <f t="shared" si="38"/>
        <v>175.00000000000003</v>
      </c>
      <c r="Y88" s="148">
        <f t="shared" si="38"/>
        <v>175.00000000000003</v>
      </c>
      <c r="Z88" s="148">
        <f t="shared" si="38"/>
        <v>175.00000000000003</v>
      </c>
      <c r="AA88" s="148">
        <f t="shared" si="38"/>
        <v>175.00000000000003</v>
      </c>
      <c r="AB88" s="148">
        <f t="shared" si="38"/>
        <v>175.00000000000003</v>
      </c>
      <c r="AC88" s="148">
        <f t="shared" si="38"/>
        <v>175.00000000000003</v>
      </c>
      <c r="AD88" s="148">
        <f t="shared" si="38"/>
        <v>175.00000000000003</v>
      </c>
      <c r="AE88" s="148">
        <f t="shared" si="38"/>
        <v>175.00000000000003</v>
      </c>
      <c r="AF88" s="148">
        <f t="shared" si="38"/>
        <v>175.00000000000003</v>
      </c>
      <c r="AG88" s="148">
        <f t="shared" si="38"/>
        <v>175.00000000000003</v>
      </c>
      <c r="AH88" s="148">
        <f t="shared" si="38"/>
        <v>175.00000000000003</v>
      </c>
    </row>
    <row r="89" spans="2:34" x14ac:dyDescent="0.3">
      <c r="B89" s="55" t="str">
        <f>'8.Generators Charge'!B87</f>
        <v>Semi-industrial/commercial customers at Medium Voltage</v>
      </c>
      <c r="C89" s="48" t="s">
        <v>308</v>
      </c>
      <c r="D89" s="148">
        <f t="shared" ref="D89:S91" si="39">IFERROR($D$11*D77/D72,0)/12*1000</f>
        <v>47.727272727272727</v>
      </c>
      <c r="E89" s="148">
        <f t="shared" si="39"/>
        <v>47.727272727272727</v>
      </c>
      <c r="F89" s="148">
        <f t="shared" si="39"/>
        <v>47.727272727272727</v>
      </c>
      <c r="G89" s="148">
        <f t="shared" si="39"/>
        <v>47.727272727272727</v>
      </c>
      <c r="H89" s="148">
        <f t="shared" si="39"/>
        <v>47.727272727272727</v>
      </c>
      <c r="I89" s="148">
        <f t="shared" si="39"/>
        <v>47.727272727272727</v>
      </c>
      <c r="J89" s="148">
        <f t="shared" si="39"/>
        <v>47.727272727272727</v>
      </c>
      <c r="K89" s="148">
        <f t="shared" si="39"/>
        <v>47.727272727272727</v>
      </c>
      <c r="L89" s="148">
        <f t="shared" si="39"/>
        <v>47.727272727272727</v>
      </c>
      <c r="M89" s="148">
        <f t="shared" si="39"/>
        <v>47.727272727272727</v>
      </c>
      <c r="N89" s="148">
        <f t="shared" si="39"/>
        <v>47.727272727272727</v>
      </c>
      <c r="O89" s="148">
        <f t="shared" si="39"/>
        <v>47.727272727272727</v>
      </c>
      <c r="P89" s="148">
        <f t="shared" si="39"/>
        <v>47.727272727272727</v>
      </c>
      <c r="Q89" s="148">
        <f t="shared" si="39"/>
        <v>47.727272727272727</v>
      </c>
      <c r="R89" s="148">
        <f t="shared" si="39"/>
        <v>47.727272727272727</v>
      </c>
      <c r="S89" s="148">
        <f t="shared" si="39"/>
        <v>47.727272727272727</v>
      </c>
      <c r="T89" s="148">
        <f t="shared" si="38"/>
        <v>47.727272727272727</v>
      </c>
      <c r="U89" s="148">
        <f t="shared" si="38"/>
        <v>47.727272727272727</v>
      </c>
      <c r="V89" s="148">
        <f t="shared" si="38"/>
        <v>47.727272727272727</v>
      </c>
      <c r="W89" s="148">
        <f t="shared" si="38"/>
        <v>47.727272727272727</v>
      </c>
      <c r="X89" s="148">
        <f t="shared" si="38"/>
        <v>47.727272727272727</v>
      </c>
      <c r="Y89" s="148">
        <f t="shared" si="38"/>
        <v>47.727272727272727</v>
      </c>
      <c r="Z89" s="148">
        <f t="shared" si="38"/>
        <v>47.727272727272727</v>
      </c>
      <c r="AA89" s="148">
        <f t="shared" si="38"/>
        <v>47.727272727272727</v>
      </c>
      <c r="AB89" s="148">
        <f t="shared" si="38"/>
        <v>47.727272727272727</v>
      </c>
      <c r="AC89" s="148">
        <f t="shared" si="38"/>
        <v>47.727272727272727</v>
      </c>
      <c r="AD89" s="148">
        <f t="shared" si="38"/>
        <v>47.727272727272727</v>
      </c>
      <c r="AE89" s="148">
        <f t="shared" si="38"/>
        <v>47.727272727272727</v>
      </c>
      <c r="AF89" s="148">
        <f t="shared" si="38"/>
        <v>47.727272727272727</v>
      </c>
      <c r="AG89" s="148">
        <f t="shared" si="38"/>
        <v>47.727272727272727</v>
      </c>
      <c r="AH89" s="148">
        <f t="shared" si="38"/>
        <v>47.727272727272727</v>
      </c>
    </row>
    <row r="90" spans="2:34" x14ac:dyDescent="0.3">
      <c r="B90" s="55" t="str">
        <f>'8.Generators Charge'!B88</f>
        <v>Semi-industrial/commercial customers at Low Voltage</v>
      </c>
      <c r="C90" s="48" t="s">
        <v>308</v>
      </c>
      <c r="D90" s="148">
        <f t="shared" si="39"/>
        <v>47.727272727272727</v>
      </c>
      <c r="E90" s="148">
        <f t="shared" si="38"/>
        <v>47.727272727272727</v>
      </c>
      <c r="F90" s="148">
        <f t="shared" si="38"/>
        <v>47.727272727272727</v>
      </c>
      <c r="G90" s="148">
        <f t="shared" si="38"/>
        <v>47.727272727272727</v>
      </c>
      <c r="H90" s="148">
        <f t="shared" si="38"/>
        <v>47.727272727272727</v>
      </c>
      <c r="I90" s="148">
        <f t="shared" si="38"/>
        <v>47.727272727272727</v>
      </c>
      <c r="J90" s="148">
        <f t="shared" si="38"/>
        <v>47.727272727272727</v>
      </c>
      <c r="K90" s="148">
        <f t="shared" si="38"/>
        <v>47.727272727272727</v>
      </c>
      <c r="L90" s="148">
        <f t="shared" si="38"/>
        <v>47.727272727272727</v>
      </c>
      <c r="M90" s="148">
        <f t="shared" si="38"/>
        <v>47.727272727272727</v>
      </c>
      <c r="N90" s="148">
        <f t="shared" si="38"/>
        <v>47.727272727272727</v>
      </c>
      <c r="O90" s="148">
        <f t="shared" si="38"/>
        <v>47.727272727272727</v>
      </c>
      <c r="P90" s="148">
        <f t="shared" si="38"/>
        <v>47.727272727272727</v>
      </c>
      <c r="Q90" s="148">
        <f t="shared" si="38"/>
        <v>47.727272727272727</v>
      </c>
      <c r="R90" s="148">
        <f t="shared" si="38"/>
        <v>47.727272727272727</v>
      </c>
      <c r="S90" s="148">
        <f t="shared" si="38"/>
        <v>47.727272727272727</v>
      </c>
      <c r="T90" s="148">
        <f t="shared" si="38"/>
        <v>47.727272727272727</v>
      </c>
      <c r="U90" s="148">
        <f t="shared" si="38"/>
        <v>47.727272727272727</v>
      </c>
      <c r="V90" s="148">
        <f t="shared" si="38"/>
        <v>47.727272727272727</v>
      </c>
      <c r="W90" s="148">
        <f t="shared" si="38"/>
        <v>47.727272727272727</v>
      </c>
      <c r="X90" s="148">
        <f t="shared" si="38"/>
        <v>47.727272727272727</v>
      </c>
      <c r="Y90" s="148">
        <f t="shared" si="38"/>
        <v>47.727272727272727</v>
      </c>
      <c r="Z90" s="148">
        <f t="shared" si="38"/>
        <v>47.727272727272727</v>
      </c>
      <c r="AA90" s="148">
        <f t="shared" si="38"/>
        <v>47.727272727272727</v>
      </c>
      <c r="AB90" s="148">
        <f t="shared" si="38"/>
        <v>47.727272727272727</v>
      </c>
      <c r="AC90" s="148">
        <f t="shared" si="38"/>
        <v>47.727272727272727</v>
      </c>
      <c r="AD90" s="148">
        <f t="shared" si="38"/>
        <v>47.727272727272727</v>
      </c>
      <c r="AE90" s="148">
        <f t="shared" si="38"/>
        <v>47.727272727272727</v>
      </c>
      <c r="AF90" s="148">
        <f t="shared" si="38"/>
        <v>47.727272727272727</v>
      </c>
      <c r="AG90" s="148">
        <f t="shared" si="38"/>
        <v>47.727272727272727</v>
      </c>
      <c r="AH90" s="148">
        <f t="shared" si="38"/>
        <v>47.727272727272727</v>
      </c>
    </row>
    <row r="91" spans="2:34" x14ac:dyDescent="0.3">
      <c r="B91" s="55" t="str">
        <f>'8.Generators Charge'!B89</f>
        <v>Residential customers at Low Voltage</v>
      </c>
      <c r="C91" s="48" t="s">
        <v>308</v>
      </c>
      <c r="D91" s="148">
        <f t="shared" si="39"/>
        <v>1.1640798226164082</v>
      </c>
      <c r="E91" s="148">
        <f t="shared" si="38"/>
        <v>1.1640798226164082</v>
      </c>
      <c r="F91" s="148">
        <f t="shared" si="38"/>
        <v>1.1640798226164082</v>
      </c>
      <c r="G91" s="148">
        <f t="shared" si="38"/>
        <v>1.1640798226164082</v>
      </c>
      <c r="H91" s="148">
        <f t="shared" si="38"/>
        <v>1.1640798226164082</v>
      </c>
      <c r="I91" s="148">
        <f t="shared" si="38"/>
        <v>1.1640798226164082</v>
      </c>
      <c r="J91" s="148">
        <f t="shared" si="38"/>
        <v>1.1640798226164082</v>
      </c>
      <c r="K91" s="148">
        <f t="shared" si="38"/>
        <v>1.1640798226164082</v>
      </c>
      <c r="L91" s="148">
        <f t="shared" si="38"/>
        <v>1.1640798226164082</v>
      </c>
      <c r="M91" s="148">
        <f t="shared" si="38"/>
        <v>1.1640798226164082</v>
      </c>
      <c r="N91" s="148">
        <f t="shared" si="38"/>
        <v>1.1640798226164082</v>
      </c>
      <c r="O91" s="148">
        <f t="shared" si="38"/>
        <v>1.1640798226164082</v>
      </c>
      <c r="P91" s="148">
        <f t="shared" si="38"/>
        <v>1.1640798226164082</v>
      </c>
      <c r="Q91" s="148">
        <f t="shared" si="38"/>
        <v>1.1640798226164082</v>
      </c>
      <c r="R91" s="148">
        <f t="shared" si="38"/>
        <v>1.1640798226164082</v>
      </c>
      <c r="S91" s="148">
        <f t="shared" si="38"/>
        <v>1.1640798226164082</v>
      </c>
      <c r="T91" s="148">
        <f t="shared" si="38"/>
        <v>1.1640798226164082</v>
      </c>
      <c r="U91" s="148">
        <f t="shared" si="38"/>
        <v>1.1640798226164082</v>
      </c>
      <c r="V91" s="148">
        <f t="shared" si="38"/>
        <v>1.1640798226164082</v>
      </c>
      <c r="W91" s="148">
        <f t="shared" si="38"/>
        <v>1.1640798226164082</v>
      </c>
      <c r="X91" s="148">
        <f t="shared" si="38"/>
        <v>1.1640798226164082</v>
      </c>
      <c r="Y91" s="148">
        <f t="shared" si="38"/>
        <v>1.1640798226164082</v>
      </c>
      <c r="Z91" s="148">
        <f t="shared" si="38"/>
        <v>1.1640798226164082</v>
      </c>
      <c r="AA91" s="148">
        <f t="shared" si="38"/>
        <v>1.1640798226164082</v>
      </c>
      <c r="AB91" s="148">
        <f t="shared" si="38"/>
        <v>1.1640798226164082</v>
      </c>
      <c r="AC91" s="148">
        <f t="shared" si="38"/>
        <v>1.1640798226164082</v>
      </c>
      <c r="AD91" s="148">
        <f t="shared" si="38"/>
        <v>1.1640798226164082</v>
      </c>
      <c r="AE91" s="148">
        <f t="shared" si="38"/>
        <v>1.1640798226164082</v>
      </c>
      <c r="AF91" s="148">
        <f t="shared" si="38"/>
        <v>1.1640798226164082</v>
      </c>
      <c r="AG91" s="148">
        <f t="shared" si="38"/>
        <v>1.1640798226164082</v>
      </c>
      <c r="AH91" s="148">
        <f t="shared" si="38"/>
        <v>1.1640798226164082</v>
      </c>
    </row>
    <row r="93" spans="2:34" x14ac:dyDescent="0.3">
      <c r="B93" s="12" t="s">
        <v>340</v>
      </c>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row>
    <row r="94" spans="2:34" x14ac:dyDescent="0.3">
      <c r="B94" s="55" t="str">
        <f>'8.Generators Charge'!B92</f>
        <v>Industrial customers  at Medium Voltage</v>
      </c>
      <c r="C94" s="48" t="s">
        <v>191</v>
      </c>
      <c r="D94" s="148">
        <f>IFERROR(D$8*D64/D59,0)</f>
        <v>38.759921568627455</v>
      </c>
      <c r="E94" s="148">
        <f>IFERROR(E$8*E64/E59,0)</f>
        <v>37.794721568627452</v>
      </c>
      <c r="F94" s="148">
        <f t="shared" ref="F94:AH94" si="40">IFERROR(F$8*F64/F59,0)</f>
        <v>36.829521568627456</v>
      </c>
      <c r="G94" s="148">
        <f t="shared" si="40"/>
        <v>35.864321568627453</v>
      </c>
      <c r="H94" s="148">
        <f t="shared" si="40"/>
        <v>34.89912156862745</v>
      </c>
      <c r="I94" s="148">
        <f t="shared" si="40"/>
        <v>33.93392156862744</v>
      </c>
      <c r="J94" s="148">
        <f t="shared" si="40"/>
        <v>32.968721568627444</v>
      </c>
      <c r="K94" s="148">
        <f t="shared" si="40"/>
        <v>32.003521568627441</v>
      </c>
      <c r="L94" s="148">
        <f t="shared" si="40"/>
        <v>31.038321568627438</v>
      </c>
      <c r="M94" s="148">
        <f t="shared" si="40"/>
        <v>30.073121568627439</v>
      </c>
      <c r="N94" s="148">
        <f t="shared" si="40"/>
        <v>29.107921568627436</v>
      </c>
      <c r="O94" s="148">
        <f t="shared" si="40"/>
        <v>28.142721568627433</v>
      </c>
      <c r="P94" s="148">
        <f t="shared" si="40"/>
        <v>27.177521568627437</v>
      </c>
      <c r="Q94" s="148">
        <f t="shared" si="40"/>
        <v>26.212321568627434</v>
      </c>
      <c r="R94" s="148">
        <f t="shared" si="40"/>
        <v>25.247121568627435</v>
      </c>
      <c r="S94" s="148">
        <f t="shared" si="40"/>
        <v>24.281921568627435</v>
      </c>
      <c r="T94" s="148">
        <f t="shared" si="40"/>
        <v>23.31672156862744</v>
      </c>
      <c r="U94" s="148">
        <f t="shared" si="40"/>
        <v>22.351521568627437</v>
      </c>
      <c r="V94" s="148">
        <f t="shared" si="40"/>
        <v>21.386321568627437</v>
      </c>
      <c r="W94" s="148">
        <f t="shared" si="40"/>
        <v>20.421121568627434</v>
      </c>
      <c r="X94" s="148">
        <f t="shared" si="40"/>
        <v>19.455921568627438</v>
      </c>
      <c r="Y94" s="148">
        <f t="shared" si="40"/>
        <v>18.490721568627439</v>
      </c>
      <c r="Z94" s="148">
        <f t="shared" si="40"/>
        <v>17.52552156862744</v>
      </c>
      <c r="AA94" s="148">
        <f t="shared" si="40"/>
        <v>16.560321568627437</v>
      </c>
      <c r="AB94" s="148">
        <f t="shared" si="40"/>
        <v>15.595121568627439</v>
      </c>
      <c r="AC94" s="148">
        <f t="shared" si="40"/>
        <v>14.629921568627438</v>
      </c>
      <c r="AD94" s="148">
        <f t="shared" si="40"/>
        <v>13.664721568627439</v>
      </c>
      <c r="AE94" s="148">
        <f t="shared" si="40"/>
        <v>12.699521568627437</v>
      </c>
      <c r="AF94" s="148">
        <f t="shared" si="40"/>
        <v>11.734321568627438</v>
      </c>
      <c r="AG94" s="148">
        <f t="shared" si="40"/>
        <v>10.769121568627437</v>
      </c>
      <c r="AH94" s="148">
        <f t="shared" si="40"/>
        <v>9.8039215686274392</v>
      </c>
    </row>
    <row r="95" spans="2:34" x14ac:dyDescent="0.3">
      <c r="B95" s="55" t="str">
        <f>'8.Generators Charge'!B93</f>
        <v>Semi-industrial/commercial customers at Medium Voltage</v>
      </c>
      <c r="C95" s="48" t="s">
        <v>191</v>
      </c>
      <c r="D95" s="148">
        <f>IFERROR(D$8*D65/D60,0)</f>
        <v>38.759921568627455</v>
      </c>
      <c r="E95" s="148">
        <f t="shared" ref="E95:AH95" si="41">IFERROR(E$8*E65/E60,0)</f>
        <v>37.794721568627452</v>
      </c>
      <c r="F95" s="148">
        <f t="shared" si="41"/>
        <v>36.829521568627456</v>
      </c>
      <c r="G95" s="148">
        <f t="shared" si="41"/>
        <v>35.864321568627453</v>
      </c>
      <c r="H95" s="148">
        <f t="shared" si="41"/>
        <v>34.89912156862745</v>
      </c>
      <c r="I95" s="148">
        <f t="shared" si="41"/>
        <v>33.933921568627447</v>
      </c>
      <c r="J95" s="148">
        <f t="shared" si="41"/>
        <v>32.968721568627437</v>
      </c>
      <c r="K95" s="148">
        <f t="shared" si="41"/>
        <v>32.003521568627441</v>
      </c>
      <c r="L95" s="148">
        <f t="shared" si="41"/>
        <v>31.038321568627442</v>
      </c>
      <c r="M95" s="148">
        <f t="shared" si="41"/>
        <v>30.073121568627442</v>
      </c>
      <c r="N95" s="148">
        <f t="shared" si="41"/>
        <v>29.107921568627436</v>
      </c>
      <c r="O95" s="148">
        <f t="shared" si="41"/>
        <v>28.142721568627433</v>
      </c>
      <c r="P95" s="148">
        <f t="shared" si="41"/>
        <v>27.177521568627437</v>
      </c>
      <c r="Q95" s="148">
        <f t="shared" si="41"/>
        <v>26.212321568627434</v>
      </c>
      <c r="R95" s="148">
        <f t="shared" si="41"/>
        <v>25.247121568627435</v>
      </c>
      <c r="S95" s="148">
        <f t="shared" si="41"/>
        <v>24.281921568627435</v>
      </c>
      <c r="T95" s="148">
        <f t="shared" si="41"/>
        <v>23.316721568627436</v>
      </c>
      <c r="U95" s="148">
        <f t="shared" si="41"/>
        <v>22.351521568627437</v>
      </c>
      <c r="V95" s="148">
        <f t="shared" si="41"/>
        <v>21.386321568627437</v>
      </c>
      <c r="W95" s="148">
        <f t="shared" si="41"/>
        <v>20.421121568627434</v>
      </c>
      <c r="X95" s="148">
        <f t="shared" si="41"/>
        <v>19.455921568627438</v>
      </c>
      <c r="Y95" s="148">
        <f t="shared" si="41"/>
        <v>18.490721568627439</v>
      </c>
      <c r="Z95" s="148">
        <f t="shared" si="41"/>
        <v>17.52552156862744</v>
      </c>
      <c r="AA95" s="148">
        <f t="shared" si="41"/>
        <v>16.560321568627437</v>
      </c>
      <c r="AB95" s="148">
        <f t="shared" si="41"/>
        <v>15.595121568627439</v>
      </c>
      <c r="AC95" s="148">
        <f t="shared" si="41"/>
        <v>14.629921568627438</v>
      </c>
      <c r="AD95" s="148">
        <f t="shared" si="41"/>
        <v>13.664721568627439</v>
      </c>
      <c r="AE95" s="148">
        <f t="shared" si="41"/>
        <v>12.699521568627439</v>
      </c>
      <c r="AF95" s="148">
        <f t="shared" si="41"/>
        <v>11.734321568627438</v>
      </c>
      <c r="AG95" s="148">
        <f t="shared" si="41"/>
        <v>10.769121568627437</v>
      </c>
      <c r="AH95" s="148">
        <f t="shared" si="41"/>
        <v>9.8039215686274375</v>
      </c>
    </row>
    <row r="96" spans="2:34" x14ac:dyDescent="0.3">
      <c r="B96" s="55" t="str">
        <f>'8.Generators Charge'!B94</f>
        <v>Semi-industrial/commercial customers at Low Voltage</v>
      </c>
      <c r="C96" s="48" t="s">
        <v>191</v>
      </c>
      <c r="D96" s="148">
        <f>IFERROR(D$8*D66/D61,0)</f>
        <v>38.759921568627455</v>
      </c>
      <c r="E96" s="148">
        <f t="shared" ref="E96:AH96" si="42">IFERROR(E$8*E66/E61,0)</f>
        <v>37.794721568627452</v>
      </c>
      <c r="F96" s="148">
        <f t="shared" si="42"/>
        <v>36.829521568627449</v>
      </c>
      <c r="G96" s="148">
        <f t="shared" si="42"/>
        <v>35.864321568627453</v>
      </c>
      <c r="H96" s="148">
        <f t="shared" si="42"/>
        <v>34.89912156862745</v>
      </c>
      <c r="I96" s="148">
        <f t="shared" si="42"/>
        <v>33.93392156862744</v>
      </c>
      <c r="J96" s="148">
        <f t="shared" si="42"/>
        <v>32.968721568627437</v>
      </c>
      <c r="K96" s="148">
        <f t="shared" si="42"/>
        <v>32.003521568627441</v>
      </c>
      <c r="L96" s="148">
        <f t="shared" si="42"/>
        <v>31.038321568627442</v>
      </c>
      <c r="M96" s="148">
        <f t="shared" si="42"/>
        <v>30.073121568627439</v>
      </c>
      <c r="N96" s="148">
        <f t="shared" si="42"/>
        <v>29.10792156862744</v>
      </c>
      <c r="O96" s="148">
        <f t="shared" si="42"/>
        <v>28.142721568627433</v>
      </c>
      <c r="P96" s="148">
        <f t="shared" si="42"/>
        <v>27.177521568627434</v>
      </c>
      <c r="Q96" s="148">
        <f t="shared" si="42"/>
        <v>26.212321568627434</v>
      </c>
      <c r="R96" s="148">
        <f t="shared" si="42"/>
        <v>25.247121568627431</v>
      </c>
      <c r="S96" s="148">
        <f t="shared" si="42"/>
        <v>24.281921568627435</v>
      </c>
      <c r="T96" s="148">
        <f t="shared" si="42"/>
        <v>23.316721568627436</v>
      </c>
      <c r="U96" s="148">
        <f t="shared" si="42"/>
        <v>22.351521568627437</v>
      </c>
      <c r="V96" s="148">
        <f t="shared" si="42"/>
        <v>21.386321568627434</v>
      </c>
      <c r="W96" s="148">
        <f t="shared" si="42"/>
        <v>20.421121568627434</v>
      </c>
      <c r="X96" s="148">
        <f t="shared" si="42"/>
        <v>19.455921568627435</v>
      </c>
      <c r="Y96" s="148">
        <f t="shared" si="42"/>
        <v>18.490721568627439</v>
      </c>
      <c r="Z96" s="148">
        <f t="shared" si="42"/>
        <v>17.525521568627436</v>
      </c>
      <c r="AA96" s="148">
        <f t="shared" si="42"/>
        <v>16.560321568627437</v>
      </c>
      <c r="AB96" s="148">
        <f t="shared" si="42"/>
        <v>15.595121568627439</v>
      </c>
      <c r="AC96" s="148">
        <f t="shared" si="42"/>
        <v>14.62992156862744</v>
      </c>
      <c r="AD96" s="148">
        <f t="shared" si="42"/>
        <v>13.66472156862744</v>
      </c>
      <c r="AE96" s="148">
        <f t="shared" si="42"/>
        <v>12.699521568627437</v>
      </c>
      <c r="AF96" s="148">
        <f t="shared" si="42"/>
        <v>11.734321568627438</v>
      </c>
      <c r="AG96" s="148">
        <f t="shared" si="42"/>
        <v>10.769121568627437</v>
      </c>
      <c r="AH96" s="148">
        <f t="shared" si="42"/>
        <v>9.8039215686274375</v>
      </c>
    </row>
    <row r="97" spans="2:34" x14ac:dyDescent="0.3">
      <c r="B97" s="55" t="str">
        <f>'8.Generators Charge'!B95</f>
        <v>Residential customers at Low Voltage</v>
      </c>
      <c r="C97" s="48" t="s">
        <v>191</v>
      </c>
      <c r="D97" s="148">
        <f>IFERROR(D$8*D67/D62,0)</f>
        <v>38.759921568627462</v>
      </c>
      <c r="E97" s="148">
        <f t="shared" ref="E97:AH97" si="43">IFERROR(E$8*E67/E62,0)</f>
        <v>37.794721568627459</v>
      </c>
      <c r="F97" s="148">
        <f t="shared" si="43"/>
        <v>36.829521568627463</v>
      </c>
      <c r="G97" s="148">
        <f t="shared" si="43"/>
        <v>35.864321568627453</v>
      </c>
      <c r="H97" s="148">
        <f t="shared" si="43"/>
        <v>34.899121568627457</v>
      </c>
      <c r="I97" s="148">
        <f t="shared" si="43"/>
        <v>33.933921568627447</v>
      </c>
      <c r="J97" s="148">
        <f t="shared" si="43"/>
        <v>32.968721568627444</v>
      </c>
      <c r="K97" s="148">
        <f t="shared" si="43"/>
        <v>32.003521568627448</v>
      </c>
      <c r="L97" s="148">
        <f t="shared" si="43"/>
        <v>31.038321568627445</v>
      </c>
      <c r="M97" s="148">
        <f t="shared" si="43"/>
        <v>30.073121568627439</v>
      </c>
      <c r="N97" s="148">
        <f t="shared" si="43"/>
        <v>29.10792156862744</v>
      </c>
      <c r="O97" s="148">
        <f t="shared" si="43"/>
        <v>28.142721568627437</v>
      </c>
      <c r="P97" s="148">
        <f t="shared" si="43"/>
        <v>27.177521568627437</v>
      </c>
      <c r="Q97" s="148">
        <f t="shared" si="43"/>
        <v>26.212321568627438</v>
      </c>
      <c r="R97" s="148">
        <f t="shared" si="43"/>
        <v>25.247121568627438</v>
      </c>
      <c r="S97" s="148">
        <f t="shared" si="43"/>
        <v>24.281921568627439</v>
      </c>
      <c r="T97" s="148">
        <f t="shared" si="43"/>
        <v>23.31672156862744</v>
      </c>
      <c r="U97" s="148">
        <f t="shared" si="43"/>
        <v>22.35152156862744</v>
      </c>
      <c r="V97" s="148">
        <f t="shared" si="43"/>
        <v>21.386321568627441</v>
      </c>
      <c r="W97" s="148">
        <f t="shared" si="43"/>
        <v>20.421121568627438</v>
      </c>
      <c r="X97" s="148">
        <f t="shared" si="43"/>
        <v>19.455921568627442</v>
      </c>
      <c r="Y97" s="148">
        <f t="shared" si="43"/>
        <v>18.490721568627443</v>
      </c>
      <c r="Z97" s="148">
        <f t="shared" si="43"/>
        <v>17.525521568627443</v>
      </c>
      <c r="AA97" s="148">
        <f t="shared" si="43"/>
        <v>16.56032156862744</v>
      </c>
      <c r="AB97" s="148">
        <f t="shared" si="43"/>
        <v>15.595121568627443</v>
      </c>
      <c r="AC97" s="148">
        <f t="shared" si="43"/>
        <v>14.62992156862744</v>
      </c>
      <c r="AD97" s="148">
        <f t="shared" si="43"/>
        <v>13.66472156862744</v>
      </c>
      <c r="AE97" s="148">
        <f t="shared" si="43"/>
        <v>12.699521568627439</v>
      </c>
      <c r="AF97" s="148">
        <f t="shared" si="43"/>
        <v>11.73432156862744</v>
      </c>
      <c r="AG97" s="148">
        <f t="shared" si="43"/>
        <v>10.76912156862744</v>
      </c>
      <c r="AH97" s="148">
        <f t="shared" si="43"/>
        <v>9.803921568627441</v>
      </c>
    </row>
    <row r="99" spans="2:34" x14ac:dyDescent="0.3">
      <c r="B99" s="12" t="s">
        <v>341</v>
      </c>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row>
    <row r="100" spans="2:34" x14ac:dyDescent="0.3">
      <c r="B100" s="55" t="str">
        <f>'8.Generators Charge'!B98</f>
        <v>Industrial customers  at Medium Voltage</v>
      </c>
      <c r="C100" s="48" t="s">
        <v>191</v>
      </c>
      <c r="D100" s="148">
        <f>IFERROR(D$9*D64/D59,0)</f>
        <v>23.532809523809529</v>
      </c>
      <c r="E100" s="148">
        <f t="shared" ref="E100:AH100" si="44">IFERROR(E$9*E64/E59,0)</f>
        <v>22.946795238095245</v>
      </c>
      <c r="F100" s="148">
        <f t="shared" si="44"/>
        <v>22.360780952380956</v>
      </c>
      <c r="G100" s="148">
        <f t="shared" si="44"/>
        <v>21.774766666666668</v>
      </c>
      <c r="H100" s="148">
        <f t="shared" si="44"/>
        <v>21.188752380952383</v>
      </c>
      <c r="I100" s="148">
        <f t="shared" si="44"/>
        <v>20.602738095238092</v>
      </c>
      <c r="J100" s="148">
        <f t="shared" si="44"/>
        <v>20.016723809523807</v>
      </c>
      <c r="K100" s="148">
        <f t="shared" si="44"/>
        <v>19.430709523809522</v>
      </c>
      <c r="L100" s="148">
        <f t="shared" si="44"/>
        <v>18.84469523809523</v>
      </c>
      <c r="M100" s="148">
        <f t="shared" si="44"/>
        <v>18.258680952380946</v>
      </c>
      <c r="N100" s="148">
        <f t="shared" si="44"/>
        <v>17.672666666666661</v>
      </c>
      <c r="O100" s="148">
        <f t="shared" si="44"/>
        <v>17.086652380952373</v>
      </c>
      <c r="P100" s="148">
        <f t="shared" si="44"/>
        <v>16.500638095238088</v>
      </c>
      <c r="Q100" s="148">
        <f t="shared" si="44"/>
        <v>15.914623809523802</v>
      </c>
      <c r="R100" s="148">
        <f t="shared" si="44"/>
        <v>15.328609523809515</v>
      </c>
      <c r="S100" s="148">
        <f t="shared" si="44"/>
        <v>14.74259523809523</v>
      </c>
      <c r="T100" s="148">
        <f t="shared" si="44"/>
        <v>14.156580952380946</v>
      </c>
      <c r="U100" s="148">
        <f t="shared" si="44"/>
        <v>13.570566666666661</v>
      </c>
      <c r="V100" s="148">
        <f t="shared" si="44"/>
        <v>12.984552380952373</v>
      </c>
      <c r="W100" s="148">
        <f t="shared" si="44"/>
        <v>12.398538095238086</v>
      </c>
      <c r="X100" s="148">
        <f t="shared" si="44"/>
        <v>11.812523809523801</v>
      </c>
      <c r="Y100" s="148">
        <f t="shared" si="44"/>
        <v>11.226509523809518</v>
      </c>
      <c r="Z100" s="148">
        <f t="shared" si="44"/>
        <v>10.640495238095232</v>
      </c>
      <c r="AA100" s="148">
        <f t="shared" si="44"/>
        <v>10.054480952380944</v>
      </c>
      <c r="AB100" s="148">
        <f t="shared" si="44"/>
        <v>9.4684666666666608</v>
      </c>
      <c r="AC100" s="148">
        <f t="shared" si="44"/>
        <v>8.8824523809523743</v>
      </c>
      <c r="AD100" s="148">
        <f t="shared" si="44"/>
        <v>8.2964380952380878</v>
      </c>
      <c r="AE100" s="148">
        <f t="shared" si="44"/>
        <v>7.7104238095238031</v>
      </c>
      <c r="AF100" s="148">
        <f t="shared" si="44"/>
        <v>7.1244095238095175</v>
      </c>
      <c r="AG100" s="148">
        <f t="shared" si="44"/>
        <v>6.5383952380952302</v>
      </c>
      <c r="AH100" s="148">
        <f t="shared" si="44"/>
        <v>5.9523809523809446</v>
      </c>
    </row>
    <row r="101" spans="2:34" x14ac:dyDescent="0.3">
      <c r="B101" s="55" t="str">
        <f>'8.Generators Charge'!B99</f>
        <v>Semi-industrial/commercial customers at Medium Voltage</v>
      </c>
      <c r="C101" s="48" t="s">
        <v>191</v>
      </c>
      <c r="D101" s="148">
        <f>IFERROR(D$9*D65/D60,0)</f>
        <v>23.532809523809529</v>
      </c>
      <c r="E101" s="148">
        <f t="shared" ref="E101:AH101" si="45">IFERROR(E$9*E65/E60,0)</f>
        <v>22.946795238095245</v>
      </c>
      <c r="F101" s="148">
        <f t="shared" si="45"/>
        <v>22.360780952380953</v>
      </c>
      <c r="G101" s="148">
        <f t="shared" si="45"/>
        <v>21.774766666666668</v>
      </c>
      <c r="H101" s="148">
        <f t="shared" si="45"/>
        <v>21.188752380952387</v>
      </c>
      <c r="I101" s="148">
        <f t="shared" si="45"/>
        <v>20.602738095238092</v>
      </c>
      <c r="J101" s="148">
        <f t="shared" si="45"/>
        <v>20.016723809523807</v>
      </c>
      <c r="K101" s="148">
        <f t="shared" si="45"/>
        <v>19.430709523809522</v>
      </c>
      <c r="L101" s="148">
        <f t="shared" si="45"/>
        <v>18.844695238095234</v>
      </c>
      <c r="M101" s="148">
        <f t="shared" si="45"/>
        <v>18.258680952380949</v>
      </c>
      <c r="N101" s="148">
        <f t="shared" si="45"/>
        <v>17.672666666666661</v>
      </c>
      <c r="O101" s="148">
        <f t="shared" si="45"/>
        <v>17.086652380952373</v>
      </c>
      <c r="P101" s="148">
        <f t="shared" si="45"/>
        <v>16.500638095238088</v>
      </c>
      <c r="Q101" s="148">
        <f t="shared" si="45"/>
        <v>15.9146238095238</v>
      </c>
      <c r="R101" s="148">
        <f t="shared" si="45"/>
        <v>15.328609523809513</v>
      </c>
      <c r="S101" s="148">
        <f t="shared" si="45"/>
        <v>14.742595238095232</v>
      </c>
      <c r="T101" s="148">
        <f t="shared" si="45"/>
        <v>14.156580952380946</v>
      </c>
      <c r="U101" s="148">
        <f t="shared" si="45"/>
        <v>13.570566666666661</v>
      </c>
      <c r="V101" s="148">
        <f t="shared" si="45"/>
        <v>12.984552380952374</v>
      </c>
      <c r="W101" s="148">
        <f t="shared" si="45"/>
        <v>12.398538095238086</v>
      </c>
      <c r="X101" s="148">
        <f t="shared" si="45"/>
        <v>11.812523809523801</v>
      </c>
      <c r="Y101" s="148">
        <f t="shared" si="45"/>
        <v>11.226509523809518</v>
      </c>
      <c r="Z101" s="148">
        <f t="shared" si="45"/>
        <v>10.640495238095232</v>
      </c>
      <c r="AA101" s="148">
        <f t="shared" si="45"/>
        <v>10.054480952380946</v>
      </c>
      <c r="AB101" s="148">
        <f t="shared" si="45"/>
        <v>9.4684666666666608</v>
      </c>
      <c r="AC101" s="148">
        <f t="shared" si="45"/>
        <v>8.8824523809523743</v>
      </c>
      <c r="AD101" s="148">
        <f t="shared" si="45"/>
        <v>8.2964380952380878</v>
      </c>
      <c r="AE101" s="148">
        <f t="shared" si="45"/>
        <v>7.7104238095238031</v>
      </c>
      <c r="AF101" s="148">
        <f t="shared" si="45"/>
        <v>7.1244095238095175</v>
      </c>
      <c r="AG101" s="148">
        <f t="shared" si="45"/>
        <v>6.5383952380952302</v>
      </c>
      <c r="AH101" s="148">
        <f t="shared" si="45"/>
        <v>5.9523809523809446</v>
      </c>
    </row>
    <row r="102" spans="2:34" x14ac:dyDescent="0.3">
      <c r="B102" s="55" t="str">
        <f>'8.Generators Charge'!B100</f>
        <v>Semi-industrial/commercial customers at Low Voltage</v>
      </c>
      <c r="C102" s="48" t="s">
        <v>191</v>
      </c>
      <c r="D102" s="148">
        <f>IFERROR(D$9*D66/D61,0)</f>
        <v>23.532809523809529</v>
      </c>
      <c r="E102" s="148">
        <f t="shared" ref="E102:AH102" si="46">IFERROR(E$9*E66/E61,0)</f>
        <v>22.946795238095245</v>
      </c>
      <c r="F102" s="148">
        <f t="shared" si="46"/>
        <v>22.360780952380956</v>
      </c>
      <c r="G102" s="148">
        <f t="shared" si="46"/>
        <v>21.774766666666672</v>
      </c>
      <c r="H102" s="148">
        <f t="shared" si="46"/>
        <v>21.18875238095238</v>
      </c>
      <c r="I102" s="148">
        <f t="shared" si="46"/>
        <v>20.602738095238092</v>
      </c>
      <c r="J102" s="148">
        <f t="shared" si="46"/>
        <v>20.016723809523807</v>
      </c>
      <c r="K102" s="148">
        <f t="shared" si="46"/>
        <v>19.430709523809522</v>
      </c>
      <c r="L102" s="148">
        <f t="shared" si="46"/>
        <v>18.84469523809523</v>
      </c>
      <c r="M102" s="148">
        <f t="shared" si="46"/>
        <v>18.258680952380946</v>
      </c>
      <c r="N102" s="148">
        <f t="shared" si="46"/>
        <v>17.672666666666661</v>
      </c>
      <c r="O102" s="148">
        <f t="shared" si="46"/>
        <v>17.086652380952369</v>
      </c>
      <c r="P102" s="148">
        <f t="shared" si="46"/>
        <v>16.500638095238084</v>
      </c>
      <c r="Q102" s="148">
        <f t="shared" si="46"/>
        <v>15.914623809523802</v>
      </c>
      <c r="R102" s="148">
        <f t="shared" si="46"/>
        <v>15.328609523809515</v>
      </c>
      <c r="S102" s="148">
        <f t="shared" si="46"/>
        <v>14.74259523809523</v>
      </c>
      <c r="T102" s="148">
        <f t="shared" si="46"/>
        <v>14.156580952380946</v>
      </c>
      <c r="U102" s="148">
        <f t="shared" si="46"/>
        <v>13.570566666666661</v>
      </c>
      <c r="V102" s="148">
        <f t="shared" si="46"/>
        <v>12.984552380952374</v>
      </c>
      <c r="W102" s="148">
        <f t="shared" si="46"/>
        <v>12.398538095238084</v>
      </c>
      <c r="X102" s="148">
        <f t="shared" si="46"/>
        <v>11.812523809523801</v>
      </c>
      <c r="Y102" s="148">
        <f t="shared" si="46"/>
        <v>11.226509523809517</v>
      </c>
      <c r="Z102" s="148">
        <f t="shared" si="46"/>
        <v>10.64049523809523</v>
      </c>
      <c r="AA102" s="148">
        <f t="shared" si="46"/>
        <v>10.054480952380944</v>
      </c>
      <c r="AB102" s="148">
        <f t="shared" si="46"/>
        <v>9.4684666666666608</v>
      </c>
      <c r="AC102" s="148">
        <f t="shared" si="46"/>
        <v>8.8824523809523726</v>
      </c>
      <c r="AD102" s="148">
        <f t="shared" si="46"/>
        <v>8.2964380952380878</v>
      </c>
      <c r="AE102" s="148">
        <f t="shared" si="46"/>
        <v>7.7104238095238031</v>
      </c>
      <c r="AF102" s="148">
        <f t="shared" si="46"/>
        <v>7.1244095238095166</v>
      </c>
      <c r="AG102" s="148">
        <f t="shared" si="46"/>
        <v>6.5383952380952302</v>
      </c>
      <c r="AH102" s="148">
        <f t="shared" si="46"/>
        <v>5.9523809523809446</v>
      </c>
    </row>
    <row r="103" spans="2:34" x14ac:dyDescent="0.3">
      <c r="B103" s="55" t="str">
        <f>'8.Generators Charge'!B101</f>
        <v>Residential customers at Low Voltage</v>
      </c>
      <c r="C103" s="48" t="s">
        <v>191</v>
      </c>
      <c r="D103" s="148">
        <f>IFERROR(D$9*D67/D62,0)</f>
        <v>23.532809523809533</v>
      </c>
      <c r="E103" s="148">
        <f t="shared" ref="E103:AH103" si="47">IFERROR(E$9*E67/E62,0)</f>
        <v>22.946795238095245</v>
      </c>
      <c r="F103" s="148">
        <f t="shared" si="47"/>
        <v>22.360780952380956</v>
      </c>
      <c r="G103" s="148">
        <f t="shared" si="47"/>
        <v>21.774766666666672</v>
      </c>
      <c r="H103" s="148">
        <f t="shared" si="47"/>
        <v>21.188752380952387</v>
      </c>
      <c r="I103" s="148">
        <f t="shared" si="47"/>
        <v>20.602738095238095</v>
      </c>
      <c r="J103" s="148">
        <f t="shared" si="47"/>
        <v>20.01672380952381</v>
      </c>
      <c r="K103" s="148">
        <f t="shared" si="47"/>
        <v>19.430709523809522</v>
      </c>
      <c r="L103" s="148">
        <f t="shared" si="47"/>
        <v>18.844695238095234</v>
      </c>
      <c r="M103" s="148">
        <f t="shared" si="47"/>
        <v>18.258680952380949</v>
      </c>
      <c r="N103" s="148">
        <f t="shared" si="47"/>
        <v>17.672666666666665</v>
      </c>
      <c r="O103" s="148">
        <f t="shared" si="47"/>
        <v>17.086652380952373</v>
      </c>
      <c r="P103" s="148">
        <f t="shared" si="47"/>
        <v>16.500638095238088</v>
      </c>
      <c r="Q103" s="148">
        <f t="shared" si="47"/>
        <v>15.914623809523805</v>
      </c>
      <c r="R103" s="148">
        <f t="shared" si="47"/>
        <v>15.328609523809517</v>
      </c>
      <c r="S103" s="148">
        <f t="shared" si="47"/>
        <v>14.742595238095232</v>
      </c>
      <c r="T103" s="148">
        <f t="shared" si="47"/>
        <v>14.156580952380947</v>
      </c>
      <c r="U103" s="148">
        <f t="shared" si="47"/>
        <v>13.570566666666663</v>
      </c>
      <c r="V103" s="148">
        <f t="shared" si="47"/>
        <v>12.984552380952374</v>
      </c>
      <c r="W103" s="148">
        <f t="shared" si="47"/>
        <v>12.398538095238088</v>
      </c>
      <c r="X103" s="148">
        <f t="shared" si="47"/>
        <v>11.812523809523803</v>
      </c>
      <c r="Y103" s="148">
        <f t="shared" si="47"/>
        <v>11.226509523809518</v>
      </c>
      <c r="Z103" s="148">
        <f t="shared" si="47"/>
        <v>10.640495238095234</v>
      </c>
      <c r="AA103" s="148">
        <f t="shared" si="47"/>
        <v>10.054480952380946</v>
      </c>
      <c r="AB103" s="148">
        <f t="shared" si="47"/>
        <v>9.4684666666666626</v>
      </c>
      <c r="AC103" s="148">
        <f t="shared" si="47"/>
        <v>8.8824523809523743</v>
      </c>
      <c r="AD103" s="148">
        <f t="shared" si="47"/>
        <v>8.2964380952380896</v>
      </c>
      <c r="AE103" s="148">
        <f t="shared" si="47"/>
        <v>7.7104238095238031</v>
      </c>
      <c r="AF103" s="148">
        <f t="shared" si="47"/>
        <v>7.1244095238095184</v>
      </c>
      <c r="AG103" s="148">
        <f t="shared" si="47"/>
        <v>6.538395238095231</v>
      </c>
      <c r="AH103" s="148">
        <f t="shared" si="47"/>
        <v>5.9523809523809454</v>
      </c>
    </row>
    <row r="105" spans="2:34" x14ac:dyDescent="0.3">
      <c r="B105" s="12" t="s">
        <v>342</v>
      </c>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row>
    <row r="106" spans="2:34" x14ac:dyDescent="0.3">
      <c r="B106" s="55" t="str">
        <f>'8.Generators Charge'!B104</f>
        <v>Industrial customers  at Medium Voltage</v>
      </c>
      <c r="C106" s="48" t="s">
        <v>191</v>
      </c>
      <c r="D106" s="148">
        <f t="shared" ref="D106:AH106" si="48">IFERROR(D$10*D64/D59,0)</f>
        <v>15.227112044817931</v>
      </c>
      <c r="E106" s="148">
        <f t="shared" si="48"/>
        <v>14.847926330532216</v>
      </c>
      <c r="F106" s="148">
        <f t="shared" si="48"/>
        <v>14.468740616246501</v>
      </c>
      <c r="G106" s="148">
        <f t="shared" si="48"/>
        <v>14.089554901960787</v>
      </c>
      <c r="H106" s="148">
        <f t="shared" si="48"/>
        <v>13.710369187675072</v>
      </c>
      <c r="I106" s="148">
        <f t="shared" si="48"/>
        <v>13.331183473389355</v>
      </c>
      <c r="J106" s="148">
        <f t="shared" si="48"/>
        <v>12.951997759103639</v>
      </c>
      <c r="K106" s="148">
        <f t="shared" si="48"/>
        <v>12.572812044817924</v>
      </c>
      <c r="L106" s="148">
        <f t="shared" si="48"/>
        <v>12.19362633053221</v>
      </c>
      <c r="M106" s="148">
        <f t="shared" si="48"/>
        <v>11.814440616246495</v>
      </c>
      <c r="N106" s="148">
        <f t="shared" si="48"/>
        <v>11.43525490196078</v>
      </c>
      <c r="O106" s="148">
        <f t="shared" si="48"/>
        <v>11.056069187675064</v>
      </c>
      <c r="P106" s="148">
        <f t="shared" si="48"/>
        <v>10.676883473389351</v>
      </c>
      <c r="Q106" s="148">
        <f t="shared" si="48"/>
        <v>10.297697759103636</v>
      </c>
      <c r="R106" s="148">
        <f t="shared" si="48"/>
        <v>9.9185120448179216</v>
      </c>
      <c r="S106" s="148">
        <f t="shared" si="48"/>
        <v>9.5393263305322087</v>
      </c>
      <c r="T106" s="148">
        <f t="shared" si="48"/>
        <v>9.160140616246494</v>
      </c>
      <c r="U106" s="148">
        <f t="shared" si="48"/>
        <v>8.7809549019607811</v>
      </c>
      <c r="V106" s="148">
        <f t="shared" si="48"/>
        <v>8.4017691876750646</v>
      </c>
      <c r="W106" s="148">
        <f t="shared" si="48"/>
        <v>8.02258347338935</v>
      </c>
      <c r="X106" s="148">
        <f t="shared" si="48"/>
        <v>7.6433977591036371</v>
      </c>
      <c r="Y106" s="148">
        <f t="shared" si="48"/>
        <v>7.2642120448179233</v>
      </c>
      <c r="Z106" s="148">
        <f t="shared" si="48"/>
        <v>6.8850263305322086</v>
      </c>
      <c r="AA106" s="148">
        <f t="shared" si="48"/>
        <v>6.5058406162464939</v>
      </c>
      <c r="AB106" s="148">
        <f t="shared" si="48"/>
        <v>6.126654901960781</v>
      </c>
      <c r="AC106" s="148">
        <f t="shared" si="48"/>
        <v>5.7474691876750663</v>
      </c>
      <c r="AD106" s="148">
        <f t="shared" si="48"/>
        <v>5.3682834733893516</v>
      </c>
      <c r="AE106" s="148">
        <f t="shared" si="48"/>
        <v>4.989097759103637</v>
      </c>
      <c r="AF106" s="148">
        <f t="shared" si="48"/>
        <v>4.6099120448179232</v>
      </c>
      <c r="AG106" s="148">
        <f t="shared" si="48"/>
        <v>4.2307263305322085</v>
      </c>
      <c r="AH106" s="148">
        <f t="shared" si="48"/>
        <v>3.8515406162464942</v>
      </c>
    </row>
    <row r="107" spans="2:34" x14ac:dyDescent="0.3">
      <c r="B107" s="55" t="str">
        <f>'8.Generators Charge'!B105</f>
        <v>Semi-industrial/commercial customers at Medium Voltage</v>
      </c>
      <c r="C107" s="48" t="s">
        <v>191</v>
      </c>
      <c r="D107" s="148">
        <f t="shared" ref="D107:AH107" si="49">IFERROR(D$10*D65/D60,0)</f>
        <v>15.227112044817931</v>
      </c>
      <c r="E107" s="148">
        <f t="shared" si="49"/>
        <v>14.847926330532216</v>
      </c>
      <c r="F107" s="148">
        <f t="shared" si="49"/>
        <v>14.468740616246503</v>
      </c>
      <c r="G107" s="148">
        <f t="shared" si="49"/>
        <v>14.089554901960788</v>
      </c>
      <c r="H107" s="148">
        <f t="shared" si="49"/>
        <v>13.710369187675072</v>
      </c>
      <c r="I107" s="148">
        <f t="shared" si="49"/>
        <v>13.331183473389354</v>
      </c>
      <c r="J107" s="148">
        <f t="shared" si="49"/>
        <v>12.951997759103639</v>
      </c>
      <c r="K107" s="148">
        <f t="shared" si="49"/>
        <v>12.572812044817924</v>
      </c>
      <c r="L107" s="148">
        <f t="shared" si="49"/>
        <v>12.19362633053221</v>
      </c>
      <c r="M107" s="148">
        <f t="shared" si="49"/>
        <v>11.814440616246495</v>
      </c>
      <c r="N107" s="148">
        <f t="shared" si="49"/>
        <v>11.43525490196078</v>
      </c>
      <c r="O107" s="148">
        <f t="shared" si="49"/>
        <v>11.056069187675064</v>
      </c>
      <c r="P107" s="148">
        <f t="shared" si="49"/>
        <v>10.676883473389351</v>
      </c>
      <c r="Q107" s="148">
        <f t="shared" si="49"/>
        <v>10.297697759103636</v>
      </c>
      <c r="R107" s="148">
        <f t="shared" si="49"/>
        <v>9.9185120448179234</v>
      </c>
      <c r="S107" s="148">
        <f t="shared" si="49"/>
        <v>9.5393263305322069</v>
      </c>
      <c r="T107" s="148">
        <f t="shared" si="49"/>
        <v>9.160140616246494</v>
      </c>
      <c r="U107" s="148">
        <f t="shared" si="49"/>
        <v>8.7809549019607793</v>
      </c>
      <c r="V107" s="148">
        <f t="shared" si="49"/>
        <v>8.4017691876750646</v>
      </c>
      <c r="W107" s="148">
        <f t="shared" si="49"/>
        <v>8.0225834733893517</v>
      </c>
      <c r="X107" s="148">
        <f t="shared" si="49"/>
        <v>7.6433977591036371</v>
      </c>
      <c r="Y107" s="148">
        <f t="shared" si="49"/>
        <v>7.2642120448179233</v>
      </c>
      <c r="Z107" s="148">
        <f t="shared" si="49"/>
        <v>6.8850263305322095</v>
      </c>
      <c r="AA107" s="148">
        <f t="shared" si="49"/>
        <v>6.5058406162464939</v>
      </c>
      <c r="AB107" s="148">
        <f t="shared" si="49"/>
        <v>6.126654901960781</v>
      </c>
      <c r="AC107" s="148">
        <f t="shared" si="49"/>
        <v>5.7474691876750654</v>
      </c>
      <c r="AD107" s="148">
        <f t="shared" si="49"/>
        <v>5.3682834733893516</v>
      </c>
      <c r="AE107" s="148">
        <f t="shared" si="49"/>
        <v>4.9890977591036378</v>
      </c>
      <c r="AF107" s="148">
        <f t="shared" si="49"/>
        <v>4.6099120448179232</v>
      </c>
      <c r="AG107" s="148">
        <f t="shared" si="49"/>
        <v>4.2307263305322085</v>
      </c>
      <c r="AH107" s="148">
        <f t="shared" si="49"/>
        <v>3.8515406162464947</v>
      </c>
    </row>
    <row r="108" spans="2:34" x14ac:dyDescent="0.3">
      <c r="B108" s="55" t="str">
        <f>'8.Generators Charge'!B106</f>
        <v>Semi-industrial/commercial customers at Low Voltage</v>
      </c>
      <c r="C108" s="48" t="s">
        <v>191</v>
      </c>
      <c r="D108" s="148">
        <f t="shared" ref="D108:AH108" si="50">IFERROR(D$10*D66/D61,0)</f>
        <v>15.227112044817929</v>
      </c>
      <c r="E108" s="148">
        <f t="shared" si="50"/>
        <v>14.847926330532216</v>
      </c>
      <c r="F108" s="148">
        <f t="shared" si="50"/>
        <v>14.468740616246501</v>
      </c>
      <c r="G108" s="148">
        <f t="shared" si="50"/>
        <v>14.089554901960785</v>
      </c>
      <c r="H108" s="148">
        <f t="shared" si="50"/>
        <v>13.710369187675072</v>
      </c>
      <c r="I108" s="148">
        <f t="shared" si="50"/>
        <v>13.331183473389354</v>
      </c>
      <c r="J108" s="148">
        <f t="shared" si="50"/>
        <v>12.951997759103639</v>
      </c>
      <c r="K108" s="148">
        <f t="shared" si="50"/>
        <v>12.572812044817924</v>
      </c>
      <c r="L108" s="148">
        <f t="shared" si="50"/>
        <v>12.19362633053221</v>
      </c>
      <c r="M108" s="148">
        <f t="shared" si="50"/>
        <v>11.814440616246495</v>
      </c>
      <c r="N108" s="148">
        <f t="shared" si="50"/>
        <v>11.43525490196078</v>
      </c>
      <c r="O108" s="148">
        <f t="shared" si="50"/>
        <v>11.056069187675064</v>
      </c>
      <c r="P108" s="148">
        <f t="shared" si="50"/>
        <v>10.676883473389351</v>
      </c>
      <c r="Q108" s="148">
        <f t="shared" si="50"/>
        <v>10.297697759103636</v>
      </c>
      <c r="R108" s="148">
        <f t="shared" si="50"/>
        <v>9.9185120448179216</v>
      </c>
      <c r="S108" s="148">
        <f t="shared" si="50"/>
        <v>9.5393263305322087</v>
      </c>
      <c r="T108" s="148">
        <f t="shared" si="50"/>
        <v>9.160140616246494</v>
      </c>
      <c r="U108" s="148">
        <f t="shared" si="50"/>
        <v>8.7809549019607793</v>
      </c>
      <c r="V108" s="148">
        <f t="shared" si="50"/>
        <v>8.4017691876750646</v>
      </c>
      <c r="W108" s="148">
        <f t="shared" si="50"/>
        <v>8.02258347338935</v>
      </c>
      <c r="X108" s="148">
        <f t="shared" si="50"/>
        <v>7.6433977591036371</v>
      </c>
      <c r="Y108" s="148">
        <f t="shared" si="50"/>
        <v>7.2642120448179233</v>
      </c>
      <c r="Z108" s="148">
        <f t="shared" si="50"/>
        <v>6.8850263305322086</v>
      </c>
      <c r="AA108" s="148">
        <f t="shared" si="50"/>
        <v>6.5058406162464939</v>
      </c>
      <c r="AB108" s="148">
        <f t="shared" si="50"/>
        <v>6.1266549019607801</v>
      </c>
      <c r="AC108" s="148">
        <f t="shared" si="50"/>
        <v>5.7474691876750654</v>
      </c>
      <c r="AD108" s="148">
        <f t="shared" si="50"/>
        <v>5.3682834733893525</v>
      </c>
      <c r="AE108" s="148">
        <f t="shared" si="50"/>
        <v>4.989097759103637</v>
      </c>
      <c r="AF108" s="148">
        <f t="shared" si="50"/>
        <v>4.6099120448179232</v>
      </c>
      <c r="AG108" s="148">
        <f t="shared" si="50"/>
        <v>4.2307263305322085</v>
      </c>
      <c r="AH108" s="148">
        <f t="shared" si="50"/>
        <v>3.8515406162464942</v>
      </c>
    </row>
    <row r="109" spans="2:34" x14ac:dyDescent="0.3">
      <c r="B109" s="55" t="str">
        <f>'8.Generators Charge'!B107</f>
        <v>Residential customers at Low Voltage</v>
      </c>
      <c r="C109" s="48" t="s">
        <v>191</v>
      </c>
      <c r="D109" s="148">
        <f t="shared" ref="D109:AH109" si="51">IFERROR(D$10*D67/D62,0)</f>
        <v>15.227112044817932</v>
      </c>
      <c r="E109" s="148">
        <f t="shared" si="51"/>
        <v>14.847926330532218</v>
      </c>
      <c r="F109" s="148">
        <f t="shared" si="51"/>
        <v>14.468740616246503</v>
      </c>
      <c r="G109" s="148">
        <f t="shared" si="51"/>
        <v>14.089554901960788</v>
      </c>
      <c r="H109" s="148">
        <f t="shared" si="51"/>
        <v>13.710369187675074</v>
      </c>
      <c r="I109" s="148">
        <f t="shared" si="51"/>
        <v>13.331183473389357</v>
      </c>
      <c r="J109" s="148">
        <f t="shared" si="51"/>
        <v>12.951997759103641</v>
      </c>
      <c r="K109" s="148">
        <f t="shared" si="51"/>
        <v>12.572812044817926</v>
      </c>
      <c r="L109" s="148">
        <f t="shared" si="51"/>
        <v>12.193626330532211</v>
      </c>
      <c r="M109" s="148">
        <f t="shared" si="51"/>
        <v>11.814440616246497</v>
      </c>
      <c r="N109" s="148">
        <f t="shared" si="51"/>
        <v>11.43525490196078</v>
      </c>
      <c r="O109" s="148">
        <f t="shared" si="51"/>
        <v>11.056069187675066</v>
      </c>
      <c r="P109" s="148">
        <f t="shared" si="51"/>
        <v>10.676883473389351</v>
      </c>
      <c r="Q109" s="148">
        <f t="shared" si="51"/>
        <v>10.297697759103638</v>
      </c>
      <c r="R109" s="148">
        <f t="shared" si="51"/>
        <v>9.9185120448179234</v>
      </c>
      <c r="S109" s="148">
        <f t="shared" si="51"/>
        <v>9.5393263305322105</v>
      </c>
      <c r="T109" s="148">
        <f t="shared" si="51"/>
        <v>9.1601406162464958</v>
      </c>
      <c r="U109" s="148">
        <f t="shared" si="51"/>
        <v>8.7809549019607811</v>
      </c>
      <c r="V109" s="148">
        <f t="shared" si="51"/>
        <v>8.4017691876750664</v>
      </c>
      <c r="W109" s="148">
        <f t="shared" si="51"/>
        <v>8.0225834733893517</v>
      </c>
      <c r="X109" s="148">
        <f t="shared" si="51"/>
        <v>7.6433977591036379</v>
      </c>
      <c r="Y109" s="148">
        <f t="shared" si="51"/>
        <v>7.264212044817925</v>
      </c>
      <c r="Z109" s="148">
        <f t="shared" si="51"/>
        <v>6.8850263305322104</v>
      </c>
      <c r="AA109" s="148">
        <f t="shared" si="51"/>
        <v>6.5058406162464948</v>
      </c>
      <c r="AB109" s="148">
        <f t="shared" si="51"/>
        <v>6.126654901960781</v>
      </c>
      <c r="AC109" s="148">
        <f t="shared" si="51"/>
        <v>5.7474691876750663</v>
      </c>
      <c r="AD109" s="148">
        <f t="shared" si="51"/>
        <v>5.3682834733893525</v>
      </c>
      <c r="AE109" s="148">
        <f t="shared" si="51"/>
        <v>4.9890977591036378</v>
      </c>
      <c r="AF109" s="148">
        <f t="shared" si="51"/>
        <v>4.6099120448179232</v>
      </c>
      <c r="AG109" s="148">
        <f t="shared" si="51"/>
        <v>4.2307263305322085</v>
      </c>
      <c r="AH109" s="148">
        <f t="shared" si="51"/>
        <v>3.8515406162464947</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24A80-EE5B-4FAE-8087-A7649E8358FC}">
  <sheetPr>
    <tabColor theme="0" tint="-0.14999847407452621"/>
  </sheetPr>
  <dimension ref="B2:AI205"/>
  <sheetViews>
    <sheetView showGridLines="0" tabSelected="1" topLeftCell="A170" workbookViewId="0">
      <selection activeCell="C211" sqref="C211"/>
    </sheetView>
  </sheetViews>
  <sheetFormatPr defaultRowHeight="14.4" x14ac:dyDescent="0.3"/>
  <cols>
    <col min="1" max="1" width="2.88671875" customWidth="1"/>
    <col min="2" max="2" width="58" customWidth="1"/>
    <col min="3" max="3" width="21.33203125" bestFit="1" customWidth="1"/>
    <col min="4" max="4" width="13.33203125" hidden="1" customWidth="1"/>
    <col min="5" max="8" width="14.33203125" bestFit="1" customWidth="1"/>
    <col min="25" max="25" width="10.5546875" bestFit="1" customWidth="1"/>
  </cols>
  <sheetData>
    <row r="2" spans="2:35" s="32" customFormat="1" ht="15" customHeight="1" x14ac:dyDescent="0.25">
      <c r="B2" s="47" t="s">
        <v>284</v>
      </c>
      <c r="C2" s="47"/>
      <c r="D2" s="47"/>
      <c r="E2" s="47"/>
      <c r="F2" s="47"/>
      <c r="G2" s="47"/>
      <c r="H2" s="47"/>
      <c r="I2" s="34"/>
      <c r="J2" s="34"/>
      <c r="K2" s="34"/>
      <c r="L2" s="34"/>
      <c r="M2" s="34"/>
      <c r="N2" s="34"/>
      <c r="O2" s="34"/>
      <c r="P2" s="34"/>
      <c r="Q2" s="34"/>
      <c r="R2" s="34"/>
      <c r="S2" s="34"/>
      <c r="T2" s="34"/>
    </row>
    <row r="3" spans="2:35" ht="15" customHeight="1" x14ac:dyDescent="0.3"/>
    <row r="4" spans="2:35" x14ac:dyDescent="0.3">
      <c r="D4" s="46">
        <v>2021</v>
      </c>
      <c r="E4" s="46">
        <v>2024</v>
      </c>
      <c r="F4" s="46">
        <f>E4+1</f>
        <v>2025</v>
      </c>
      <c r="G4" s="46">
        <f t="shared" ref="G4:AG4" si="0">F4+1</f>
        <v>2026</v>
      </c>
      <c r="H4" s="46">
        <f t="shared" si="0"/>
        <v>2027</v>
      </c>
      <c r="I4" s="46">
        <f t="shared" si="0"/>
        <v>2028</v>
      </c>
      <c r="J4" s="46">
        <f t="shared" si="0"/>
        <v>2029</v>
      </c>
      <c r="K4" s="46">
        <f t="shared" si="0"/>
        <v>2030</v>
      </c>
      <c r="L4" s="46">
        <f t="shared" si="0"/>
        <v>2031</v>
      </c>
      <c r="M4" s="46">
        <f t="shared" si="0"/>
        <v>2032</v>
      </c>
      <c r="N4" s="46">
        <f t="shared" si="0"/>
        <v>2033</v>
      </c>
      <c r="O4" s="46">
        <f t="shared" si="0"/>
        <v>2034</v>
      </c>
      <c r="P4" s="46">
        <f t="shared" si="0"/>
        <v>2035</v>
      </c>
      <c r="Q4" s="46">
        <f t="shared" si="0"/>
        <v>2036</v>
      </c>
      <c r="R4" s="46">
        <f t="shared" si="0"/>
        <v>2037</v>
      </c>
      <c r="S4" s="46">
        <f t="shared" si="0"/>
        <v>2038</v>
      </c>
      <c r="T4" s="46">
        <f t="shared" si="0"/>
        <v>2039</v>
      </c>
      <c r="U4" s="46">
        <f t="shared" si="0"/>
        <v>2040</v>
      </c>
      <c r="V4" s="46">
        <f t="shared" si="0"/>
        <v>2041</v>
      </c>
      <c r="W4" s="46">
        <f t="shared" si="0"/>
        <v>2042</v>
      </c>
      <c r="X4" s="46">
        <f t="shared" si="0"/>
        <v>2043</v>
      </c>
      <c r="Y4" s="46">
        <f t="shared" si="0"/>
        <v>2044</v>
      </c>
      <c r="Z4" s="46">
        <f t="shared" si="0"/>
        <v>2045</v>
      </c>
      <c r="AA4" s="46">
        <f t="shared" si="0"/>
        <v>2046</v>
      </c>
      <c r="AB4" s="46">
        <f t="shared" si="0"/>
        <v>2047</v>
      </c>
      <c r="AC4" s="46">
        <f t="shared" si="0"/>
        <v>2048</v>
      </c>
      <c r="AD4" s="46">
        <f t="shared" si="0"/>
        <v>2049</v>
      </c>
      <c r="AE4" s="46">
        <f t="shared" si="0"/>
        <v>2050</v>
      </c>
      <c r="AF4" s="46">
        <f t="shared" si="0"/>
        <v>2051</v>
      </c>
      <c r="AG4" s="46">
        <f t="shared" si="0"/>
        <v>2052</v>
      </c>
      <c r="AH4" s="46">
        <f>AG4+1</f>
        <v>2053</v>
      </c>
      <c r="AI4" s="46">
        <f>AH4+1</f>
        <v>2054</v>
      </c>
    </row>
    <row r="6" spans="2:35" ht="28.8" x14ac:dyDescent="0.3">
      <c r="B6" s="55" t="s">
        <v>350</v>
      </c>
      <c r="C6" s="48" t="s">
        <v>37</v>
      </c>
      <c r="D6" s="58" t="e">
        <f>SUM(#REF!)</f>
        <v>#REF!</v>
      </c>
      <c r="E6" s="51">
        <f>'8.Generators Charge'!D5+'13.Distribution MV Charge'!D5+'17.Distribution LV Charge'!D5+'22.Commerc Charge'!D7</f>
        <v>530.26818000000003</v>
      </c>
      <c r="F6" s="51">
        <f>'8.Generators Charge'!E5+'13.Distribution MV Charge'!E5+'17.Distribution LV Charge'!E5+'22.Commerc Charge'!E7</f>
        <v>523.673451</v>
      </c>
      <c r="G6" s="51">
        <f>'8.Generators Charge'!F5+'13.Distribution MV Charge'!F5+'17.Distribution LV Charge'!F5+'22.Commerc Charge'!F7</f>
        <v>517.07872200000008</v>
      </c>
      <c r="H6" s="51">
        <f>'8.Generators Charge'!G5+'13.Distribution MV Charge'!G5+'17.Distribution LV Charge'!G5+'22.Commerc Charge'!G7</f>
        <v>500.48399299999994</v>
      </c>
      <c r="I6" s="51">
        <f>'8.Generators Charge'!H5+'13.Distribution MV Charge'!H5+'17.Distribution LV Charge'!H5+'22.Commerc Charge'!H7</f>
        <v>493.88926399999991</v>
      </c>
      <c r="J6" s="51">
        <f>'8.Generators Charge'!I5+'13.Distribution MV Charge'!I5+'17.Distribution LV Charge'!I5+'22.Commerc Charge'!I7</f>
        <v>487.294535</v>
      </c>
      <c r="K6" s="51">
        <f>'8.Generators Charge'!J5+'13.Distribution MV Charge'!J5+'17.Distribution LV Charge'!J5+'22.Commerc Charge'!J7</f>
        <v>480.69980600000002</v>
      </c>
      <c r="L6" s="51">
        <f>'8.Generators Charge'!K5+'13.Distribution MV Charge'!K5+'17.Distribution LV Charge'!K5+'22.Commerc Charge'!K7</f>
        <v>474.10507699999999</v>
      </c>
      <c r="M6" s="51">
        <f>'8.Generators Charge'!L5+'13.Distribution MV Charge'!L5+'17.Distribution LV Charge'!L5+'22.Commerc Charge'!L7</f>
        <v>467.51034799999996</v>
      </c>
      <c r="N6" s="51">
        <f>'8.Generators Charge'!M5+'13.Distribution MV Charge'!M5+'17.Distribution LV Charge'!M5+'22.Commerc Charge'!M7</f>
        <v>460.91561899999994</v>
      </c>
      <c r="O6" s="51">
        <f>'8.Generators Charge'!N5+'13.Distribution MV Charge'!N5+'17.Distribution LV Charge'!N5+'22.Commerc Charge'!N7</f>
        <v>454.32088999999996</v>
      </c>
      <c r="P6" s="51">
        <f>'8.Generators Charge'!O5+'13.Distribution MV Charge'!O5+'17.Distribution LV Charge'!O5+'22.Commerc Charge'!O7</f>
        <v>447.72616099999988</v>
      </c>
      <c r="Q6" s="51">
        <f>'8.Generators Charge'!P5+'13.Distribution MV Charge'!P5+'17.Distribution LV Charge'!P5+'22.Commerc Charge'!P7</f>
        <v>441.1314319999999</v>
      </c>
      <c r="R6" s="51">
        <f>'8.Generators Charge'!Q5+'13.Distribution MV Charge'!Q5+'17.Distribution LV Charge'!Q5+'22.Commerc Charge'!Q7</f>
        <v>434.53670299999999</v>
      </c>
      <c r="S6" s="51">
        <f>'8.Generators Charge'!R5+'13.Distribution MV Charge'!R5+'17.Distribution LV Charge'!R5+'22.Commerc Charge'!R7</f>
        <v>427.94197399999996</v>
      </c>
      <c r="T6" s="51">
        <f>'8.Generators Charge'!S5+'13.Distribution MV Charge'!S5+'17.Distribution LV Charge'!S5+'22.Commerc Charge'!S7</f>
        <v>421.34724499999999</v>
      </c>
      <c r="U6" s="51">
        <f>'8.Generators Charge'!T5+'13.Distribution MV Charge'!T5+'17.Distribution LV Charge'!T5+'22.Commerc Charge'!T7</f>
        <v>414.75251600000001</v>
      </c>
      <c r="V6" s="51">
        <f>'8.Generators Charge'!U5+'13.Distribution MV Charge'!U5+'17.Distribution LV Charge'!U5+'22.Commerc Charge'!U7</f>
        <v>408.15778699999993</v>
      </c>
      <c r="W6" s="51">
        <f>'8.Generators Charge'!V5+'13.Distribution MV Charge'!V5+'17.Distribution LV Charge'!V5+'22.Commerc Charge'!V7</f>
        <v>401.56305799999996</v>
      </c>
      <c r="X6" s="51">
        <f>'8.Generators Charge'!W5+'13.Distribution MV Charge'!W5+'17.Distribution LV Charge'!W5+'22.Commerc Charge'!W7</f>
        <v>394.96832899999993</v>
      </c>
      <c r="Y6" s="51">
        <f>'8.Generators Charge'!X5+'13.Distribution MV Charge'!X5+'17.Distribution LV Charge'!X5+'22.Commerc Charge'!X7</f>
        <v>485.15902999999992</v>
      </c>
      <c r="Z6" s="51">
        <f>'8.Generators Charge'!Y5+'13.Distribution MV Charge'!Y5+'17.Distribution LV Charge'!Y5+'22.Commerc Charge'!Y7</f>
        <v>478.71993949999995</v>
      </c>
      <c r="AA6" s="51">
        <f>'8.Generators Charge'!Z5+'13.Distribution MV Charge'!Z5+'17.Distribution LV Charge'!Z5+'22.Commerc Charge'!Z7</f>
        <v>472.28084899999999</v>
      </c>
      <c r="AB6" s="51">
        <f>'8.Generators Charge'!AA5+'13.Distribution MV Charge'!AA5+'17.Distribution LV Charge'!AA5+'22.Commerc Charge'!AA7</f>
        <v>465.84175849999991</v>
      </c>
      <c r="AC6" s="51">
        <f>'8.Generators Charge'!AB5+'13.Distribution MV Charge'!AB5+'17.Distribution LV Charge'!AB5+'22.Commerc Charge'!AB7</f>
        <v>459.40266799999995</v>
      </c>
      <c r="AD6" s="51">
        <f>'8.Generators Charge'!AC5+'13.Distribution MV Charge'!AC5+'17.Distribution LV Charge'!AC5+'22.Commerc Charge'!AC7</f>
        <v>454.4113774999999</v>
      </c>
      <c r="AE6" s="51">
        <f>'8.Generators Charge'!AD5+'13.Distribution MV Charge'!AD5+'17.Distribution LV Charge'!AD5+'22.Commerc Charge'!AD7</f>
        <v>448.1460229999999</v>
      </c>
      <c r="AF6" s="51">
        <f>'8.Generators Charge'!AE5+'13.Distribution MV Charge'!AE5+'17.Distribution LV Charge'!AE5+'22.Commerc Charge'!AE7</f>
        <v>441.88066849999996</v>
      </c>
      <c r="AG6" s="51">
        <f>'8.Generators Charge'!AF5+'13.Distribution MV Charge'!AF5+'17.Distribution LV Charge'!AF5+'22.Commerc Charge'!AF7</f>
        <v>435.61531399999996</v>
      </c>
      <c r="AH6" s="51">
        <f>'8.Generators Charge'!AG5+'13.Distribution MV Charge'!AG5+'17.Distribution LV Charge'!AG5+'22.Commerc Charge'!AG7</f>
        <v>429.34995949999995</v>
      </c>
      <c r="AI6" s="51">
        <f>'8.Generators Charge'!AH5+'13.Distribution MV Charge'!AH5+'17.Distribution LV Charge'!AH5+'22.Commerc Charge'!AH7</f>
        <v>396.08460499999995</v>
      </c>
    </row>
    <row r="7" spans="2:35" x14ac:dyDescent="0.3">
      <c r="B7" s="55" t="s">
        <v>181</v>
      </c>
      <c r="C7" s="48" t="s">
        <v>37</v>
      </c>
      <c r="D7" s="58"/>
      <c r="E7" s="51">
        <f>'8.Generators Charge'!D6+'13.Distribution MV Charge'!D6+'17.Distribution LV Charge'!D6</f>
        <v>120</v>
      </c>
      <c r="F7" s="51">
        <f>'8.Generators Charge'!E6+'13.Distribution MV Charge'!E6+'17.Distribution LV Charge'!E6</f>
        <v>120</v>
      </c>
      <c r="G7" s="51">
        <f>'8.Generators Charge'!F6+'13.Distribution MV Charge'!F6+'17.Distribution LV Charge'!F6</f>
        <v>120</v>
      </c>
      <c r="H7" s="51">
        <f>'8.Generators Charge'!G6+'13.Distribution MV Charge'!G6+'17.Distribution LV Charge'!G6</f>
        <v>120</v>
      </c>
      <c r="I7" s="51">
        <f>'8.Generators Charge'!H6+'13.Distribution MV Charge'!H6+'17.Distribution LV Charge'!H6</f>
        <v>120</v>
      </c>
      <c r="J7" s="51">
        <f>'8.Generators Charge'!I6+'13.Distribution MV Charge'!I6+'17.Distribution LV Charge'!I6</f>
        <v>120</v>
      </c>
      <c r="K7" s="51">
        <f>'8.Generators Charge'!J6+'13.Distribution MV Charge'!J6+'17.Distribution LV Charge'!J6</f>
        <v>120</v>
      </c>
      <c r="L7" s="51">
        <f>'8.Generators Charge'!K6+'13.Distribution MV Charge'!K6+'17.Distribution LV Charge'!K6</f>
        <v>120</v>
      </c>
      <c r="M7" s="51">
        <f>'8.Generators Charge'!L6+'13.Distribution MV Charge'!L6+'17.Distribution LV Charge'!L6</f>
        <v>120</v>
      </c>
      <c r="N7" s="51">
        <f>'8.Generators Charge'!M6+'13.Distribution MV Charge'!M6+'17.Distribution LV Charge'!M6</f>
        <v>120</v>
      </c>
      <c r="O7" s="51">
        <f>'8.Generators Charge'!N6+'13.Distribution MV Charge'!N6+'17.Distribution LV Charge'!N6</f>
        <v>120</v>
      </c>
      <c r="P7" s="51">
        <f>'8.Generators Charge'!O6+'13.Distribution MV Charge'!O6+'17.Distribution LV Charge'!O6</f>
        <v>120</v>
      </c>
      <c r="Q7" s="51">
        <f>'8.Generators Charge'!P6+'13.Distribution MV Charge'!P6+'17.Distribution LV Charge'!P6</f>
        <v>120</v>
      </c>
      <c r="R7" s="51">
        <f>'8.Generators Charge'!Q6+'13.Distribution MV Charge'!Q6+'17.Distribution LV Charge'!Q6</f>
        <v>120</v>
      </c>
      <c r="S7" s="51">
        <f>'8.Generators Charge'!R6+'13.Distribution MV Charge'!R6+'17.Distribution LV Charge'!R6</f>
        <v>120</v>
      </c>
      <c r="T7" s="51">
        <f>'8.Generators Charge'!S6+'13.Distribution MV Charge'!S6+'17.Distribution LV Charge'!S6</f>
        <v>120</v>
      </c>
      <c r="U7" s="51">
        <f>'8.Generators Charge'!T6+'13.Distribution MV Charge'!T6+'17.Distribution LV Charge'!T6</f>
        <v>120</v>
      </c>
      <c r="V7" s="51">
        <f>'8.Generators Charge'!U6+'13.Distribution MV Charge'!U6+'17.Distribution LV Charge'!U6</f>
        <v>120</v>
      </c>
      <c r="W7" s="51">
        <f>'8.Generators Charge'!V6+'13.Distribution MV Charge'!V6+'17.Distribution LV Charge'!V6</f>
        <v>120</v>
      </c>
      <c r="X7" s="51">
        <f>'8.Generators Charge'!W6+'13.Distribution MV Charge'!W6+'17.Distribution LV Charge'!W6</f>
        <v>120</v>
      </c>
      <c r="Y7" s="51">
        <f>'8.Generators Charge'!X6+'13.Distribution MV Charge'!X6+'17.Distribution LV Charge'!X6</f>
        <v>120</v>
      </c>
      <c r="Z7" s="51">
        <f>'8.Generators Charge'!Y6+'13.Distribution MV Charge'!Y6+'17.Distribution LV Charge'!Y6</f>
        <v>120</v>
      </c>
      <c r="AA7" s="51">
        <f>'8.Generators Charge'!Z6+'13.Distribution MV Charge'!Z6+'17.Distribution LV Charge'!Z6</f>
        <v>120</v>
      </c>
      <c r="AB7" s="51">
        <f>'8.Generators Charge'!AA6+'13.Distribution MV Charge'!AA6+'17.Distribution LV Charge'!AA6</f>
        <v>120</v>
      </c>
      <c r="AC7" s="51">
        <f>'8.Generators Charge'!AB6+'13.Distribution MV Charge'!AB6+'17.Distribution LV Charge'!AB6</f>
        <v>120</v>
      </c>
      <c r="AD7" s="51">
        <f>'8.Generators Charge'!AC6+'13.Distribution MV Charge'!AC6+'17.Distribution LV Charge'!AC6</f>
        <v>120</v>
      </c>
      <c r="AE7" s="51">
        <f>'8.Generators Charge'!AD6+'13.Distribution MV Charge'!AD6+'17.Distribution LV Charge'!AD6</f>
        <v>120</v>
      </c>
      <c r="AF7" s="51">
        <f>'8.Generators Charge'!AE6+'13.Distribution MV Charge'!AE6+'17.Distribution LV Charge'!AE6</f>
        <v>120</v>
      </c>
      <c r="AG7" s="51">
        <f>'8.Generators Charge'!AF6+'13.Distribution MV Charge'!AF6+'17.Distribution LV Charge'!AF6</f>
        <v>120</v>
      </c>
      <c r="AH7" s="51">
        <f>'8.Generators Charge'!AG6+'13.Distribution MV Charge'!AG6+'17.Distribution LV Charge'!AG6</f>
        <v>120</v>
      </c>
      <c r="AI7" s="51">
        <f>'8.Generators Charge'!AH6+'13.Distribution MV Charge'!AH6+'17.Distribution LV Charge'!AH6</f>
        <v>120</v>
      </c>
    </row>
    <row r="8" spans="2:35" x14ac:dyDescent="0.3">
      <c r="B8" s="55" t="s">
        <v>180</v>
      </c>
      <c r="C8" s="48" t="s">
        <v>37</v>
      </c>
      <c r="D8" s="168"/>
      <c r="E8" s="51">
        <f>'8.Generators Charge'!D7+'13.Distribution MV Charge'!D7+'17.Distribution LV Charge'!D7+'22.Commerc Charge'!D8</f>
        <v>327.26818000000003</v>
      </c>
      <c r="F8" s="51">
        <f>'8.Generators Charge'!E7+'13.Distribution MV Charge'!E7+'17.Distribution LV Charge'!E7+'22.Commerc Charge'!E8</f>
        <v>320.673451</v>
      </c>
      <c r="G8" s="51">
        <f>'8.Generators Charge'!F7+'13.Distribution MV Charge'!F7+'17.Distribution LV Charge'!F7+'22.Commerc Charge'!F8</f>
        <v>314.07872199999997</v>
      </c>
      <c r="H8" s="51">
        <f>'8.Generators Charge'!G7+'13.Distribution MV Charge'!G7+'17.Distribution LV Charge'!G7+'22.Commerc Charge'!G8</f>
        <v>297.48399299999994</v>
      </c>
      <c r="I8" s="51">
        <f>'8.Generators Charge'!H7+'13.Distribution MV Charge'!H7+'17.Distribution LV Charge'!H7+'22.Commerc Charge'!H8</f>
        <v>290.88926400000003</v>
      </c>
      <c r="J8" s="51">
        <f>'8.Generators Charge'!I7+'13.Distribution MV Charge'!I7+'17.Distribution LV Charge'!I7+'22.Commerc Charge'!I8</f>
        <v>284.294535</v>
      </c>
      <c r="K8" s="51">
        <f>'8.Generators Charge'!J7+'13.Distribution MV Charge'!J7+'17.Distribution LV Charge'!J7+'22.Commerc Charge'!J8</f>
        <v>277.69980600000002</v>
      </c>
      <c r="L8" s="51">
        <f>'8.Generators Charge'!K7+'13.Distribution MV Charge'!K7+'17.Distribution LV Charge'!K7+'22.Commerc Charge'!K8</f>
        <v>271.10507699999999</v>
      </c>
      <c r="M8" s="51">
        <f>'8.Generators Charge'!L7+'13.Distribution MV Charge'!L7+'17.Distribution LV Charge'!L7+'22.Commerc Charge'!L8</f>
        <v>264.51034799999996</v>
      </c>
      <c r="N8" s="51">
        <f>'8.Generators Charge'!M7+'13.Distribution MV Charge'!M7+'17.Distribution LV Charge'!M7+'22.Commerc Charge'!M8</f>
        <v>257.91561899999994</v>
      </c>
      <c r="O8" s="51">
        <f>'8.Generators Charge'!N7+'13.Distribution MV Charge'!N7+'17.Distribution LV Charge'!N7+'22.Commerc Charge'!N8</f>
        <v>251.32088999999996</v>
      </c>
      <c r="P8" s="51">
        <f>'8.Generators Charge'!O7+'13.Distribution MV Charge'!O7+'17.Distribution LV Charge'!O7+'22.Commerc Charge'!O8</f>
        <v>244.72616099999999</v>
      </c>
      <c r="Q8" s="51">
        <f>'8.Generators Charge'!P7+'13.Distribution MV Charge'!P7+'17.Distribution LV Charge'!P7+'22.Commerc Charge'!P8</f>
        <v>238.13143199999993</v>
      </c>
      <c r="R8" s="51">
        <f>'8.Generators Charge'!Q7+'13.Distribution MV Charge'!Q7+'17.Distribution LV Charge'!Q7+'22.Commerc Charge'!Q8</f>
        <v>231.53670299999996</v>
      </c>
      <c r="S8" s="51">
        <f>'8.Generators Charge'!R7+'13.Distribution MV Charge'!R7+'17.Distribution LV Charge'!R7+'22.Commerc Charge'!R8</f>
        <v>224.94197399999993</v>
      </c>
      <c r="T8" s="51">
        <f>'8.Generators Charge'!S7+'13.Distribution MV Charge'!S7+'17.Distribution LV Charge'!S7+'22.Commerc Charge'!S8</f>
        <v>218.34724499999996</v>
      </c>
      <c r="U8" s="51">
        <f>'8.Generators Charge'!T7+'13.Distribution MV Charge'!T7+'17.Distribution LV Charge'!T7+'22.Commerc Charge'!T8</f>
        <v>211.75251599999993</v>
      </c>
      <c r="V8" s="51">
        <f>'8.Generators Charge'!U7+'13.Distribution MV Charge'!U7+'17.Distribution LV Charge'!U7+'22.Commerc Charge'!U8</f>
        <v>205.15778699999993</v>
      </c>
      <c r="W8" s="51">
        <f>'8.Generators Charge'!V7+'13.Distribution MV Charge'!V7+'17.Distribution LV Charge'!V7+'22.Commerc Charge'!V8</f>
        <v>198.56305799999996</v>
      </c>
      <c r="X8" s="51">
        <f>'8.Generators Charge'!W7+'13.Distribution MV Charge'!W7+'17.Distribution LV Charge'!W7+'22.Commerc Charge'!W8</f>
        <v>191.96832899999995</v>
      </c>
      <c r="Y8" s="51">
        <f>'8.Generators Charge'!X7+'13.Distribution MV Charge'!X7+'17.Distribution LV Charge'!X7+'22.Commerc Charge'!X8</f>
        <v>282.15902999999997</v>
      </c>
      <c r="Z8" s="51">
        <f>'8.Generators Charge'!Y7+'13.Distribution MV Charge'!Y7+'17.Distribution LV Charge'!Y7+'22.Commerc Charge'!Y8</f>
        <v>275.71993949999995</v>
      </c>
      <c r="AA8" s="51">
        <f>'8.Generators Charge'!Z7+'13.Distribution MV Charge'!Z7+'17.Distribution LV Charge'!Z7+'22.Commerc Charge'!Z8</f>
        <v>269.28084899999999</v>
      </c>
      <c r="AB8" s="51">
        <f>'8.Generators Charge'!AA7+'13.Distribution MV Charge'!AA7+'17.Distribution LV Charge'!AA7+'22.Commerc Charge'!AA8</f>
        <v>262.84175849999991</v>
      </c>
      <c r="AC8" s="51">
        <f>'8.Generators Charge'!AB7+'13.Distribution MV Charge'!AB7+'17.Distribution LV Charge'!AB7+'22.Commerc Charge'!AB8</f>
        <v>256.40266799999995</v>
      </c>
      <c r="AD8" s="51">
        <f>'8.Generators Charge'!AC7+'13.Distribution MV Charge'!AC7+'17.Distribution LV Charge'!AC7+'22.Commerc Charge'!AC8</f>
        <v>251.41137749999993</v>
      </c>
      <c r="AE8" s="51">
        <f>'8.Generators Charge'!AD7+'13.Distribution MV Charge'!AD7+'17.Distribution LV Charge'!AD7+'22.Commerc Charge'!AD8</f>
        <v>245.14602299999993</v>
      </c>
      <c r="AF8" s="51">
        <f>'8.Generators Charge'!AE7+'13.Distribution MV Charge'!AE7+'17.Distribution LV Charge'!AE7+'22.Commerc Charge'!AE8</f>
        <v>238.88066849999993</v>
      </c>
      <c r="AG8" s="51">
        <f>'8.Generators Charge'!AF7+'13.Distribution MV Charge'!AF7+'17.Distribution LV Charge'!AF7+'22.Commerc Charge'!AF8</f>
        <v>232.61531399999993</v>
      </c>
      <c r="AH8" s="51">
        <f>'8.Generators Charge'!AG7+'13.Distribution MV Charge'!AG7+'17.Distribution LV Charge'!AG7+'22.Commerc Charge'!AG8</f>
        <v>226.34995949999995</v>
      </c>
      <c r="AI8" s="51">
        <f>'8.Generators Charge'!AH7+'13.Distribution MV Charge'!AH7+'17.Distribution LV Charge'!AH7+'22.Commerc Charge'!AH8</f>
        <v>193.08460499999993</v>
      </c>
    </row>
    <row r="9" spans="2:35" x14ac:dyDescent="0.3">
      <c r="B9" s="57" t="s">
        <v>221</v>
      </c>
      <c r="C9" s="48" t="s">
        <v>37</v>
      </c>
      <c r="D9" s="168"/>
      <c r="E9" s="51">
        <f>'8.Generators Charge'!D8+'13.Distribution MV Charge'!D8+'17.Distribution LV Charge'!D8+'22.Commerc Charge'!D9</f>
        <v>198.6985378571429</v>
      </c>
      <c r="F9" s="51">
        <f>'8.Generators Charge'!E8+'13.Distribution MV Charge'!E8+'17.Distribution LV Charge'!E8+'22.Commerc Charge'!E9</f>
        <v>194.69459525000002</v>
      </c>
      <c r="G9" s="51">
        <f>'8.Generators Charge'!F8+'13.Distribution MV Charge'!F8+'17.Distribution LV Charge'!F8+'22.Commerc Charge'!F9</f>
        <v>190.69065264285717</v>
      </c>
      <c r="H9" s="51">
        <f>'8.Generators Charge'!G8+'13.Distribution MV Charge'!G8+'17.Distribution LV Charge'!G8+'22.Commerc Charge'!G9</f>
        <v>180.61528146428572</v>
      </c>
      <c r="I9" s="51">
        <f>'8.Generators Charge'!H8+'13.Distribution MV Charge'!H8+'17.Distribution LV Charge'!H8+'22.Commerc Charge'!H9</f>
        <v>176.61133885714287</v>
      </c>
      <c r="J9" s="51">
        <f>'8.Generators Charge'!I8+'13.Distribution MV Charge'!I8+'17.Distribution LV Charge'!I8+'22.Commerc Charge'!I9</f>
        <v>172.60739624999999</v>
      </c>
      <c r="K9" s="51">
        <f>'8.Generators Charge'!J8+'13.Distribution MV Charge'!J8+'17.Distribution LV Charge'!J8+'22.Commerc Charge'!J9</f>
        <v>168.60345364285715</v>
      </c>
      <c r="L9" s="51">
        <f>'8.Generators Charge'!K8+'13.Distribution MV Charge'!K8+'17.Distribution LV Charge'!K8+'22.Commerc Charge'!K9</f>
        <v>164.59951103571427</v>
      </c>
      <c r="M9" s="51">
        <f>'8.Generators Charge'!L8+'13.Distribution MV Charge'!L8+'17.Distribution LV Charge'!L8+'22.Commerc Charge'!L9</f>
        <v>160.5955684285714</v>
      </c>
      <c r="N9" s="51">
        <f>'8.Generators Charge'!M8+'13.Distribution MV Charge'!M8+'17.Distribution LV Charge'!M8+'22.Commerc Charge'!M9</f>
        <v>156.59162582142858</v>
      </c>
      <c r="O9" s="51">
        <f>'8.Generators Charge'!N8+'13.Distribution MV Charge'!N8+'17.Distribution LV Charge'!N8+'22.Commerc Charge'!N9</f>
        <v>152.58768321428568</v>
      </c>
      <c r="P9" s="51">
        <f>'8.Generators Charge'!O8+'13.Distribution MV Charge'!O8+'17.Distribution LV Charge'!O8+'22.Commerc Charge'!O9</f>
        <v>148.58374060714286</v>
      </c>
      <c r="Q9" s="51">
        <f>'8.Generators Charge'!P8+'13.Distribution MV Charge'!P8+'17.Distribution LV Charge'!P8+'22.Commerc Charge'!P9</f>
        <v>144.57979799999998</v>
      </c>
      <c r="R9" s="51">
        <f>'8.Generators Charge'!Q8+'13.Distribution MV Charge'!Q8+'17.Distribution LV Charge'!Q8+'22.Commerc Charge'!Q9</f>
        <v>140.57585539285714</v>
      </c>
      <c r="S9" s="51">
        <f>'8.Generators Charge'!R8+'13.Distribution MV Charge'!R8+'17.Distribution LV Charge'!R8+'22.Commerc Charge'!R9</f>
        <v>136.57191278571426</v>
      </c>
      <c r="T9" s="51">
        <f>'8.Generators Charge'!S8+'13.Distribution MV Charge'!S8+'17.Distribution LV Charge'!S8+'22.Commerc Charge'!S9</f>
        <v>132.56797017857141</v>
      </c>
      <c r="U9" s="51">
        <f>'8.Generators Charge'!T8+'13.Distribution MV Charge'!T8+'17.Distribution LV Charge'!T8+'22.Commerc Charge'!T9</f>
        <v>128.56402757142854</v>
      </c>
      <c r="V9" s="51">
        <f>'8.Generators Charge'!U8+'13.Distribution MV Charge'!U8+'17.Distribution LV Charge'!U8+'22.Commerc Charge'!U9</f>
        <v>124.56008496428569</v>
      </c>
      <c r="W9" s="51">
        <f>'8.Generators Charge'!V8+'13.Distribution MV Charge'!V8+'17.Distribution LV Charge'!V8+'22.Commerc Charge'!V9</f>
        <v>120.55614235714283</v>
      </c>
      <c r="X9" s="51">
        <f>'8.Generators Charge'!W8+'13.Distribution MV Charge'!W8+'17.Distribution LV Charge'!W8+'22.Commerc Charge'!W9</f>
        <v>116.55219975</v>
      </c>
      <c r="Y9" s="51">
        <f>'8.Generators Charge'!X8+'13.Distribution MV Charge'!X8+'17.Distribution LV Charge'!X8+'22.Commerc Charge'!X9</f>
        <v>171.31083964285713</v>
      </c>
      <c r="Z9" s="51">
        <f>'8.Generators Charge'!Y8+'13.Distribution MV Charge'!Y8+'17.Distribution LV Charge'!Y8+'22.Commerc Charge'!Y9</f>
        <v>167.40139183928568</v>
      </c>
      <c r="AA9" s="51">
        <f>'8.Generators Charge'!Z8+'13.Distribution MV Charge'!Z8+'17.Distribution LV Charge'!Z8+'22.Commerc Charge'!Z9</f>
        <v>163.49194403571428</v>
      </c>
      <c r="AB9" s="51">
        <f>'8.Generators Charge'!AA8+'13.Distribution MV Charge'!AA8+'17.Distribution LV Charge'!AA8+'22.Commerc Charge'!AA9</f>
        <v>159.58249623214286</v>
      </c>
      <c r="AC9" s="51">
        <f>'8.Generators Charge'!AB8+'13.Distribution MV Charge'!AB8+'17.Distribution LV Charge'!AB8+'22.Commerc Charge'!AB9</f>
        <v>155.67304842857141</v>
      </c>
      <c r="AD9" s="51">
        <f>'8.Generators Charge'!AC8+'13.Distribution MV Charge'!AC8+'17.Distribution LV Charge'!AC8+'22.Commerc Charge'!AC9</f>
        <v>152.64262205357142</v>
      </c>
      <c r="AE9" s="51">
        <f>'8.Generators Charge'!AD8+'13.Distribution MV Charge'!AD8+'17.Distribution LV Charge'!AD8+'22.Commerc Charge'!AD9</f>
        <v>148.83865682142851</v>
      </c>
      <c r="AF9" s="51">
        <f>'8.Generators Charge'!AE8+'13.Distribution MV Charge'!AE8+'17.Distribution LV Charge'!AE8+'22.Commerc Charge'!AE9</f>
        <v>145.03469158928567</v>
      </c>
      <c r="AG9" s="51">
        <f>'8.Generators Charge'!AF8+'13.Distribution MV Charge'!AF8+'17.Distribution LV Charge'!AF8+'22.Commerc Charge'!AF9</f>
        <v>141.23072635714283</v>
      </c>
      <c r="AH9" s="51">
        <f>'8.Generators Charge'!AG8+'13.Distribution MV Charge'!AG8+'17.Distribution LV Charge'!AG8+'22.Commerc Charge'!AG9</f>
        <v>137.42676112499996</v>
      </c>
      <c r="AI9" s="51">
        <f>'8.Generators Charge'!AH8+'13.Distribution MV Charge'!AH8+'17.Distribution LV Charge'!AH8+'22.Commerc Charge'!AH9</f>
        <v>117.22993874999996</v>
      </c>
    </row>
    <row r="10" spans="2:35" x14ac:dyDescent="0.3">
      <c r="B10" s="57" t="s">
        <v>222</v>
      </c>
      <c r="C10" s="48" t="s">
        <v>37</v>
      </c>
      <c r="D10" s="168"/>
      <c r="E10" s="51">
        <f>'8.Generators Charge'!D9+'13.Distribution MV Charge'!D9+'17.Distribution LV Charge'!D9+'22.Commerc Charge'!D10</f>
        <v>128.56964214285716</v>
      </c>
      <c r="F10" s="51">
        <f>'8.Generators Charge'!E9+'13.Distribution MV Charge'!E9+'17.Distribution LV Charge'!E9+'22.Commerc Charge'!E10</f>
        <v>125.97885575000004</v>
      </c>
      <c r="G10" s="51">
        <f>'8.Generators Charge'!F9+'13.Distribution MV Charge'!F9+'17.Distribution LV Charge'!F9+'22.Commerc Charge'!F10</f>
        <v>123.38806935714288</v>
      </c>
      <c r="H10" s="51">
        <f>'8.Generators Charge'!G9+'13.Distribution MV Charge'!G9+'17.Distribution LV Charge'!G9+'22.Commerc Charge'!G10</f>
        <v>116.86871153571431</v>
      </c>
      <c r="I10" s="51">
        <f>'8.Generators Charge'!H9+'13.Distribution MV Charge'!H9+'17.Distribution LV Charge'!H9+'22.Commerc Charge'!H10</f>
        <v>114.27792514285714</v>
      </c>
      <c r="J10" s="51">
        <f>'8.Generators Charge'!I9+'13.Distribution MV Charge'!I9+'17.Distribution LV Charge'!I9+'22.Commerc Charge'!I10</f>
        <v>111.68713875</v>
      </c>
      <c r="K10" s="51">
        <f>'8.Generators Charge'!J9+'13.Distribution MV Charge'!J9+'17.Distribution LV Charge'!J9+'22.Commerc Charge'!J10</f>
        <v>109.09635235714286</v>
      </c>
      <c r="L10" s="51">
        <f>'8.Generators Charge'!K9+'13.Distribution MV Charge'!K9+'17.Distribution LV Charge'!K9+'22.Commerc Charge'!K10</f>
        <v>106.50556596428571</v>
      </c>
      <c r="M10" s="51">
        <f>'8.Generators Charge'!L9+'13.Distribution MV Charge'!L9+'17.Distribution LV Charge'!L9+'22.Commerc Charge'!L10</f>
        <v>103.91477957142858</v>
      </c>
      <c r="N10" s="51">
        <f>'8.Generators Charge'!M9+'13.Distribution MV Charge'!M9+'17.Distribution LV Charge'!M9+'22.Commerc Charge'!M10</f>
        <v>101.32399317857143</v>
      </c>
      <c r="O10" s="51">
        <f>'8.Generators Charge'!N9+'13.Distribution MV Charge'!N9+'17.Distribution LV Charge'!N9+'22.Commerc Charge'!N10</f>
        <v>98.733206785714287</v>
      </c>
      <c r="P10" s="51">
        <f>'8.Generators Charge'!O9+'13.Distribution MV Charge'!O9+'17.Distribution LV Charge'!O9+'22.Commerc Charge'!O10</f>
        <v>96.142420392857147</v>
      </c>
      <c r="Q10" s="51">
        <f>'8.Generators Charge'!P9+'13.Distribution MV Charge'!P9+'17.Distribution LV Charge'!P9+'22.Commerc Charge'!P10</f>
        <v>93.551633999999993</v>
      </c>
      <c r="R10" s="51">
        <f>'8.Generators Charge'!Q9+'13.Distribution MV Charge'!Q9+'17.Distribution LV Charge'!Q9+'22.Commerc Charge'!Q10</f>
        <v>90.960847607142853</v>
      </c>
      <c r="S10" s="51">
        <f>'8.Generators Charge'!R9+'13.Distribution MV Charge'!R9+'17.Distribution LV Charge'!R9+'22.Commerc Charge'!R10</f>
        <v>88.370061214285698</v>
      </c>
      <c r="T10" s="51">
        <f>'8.Generators Charge'!S9+'13.Distribution MV Charge'!S9+'17.Distribution LV Charge'!S9+'22.Commerc Charge'!S10</f>
        <v>85.779274821428558</v>
      </c>
      <c r="U10" s="51">
        <f>'8.Generators Charge'!T9+'13.Distribution MV Charge'!T9+'17.Distribution LV Charge'!T9+'22.Commerc Charge'!T10</f>
        <v>83.188488428571418</v>
      </c>
      <c r="V10" s="51">
        <f>'8.Generators Charge'!U9+'13.Distribution MV Charge'!U9+'17.Distribution LV Charge'!U9+'22.Commerc Charge'!U10</f>
        <v>80.597702035714278</v>
      </c>
      <c r="W10" s="51">
        <f>'8.Generators Charge'!V9+'13.Distribution MV Charge'!V9+'17.Distribution LV Charge'!V9+'22.Commerc Charge'!V10</f>
        <v>78.006915642857123</v>
      </c>
      <c r="X10" s="51">
        <f>'8.Generators Charge'!W9+'13.Distribution MV Charge'!W9+'17.Distribution LV Charge'!W9+'22.Commerc Charge'!W10</f>
        <v>75.416129249999997</v>
      </c>
      <c r="Y10" s="51">
        <f>'8.Generators Charge'!X9+'13.Distribution MV Charge'!X9+'17.Distribution LV Charge'!X9+'22.Commerc Charge'!X10</f>
        <v>110.84819035714284</v>
      </c>
      <c r="Z10" s="51">
        <f>'8.Generators Charge'!Y9+'13.Distribution MV Charge'!Y9+'17.Distribution LV Charge'!Y9+'22.Commerc Charge'!Y10</f>
        <v>108.31854766071427</v>
      </c>
      <c r="AA10" s="51">
        <f>'8.Generators Charge'!Z9+'13.Distribution MV Charge'!Z9+'17.Distribution LV Charge'!Z9+'22.Commerc Charge'!Z10</f>
        <v>105.78890496428571</v>
      </c>
      <c r="AB10" s="51">
        <f>'8.Generators Charge'!AA9+'13.Distribution MV Charge'!AA9+'17.Distribution LV Charge'!AA9+'22.Commerc Charge'!AA10</f>
        <v>103.25926226785714</v>
      </c>
      <c r="AC10" s="51">
        <f>'8.Generators Charge'!AB9+'13.Distribution MV Charge'!AB9+'17.Distribution LV Charge'!AB9+'22.Commerc Charge'!AB10</f>
        <v>100.72961957142857</v>
      </c>
      <c r="AD10" s="51">
        <f>'8.Generators Charge'!AC9+'13.Distribution MV Charge'!AC9+'17.Distribution LV Charge'!AC9+'22.Commerc Charge'!AC10</f>
        <v>98.768755446428571</v>
      </c>
      <c r="AE10" s="51">
        <f>'8.Generators Charge'!AD9+'13.Distribution MV Charge'!AD9+'17.Distribution LV Charge'!AD9+'22.Commerc Charge'!AD10</f>
        <v>96.307366178571399</v>
      </c>
      <c r="AF10" s="51">
        <f>'8.Generators Charge'!AE9+'13.Distribution MV Charge'!AE9+'17.Distribution LV Charge'!AE9+'22.Commerc Charge'!AE10</f>
        <v>93.845976910714285</v>
      </c>
      <c r="AG10" s="51">
        <f>'8.Generators Charge'!AF9+'13.Distribution MV Charge'!AF9+'17.Distribution LV Charge'!AF9+'22.Commerc Charge'!AF10</f>
        <v>91.384587642857113</v>
      </c>
      <c r="AH10" s="51">
        <f>'8.Generators Charge'!AG9+'13.Distribution MV Charge'!AG9+'17.Distribution LV Charge'!AG9+'22.Commerc Charge'!AG10</f>
        <v>88.92319837499997</v>
      </c>
      <c r="AI10" s="51">
        <f>'8.Generators Charge'!AH9+'13.Distribution MV Charge'!AH9+'17.Distribution LV Charge'!AH9+'22.Commerc Charge'!AH10</f>
        <v>75.854666249999966</v>
      </c>
    </row>
    <row r="11" spans="2:35" x14ac:dyDescent="0.3">
      <c r="B11" s="55" t="s">
        <v>314</v>
      </c>
      <c r="C11" s="48" t="s">
        <v>37</v>
      </c>
      <c r="D11" s="168"/>
      <c r="E11" s="51">
        <f>'13.Distribution MV Charge'!D10+'17.Distribution LV Charge'!D10+'22.Commerc Charge'!D11</f>
        <v>83</v>
      </c>
      <c r="F11" s="51">
        <f>'13.Distribution MV Charge'!E10+'17.Distribution LV Charge'!E10+'22.Commerc Charge'!E11</f>
        <v>83</v>
      </c>
      <c r="G11" s="51">
        <f>'13.Distribution MV Charge'!F10+'17.Distribution LV Charge'!F10+'22.Commerc Charge'!F11</f>
        <v>83</v>
      </c>
      <c r="H11" s="51">
        <f>'13.Distribution MV Charge'!G10+'17.Distribution LV Charge'!G10+'22.Commerc Charge'!G11</f>
        <v>83</v>
      </c>
      <c r="I11" s="51">
        <f>'13.Distribution MV Charge'!H10+'17.Distribution LV Charge'!H10+'22.Commerc Charge'!H11</f>
        <v>83</v>
      </c>
      <c r="J11" s="51">
        <f>'13.Distribution MV Charge'!I10+'17.Distribution LV Charge'!I10+'22.Commerc Charge'!I11</f>
        <v>83</v>
      </c>
      <c r="K11" s="51">
        <f>'13.Distribution MV Charge'!J10+'17.Distribution LV Charge'!J10+'22.Commerc Charge'!J11</f>
        <v>83</v>
      </c>
      <c r="L11" s="51">
        <f>'13.Distribution MV Charge'!K10+'17.Distribution LV Charge'!K10+'22.Commerc Charge'!K11</f>
        <v>83</v>
      </c>
      <c r="M11" s="51">
        <f>'13.Distribution MV Charge'!L10+'17.Distribution LV Charge'!L10+'22.Commerc Charge'!L11</f>
        <v>83</v>
      </c>
      <c r="N11" s="51">
        <f>'13.Distribution MV Charge'!M10+'17.Distribution LV Charge'!M10+'22.Commerc Charge'!M11</f>
        <v>83</v>
      </c>
      <c r="O11" s="51">
        <f>'13.Distribution MV Charge'!N10+'17.Distribution LV Charge'!N10+'22.Commerc Charge'!N11</f>
        <v>83</v>
      </c>
      <c r="P11" s="51">
        <f>'13.Distribution MV Charge'!O10+'17.Distribution LV Charge'!O10+'22.Commerc Charge'!O11</f>
        <v>83</v>
      </c>
      <c r="Q11" s="51">
        <f>'13.Distribution MV Charge'!P10+'17.Distribution LV Charge'!P10+'22.Commerc Charge'!P11</f>
        <v>83</v>
      </c>
      <c r="R11" s="51">
        <f>'13.Distribution MV Charge'!Q10+'17.Distribution LV Charge'!Q10+'22.Commerc Charge'!Q11</f>
        <v>83</v>
      </c>
      <c r="S11" s="51">
        <f>'13.Distribution MV Charge'!R10+'17.Distribution LV Charge'!R10+'22.Commerc Charge'!R11</f>
        <v>83</v>
      </c>
      <c r="T11" s="51">
        <f>'13.Distribution MV Charge'!S10+'17.Distribution LV Charge'!S10+'22.Commerc Charge'!S11</f>
        <v>83</v>
      </c>
      <c r="U11" s="51">
        <f>'13.Distribution MV Charge'!T10+'17.Distribution LV Charge'!T10+'22.Commerc Charge'!T11</f>
        <v>83</v>
      </c>
      <c r="V11" s="51">
        <f>'13.Distribution MV Charge'!U10+'17.Distribution LV Charge'!U10+'22.Commerc Charge'!U11</f>
        <v>83</v>
      </c>
      <c r="W11" s="51">
        <f>'13.Distribution MV Charge'!V10+'17.Distribution LV Charge'!V10+'22.Commerc Charge'!V11</f>
        <v>83</v>
      </c>
      <c r="X11" s="51">
        <f>'13.Distribution MV Charge'!W10+'17.Distribution LV Charge'!W10+'22.Commerc Charge'!W11</f>
        <v>83</v>
      </c>
      <c r="Y11" s="51">
        <f>'13.Distribution MV Charge'!X10+'17.Distribution LV Charge'!X10+'22.Commerc Charge'!X11</f>
        <v>83</v>
      </c>
      <c r="Z11" s="51">
        <f>'13.Distribution MV Charge'!Y10+'17.Distribution LV Charge'!Y10+'22.Commerc Charge'!Y11</f>
        <v>83</v>
      </c>
      <c r="AA11" s="51">
        <f>'13.Distribution MV Charge'!Z10+'17.Distribution LV Charge'!Z10+'22.Commerc Charge'!Z11</f>
        <v>83</v>
      </c>
      <c r="AB11" s="51">
        <f>'13.Distribution MV Charge'!AA10+'17.Distribution LV Charge'!AA10+'22.Commerc Charge'!AA11</f>
        <v>83</v>
      </c>
      <c r="AC11" s="51">
        <f>'13.Distribution MV Charge'!AB10+'17.Distribution LV Charge'!AB10+'22.Commerc Charge'!AB11</f>
        <v>83</v>
      </c>
      <c r="AD11" s="51">
        <f>'13.Distribution MV Charge'!AC10+'17.Distribution LV Charge'!AC10+'22.Commerc Charge'!AC11</f>
        <v>83</v>
      </c>
      <c r="AE11" s="51">
        <f>'13.Distribution MV Charge'!AD10+'17.Distribution LV Charge'!AD10+'22.Commerc Charge'!AD11</f>
        <v>83</v>
      </c>
      <c r="AF11" s="51">
        <f>'13.Distribution MV Charge'!AE10+'17.Distribution LV Charge'!AE10+'22.Commerc Charge'!AE11</f>
        <v>83</v>
      </c>
      <c r="AG11" s="51">
        <f>'13.Distribution MV Charge'!AF10+'17.Distribution LV Charge'!AF10+'22.Commerc Charge'!AF11</f>
        <v>83</v>
      </c>
      <c r="AH11" s="51">
        <f>'13.Distribution MV Charge'!AG10+'17.Distribution LV Charge'!AG10+'22.Commerc Charge'!AG11</f>
        <v>83</v>
      </c>
      <c r="AI11" s="51">
        <f>'13.Distribution MV Charge'!AH10+'17.Distribution LV Charge'!AH10+'22.Commerc Charge'!AH11</f>
        <v>83</v>
      </c>
    </row>
    <row r="12" spans="2:35" x14ac:dyDescent="0.3">
      <c r="E12" s="53"/>
      <c r="F12" s="197"/>
    </row>
    <row r="13" spans="2:35" x14ac:dyDescent="0.3">
      <c r="B13" s="57" t="s">
        <v>371</v>
      </c>
      <c r="C13" s="48" t="s">
        <v>37</v>
      </c>
      <c r="D13" s="51" t="e">
        <f>SUM(D14,D19,D34)</f>
        <v>#REF!</v>
      </c>
      <c r="E13" s="51">
        <f t="shared" ref="E13:AI13" si="1">SUM(E14,E19,E34)</f>
        <v>530.26818000000003</v>
      </c>
      <c r="F13" s="51">
        <f t="shared" si="1"/>
        <v>523.673451</v>
      </c>
      <c r="G13" s="51">
        <f t="shared" si="1"/>
        <v>517.07872199999997</v>
      </c>
      <c r="H13" s="51">
        <f t="shared" si="1"/>
        <v>500.483993</v>
      </c>
      <c r="I13" s="51">
        <f t="shared" si="1"/>
        <v>493.88926400000003</v>
      </c>
      <c r="J13" s="51">
        <f t="shared" si="1"/>
        <v>487.29453499999994</v>
      </c>
      <c r="K13" s="51">
        <f t="shared" si="1"/>
        <v>480.69980599999997</v>
      </c>
      <c r="L13" s="51">
        <f t="shared" si="1"/>
        <v>474.10507699999994</v>
      </c>
      <c r="M13" s="51">
        <f t="shared" si="1"/>
        <v>467.51034799999996</v>
      </c>
      <c r="N13" s="51">
        <f t="shared" si="1"/>
        <v>460.91561899999999</v>
      </c>
      <c r="O13" s="51">
        <f t="shared" si="1"/>
        <v>454.32088999999991</v>
      </c>
      <c r="P13" s="51">
        <f t="shared" si="1"/>
        <v>447.72616099999993</v>
      </c>
      <c r="Q13" s="51">
        <f t="shared" si="1"/>
        <v>441.1314319999999</v>
      </c>
      <c r="R13" s="51">
        <f t="shared" si="1"/>
        <v>434.53670299999999</v>
      </c>
      <c r="S13" s="51">
        <f t="shared" si="1"/>
        <v>427.94197399999996</v>
      </c>
      <c r="T13" s="51">
        <f t="shared" si="1"/>
        <v>421.34724499999993</v>
      </c>
      <c r="U13" s="51">
        <f t="shared" si="1"/>
        <v>414.7525159999999</v>
      </c>
      <c r="V13" s="51">
        <f t="shared" si="1"/>
        <v>408.15778699999993</v>
      </c>
      <c r="W13" s="51">
        <f t="shared" si="1"/>
        <v>401.56305799999996</v>
      </c>
      <c r="X13" s="51">
        <f t="shared" si="1"/>
        <v>394.96832899999993</v>
      </c>
      <c r="Y13" s="51">
        <f t="shared" si="1"/>
        <v>485.15902999999997</v>
      </c>
      <c r="Z13" s="51">
        <f t="shared" si="1"/>
        <v>478.71993949999995</v>
      </c>
      <c r="AA13" s="51">
        <f t="shared" si="1"/>
        <v>472.28084899999993</v>
      </c>
      <c r="AB13" s="51">
        <f t="shared" si="1"/>
        <v>465.84175849999991</v>
      </c>
      <c r="AC13" s="51">
        <f t="shared" si="1"/>
        <v>459.40266799999995</v>
      </c>
      <c r="AD13" s="51">
        <f t="shared" si="1"/>
        <v>454.41137749999996</v>
      </c>
      <c r="AE13" s="51">
        <f t="shared" si="1"/>
        <v>448.1460229999999</v>
      </c>
      <c r="AF13" s="51">
        <f t="shared" si="1"/>
        <v>441.88066849999996</v>
      </c>
      <c r="AG13" s="51">
        <f t="shared" si="1"/>
        <v>435.6153139999999</v>
      </c>
      <c r="AH13" s="51">
        <f t="shared" si="1"/>
        <v>429.3499594999999</v>
      </c>
      <c r="AI13" s="51">
        <f t="shared" si="1"/>
        <v>396.0846049999999</v>
      </c>
    </row>
    <row r="14" spans="2:35" s="136" customFormat="1" x14ac:dyDescent="0.3">
      <c r="B14" s="247" t="str">
        <f>B7</f>
        <v>Variable</v>
      </c>
      <c r="C14" s="48" t="s">
        <v>37</v>
      </c>
      <c r="D14" s="248" t="e">
        <f>SUM(D15:D18)</f>
        <v>#REF!</v>
      </c>
      <c r="E14" s="248">
        <f t="shared" ref="E14:AI14" si="2">SUM(E15:E18)</f>
        <v>120</v>
      </c>
      <c r="F14" s="248">
        <f t="shared" si="2"/>
        <v>120</v>
      </c>
      <c r="G14" s="248">
        <f t="shared" si="2"/>
        <v>120</v>
      </c>
      <c r="H14" s="248">
        <f t="shared" si="2"/>
        <v>120</v>
      </c>
      <c r="I14" s="248">
        <f t="shared" si="2"/>
        <v>120</v>
      </c>
      <c r="J14" s="248">
        <f t="shared" si="2"/>
        <v>120</v>
      </c>
      <c r="K14" s="248">
        <f t="shared" si="2"/>
        <v>120</v>
      </c>
      <c r="L14" s="248">
        <f t="shared" si="2"/>
        <v>120</v>
      </c>
      <c r="M14" s="248">
        <f t="shared" si="2"/>
        <v>120</v>
      </c>
      <c r="N14" s="248">
        <f t="shared" si="2"/>
        <v>120</v>
      </c>
      <c r="O14" s="248">
        <f t="shared" si="2"/>
        <v>120</v>
      </c>
      <c r="P14" s="248">
        <f t="shared" si="2"/>
        <v>120</v>
      </c>
      <c r="Q14" s="248">
        <f t="shared" si="2"/>
        <v>120</v>
      </c>
      <c r="R14" s="248">
        <f t="shared" si="2"/>
        <v>120</v>
      </c>
      <c r="S14" s="248">
        <f t="shared" si="2"/>
        <v>120</v>
      </c>
      <c r="T14" s="248">
        <f t="shared" si="2"/>
        <v>120</v>
      </c>
      <c r="U14" s="248">
        <f t="shared" si="2"/>
        <v>120</v>
      </c>
      <c r="V14" s="248">
        <f t="shared" si="2"/>
        <v>120</v>
      </c>
      <c r="W14" s="248">
        <f t="shared" si="2"/>
        <v>120</v>
      </c>
      <c r="X14" s="248">
        <f t="shared" si="2"/>
        <v>120</v>
      </c>
      <c r="Y14" s="248">
        <f t="shared" si="2"/>
        <v>120</v>
      </c>
      <c r="Z14" s="248">
        <f t="shared" si="2"/>
        <v>120</v>
      </c>
      <c r="AA14" s="248">
        <f t="shared" si="2"/>
        <v>120</v>
      </c>
      <c r="AB14" s="248">
        <f t="shared" si="2"/>
        <v>120</v>
      </c>
      <c r="AC14" s="248">
        <f t="shared" si="2"/>
        <v>120</v>
      </c>
      <c r="AD14" s="248">
        <f t="shared" si="2"/>
        <v>120</v>
      </c>
      <c r="AE14" s="248">
        <f t="shared" si="2"/>
        <v>120</v>
      </c>
      <c r="AF14" s="248">
        <f t="shared" si="2"/>
        <v>120</v>
      </c>
      <c r="AG14" s="248">
        <f t="shared" si="2"/>
        <v>120</v>
      </c>
      <c r="AH14" s="248">
        <f t="shared" si="2"/>
        <v>120</v>
      </c>
      <c r="AI14" s="248">
        <f t="shared" si="2"/>
        <v>120</v>
      </c>
    </row>
    <row r="15" spans="2:35" x14ac:dyDescent="0.3">
      <c r="B15" s="57" t="s">
        <v>217</v>
      </c>
      <c r="C15" s="48" t="s">
        <v>37</v>
      </c>
      <c r="D15" s="51" t="e">
        <f>D63*D$6</f>
        <v>#REF!</v>
      </c>
      <c r="E15" s="51">
        <f>E58*E97</f>
        <v>53.846153846153847</v>
      </c>
      <c r="F15" s="51">
        <f t="shared" ref="F15:AI18" si="3">F58*F97</f>
        <v>53.846153846153847</v>
      </c>
      <c r="G15" s="51">
        <f t="shared" si="3"/>
        <v>53.846153846153847</v>
      </c>
      <c r="H15" s="51">
        <f t="shared" si="3"/>
        <v>53.846153846153847</v>
      </c>
      <c r="I15" s="51">
        <f t="shared" si="3"/>
        <v>53.846153846153847</v>
      </c>
      <c r="J15" s="51">
        <f t="shared" si="3"/>
        <v>53.846153846153847</v>
      </c>
      <c r="K15" s="51">
        <f t="shared" si="3"/>
        <v>53.846153846153847</v>
      </c>
      <c r="L15" s="51">
        <f t="shared" si="3"/>
        <v>53.846153846153847</v>
      </c>
      <c r="M15" s="51">
        <f t="shared" si="3"/>
        <v>53.846153846153847</v>
      </c>
      <c r="N15" s="51">
        <f t="shared" si="3"/>
        <v>53.846153846153847</v>
      </c>
      <c r="O15" s="51">
        <f t="shared" si="3"/>
        <v>53.846153846153847</v>
      </c>
      <c r="P15" s="51">
        <f t="shared" si="3"/>
        <v>53.846153846153847</v>
      </c>
      <c r="Q15" s="51">
        <f t="shared" si="3"/>
        <v>53.846153846153847</v>
      </c>
      <c r="R15" s="51">
        <f t="shared" si="3"/>
        <v>53.846153846153847</v>
      </c>
      <c r="S15" s="51">
        <f t="shared" si="3"/>
        <v>53.846153846153847</v>
      </c>
      <c r="T15" s="51">
        <f t="shared" si="3"/>
        <v>53.846153846153847</v>
      </c>
      <c r="U15" s="51">
        <f t="shared" si="3"/>
        <v>53.846153846153847</v>
      </c>
      <c r="V15" s="51">
        <f t="shared" si="3"/>
        <v>53.846153846153847</v>
      </c>
      <c r="W15" s="51">
        <f t="shared" si="3"/>
        <v>53.846153846153847</v>
      </c>
      <c r="X15" s="51">
        <f t="shared" si="3"/>
        <v>53.846153846153847</v>
      </c>
      <c r="Y15" s="51">
        <f t="shared" si="3"/>
        <v>53.846153846153847</v>
      </c>
      <c r="Z15" s="51">
        <f t="shared" si="3"/>
        <v>53.846153846153847</v>
      </c>
      <c r="AA15" s="51">
        <f t="shared" si="3"/>
        <v>53.846153846153847</v>
      </c>
      <c r="AB15" s="51">
        <f t="shared" si="3"/>
        <v>53.846153846153847</v>
      </c>
      <c r="AC15" s="51">
        <f t="shared" si="3"/>
        <v>53.846153846153847</v>
      </c>
      <c r="AD15" s="51">
        <f t="shared" si="3"/>
        <v>53.846153846153847</v>
      </c>
      <c r="AE15" s="51">
        <f t="shared" si="3"/>
        <v>53.846153846153847</v>
      </c>
      <c r="AF15" s="51">
        <f t="shared" si="3"/>
        <v>53.846153846153847</v>
      </c>
      <c r="AG15" s="51">
        <f t="shared" si="3"/>
        <v>53.846153846153847</v>
      </c>
      <c r="AH15" s="51">
        <f t="shared" si="3"/>
        <v>53.846153846153847</v>
      </c>
      <c r="AI15" s="51">
        <f t="shared" si="3"/>
        <v>53.846153846153847</v>
      </c>
    </row>
    <row r="16" spans="2:35" x14ac:dyDescent="0.3">
      <c r="B16" s="57" t="s">
        <v>218</v>
      </c>
      <c r="C16" s="48" t="s">
        <v>37</v>
      </c>
      <c r="D16" s="51" t="e">
        <f>D64*D$6</f>
        <v>#REF!</v>
      </c>
      <c r="E16" s="51">
        <f t="shared" ref="E16:T18" si="4">E59*E98</f>
        <v>2.3076923076923079</v>
      </c>
      <c r="F16" s="51">
        <f t="shared" si="4"/>
        <v>2.3076923076923079</v>
      </c>
      <c r="G16" s="51">
        <f t="shared" si="4"/>
        <v>2.3076923076923079</v>
      </c>
      <c r="H16" s="51">
        <f t="shared" si="4"/>
        <v>2.3076923076923079</v>
      </c>
      <c r="I16" s="51">
        <f t="shared" si="4"/>
        <v>2.3076923076923079</v>
      </c>
      <c r="J16" s="51">
        <f t="shared" si="4"/>
        <v>2.3076923076923079</v>
      </c>
      <c r="K16" s="51">
        <f t="shared" si="4"/>
        <v>2.3076923076923079</v>
      </c>
      <c r="L16" s="51">
        <f t="shared" si="4"/>
        <v>2.3076923076923079</v>
      </c>
      <c r="M16" s="51">
        <f t="shared" si="4"/>
        <v>2.3076923076923079</v>
      </c>
      <c r="N16" s="51">
        <f t="shared" si="4"/>
        <v>2.3076923076923079</v>
      </c>
      <c r="O16" s="51">
        <f t="shared" si="4"/>
        <v>2.3076923076923079</v>
      </c>
      <c r="P16" s="51">
        <f t="shared" si="4"/>
        <v>2.3076923076923079</v>
      </c>
      <c r="Q16" s="51">
        <f t="shared" si="4"/>
        <v>2.3076923076923079</v>
      </c>
      <c r="R16" s="51">
        <f t="shared" si="4"/>
        <v>2.3076923076923079</v>
      </c>
      <c r="S16" s="51">
        <f t="shared" si="4"/>
        <v>2.3076923076923079</v>
      </c>
      <c r="T16" s="51">
        <f t="shared" si="4"/>
        <v>2.3076923076923079</v>
      </c>
      <c r="U16" s="51">
        <f t="shared" si="3"/>
        <v>2.3076923076923079</v>
      </c>
      <c r="V16" s="51">
        <f t="shared" si="3"/>
        <v>2.3076923076923079</v>
      </c>
      <c r="W16" s="51">
        <f t="shared" si="3"/>
        <v>2.3076923076923079</v>
      </c>
      <c r="X16" s="51">
        <f t="shared" si="3"/>
        <v>2.3076923076923079</v>
      </c>
      <c r="Y16" s="51">
        <f t="shared" si="3"/>
        <v>2.3076923076923079</v>
      </c>
      <c r="Z16" s="51">
        <f t="shared" si="3"/>
        <v>2.3076923076923079</v>
      </c>
      <c r="AA16" s="51">
        <f t="shared" si="3"/>
        <v>2.3076923076923079</v>
      </c>
      <c r="AB16" s="51">
        <f t="shared" si="3"/>
        <v>2.3076923076923079</v>
      </c>
      <c r="AC16" s="51">
        <f t="shared" si="3"/>
        <v>2.3076923076923079</v>
      </c>
      <c r="AD16" s="51">
        <f t="shared" si="3"/>
        <v>2.3076923076923079</v>
      </c>
      <c r="AE16" s="51">
        <f t="shared" si="3"/>
        <v>2.3076923076923079</v>
      </c>
      <c r="AF16" s="51">
        <f t="shared" si="3"/>
        <v>2.3076923076923079</v>
      </c>
      <c r="AG16" s="51">
        <f t="shared" si="3"/>
        <v>2.3076923076923079</v>
      </c>
      <c r="AH16" s="51">
        <f t="shared" si="3"/>
        <v>2.3076923076923079</v>
      </c>
      <c r="AI16" s="51">
        <f t="shared" si="3"/>
        <v>2.3076923076923079</v>
      </c>
    </row>
    <row r="17" spans="2:35" x14ac:dyDescent="0.3">
      <c r="B17" s="246" t="s">
        <v>219</v>
      </c>
      <c r="C17" s="48" t="s">
        <v>37</v>
      </c>
      <c r="D17" s="51" t="e">
        <f>D65*D$6</f>
        <v>#REF!</v>
      </c>
      <c r="E17" s="51">
        <f t="shared" si="4"/>
        <v>25.53846153846154</v>
      </c>
      <c r="F17" s="51">
        <f t="shared" si="3"/>
        <v>25.53846153846154</v>
      </c>
      <c r="G17" s="51">
        <f t="shared" si="3"/>
        <v>25.53846153846154</v>
      </c>
      <c r="H17" s="51">
        <f t="shared" si="3"/>
        <v>25.53846153846154</v>
      </c>
      <c r="I17" s="51">
        <f t="shared" si="3"/>
        <v>25.53846153846154</v>
      </c>
      <c r="J17" s="51">
        <f t="shared" si="3"/>
        <v>25.53846153846154</v>
      </c>
      <c r="K17" s="51">
        <f t="shared" si="3"/>
        <v>25.53846153846154</v>
      </c>
      <c r="L17" s="51">
        <f t="shared" si="3"/>
        <v>25.53846153846154</v>
      </c>
      <c r="M17" s="51">
        <f t="shared" si="3"/>
        <v>25.53846153846154</v>
      </c>
      <c r="N17" s="51">
        <f t="shared" si="3"/>
        <v>25.53846153846154</v>
      </c>
      <c r="O17" s="51">
        <f t="shared" si="3"/>
        <v>25.53846153846154</v>
      </c>
      <c r="P17" s="51">
        <f t="shared" si="3"/>
        <v>25.53846153846154</v>
      </c>
      <c r="Q17" s="51">
        <f t="shared" si="3"/>
        <v>25.53846153846154</v>
      </c>
      <c r="R17" s="51">
        <f t="shared" si="3"/>
        <v>25.53846153846154</v>
      </c>
      <c r="S17" s="51">
        <f t="shared" si="3"/>
        <v>25.53846153846154</v>
      </c>
      <c r="T17" s="51">
        <f t="shared" si="3"/>
        <v>25.53846153846154</v>
      </c>
      <c r="U17" s="51">
        <f t="shared" si="3"/>
        <v>25.53846153846154</v>
      </c>
      <c r="V17" s="51">
        <f t="shared" si="3"/>
        <v>25.53846153846154</v>
      </c>
      <c r="W17" s="51">
        <f t="shared" si="3"/>
        <v>25.53846153846154</v>
      </c>
      <c r="X17" s="51">
        <f t="shared" si="3"/>
        <v>25.53846153846154</v>
      </c>
      <c r="Y17" s="51">
        <f t="shared" si="3"/>
        <v>25.53846153846154</v>
      </c>
      <c r="Z17" s="51">
        <f t="shared" si="3"/>
        <v>25.53846153846154</v>
      </c>
      <c r="AA17" s="51">
        <f t="shared" si="3"/>
        <v>25.53846153846154</v>
      </c>
      <c r="AB17" s="51">
        <f t="shared" si="3"/>
        <v>25.53846153846154</v>
      </c>
      <c r="AC17" s="51">
        <f t="shared" si="3"/>
        <v>25.53846153846154</v>
      </c>
      <c r="AD17" s="51">
        <f t="shared" si="3"/>
        <v>25.53846153846154</v>
      </c>
      <c r="AE17" s="51">
        <f t="shared" si="3"/>
        <v>25.53846153846154</v>
      </c>
      <c r="AF17" s="51">
        <f t="shared" si="3"/>
        <v>25.53846153846154</v>
      </c>
      <c r="AG17" s="51">
        <f t="shared" si="3"/>
        <v>25.53846153846154</v>
      </c>
      <c r="AH17" s="51">
        <f t="shared" si="3"/>
        <v>25.53846153846154</v>
      </c>
      <c r="AI17" s="51">
        <f t="shared" si="3"/>
        <v>25.53846153846154</v>
      </c>
    </row>
    <row r="18" spans="2:35" x14ac:dyDescent="0.3">
      <c r="B18" s="57" t="s">
        <v>220</v>
      </c>
      <c r="C18" s="48" t="s">
        <v>37</v>
      </c>
      <c r="D18" s="51" t="e">
        <f>D66*D$6</f>
        <v>#REF!</v>
      </c>
      <c r="E18" s="51">
        <f t="shared" si="4"/>
        <v>38.307692307692314</v>
      </c>
      <c r="F18" s="51">
        <f t="shared" si="3"/>
        <v>38.307692307692314</v>
      </c>
      <c r="G18" s="51">
        <f t="shared" si="3"/>
        <v>38.307692307692314</v>
      </c>
      <c r="H18" s="51">
        <f t="shared" si="3"/>
        <v>38.307692307692314</v>
      </c>
      <c r="I18" s="51">
        <f t="shared" si="3"/>
        <v>38.307692307692314</v>
      </c>
      <c r="J18" s="51">
        <f t="shared" si="3"/>
        <v>38.307692307692314</v>
      </c>
      <c r="K18" s="51">
        <f t="shared" si="3"/>
        <v>38.307692307692314</v>
      </c>
      <c r="L18" s="51">
        <f t="shared" si="3"/>
        <v>38.307692307692314</v>
      </c>
      <c r="M18" s="51">
        <f t="shared" si="3"/>
        <v>38.307692307692314</v>
      </c>
      <c r="N18" s="51">
        <f t="shared" si="3"/>
        <v>38.307692307692314</v>
      </c>
      <c r="O18" s="51">
        <f t="shared" si="3"/>
        <v>38.307692307692314</v>
      </c>
      <c r="P18" s="51">
        <f t="shared" si="3"/>
        <v>38.307692307692314</v>
      </c>
      <c r="Q18" s="51">
        <f t="shared" si="3"/>
        <v>38.307692307692314</v>
      </c>
      <c r="R18" s="51">
        <f t="shared" si="3"/>
        <v>38.307692307692314</v>
      </c>
      <c r="S18" s="51">
        <f t="shared" si="3"/>
        <v>38.307692307692314</v>
      </c>
      <c r="T18" s="51">
        <f t="shared" si="3"/>
        <v>38.307692307692314</v>
      </c>
      <c r="U18" s="51">
        <f t="shared" si="3"/>
        <v>38.307692307692314</v>
      </c>
      <c r="V18" s="51">
        <f t="shared" si="3"/>
        <v>38.307692307692314</v>
      </c>
      <c r="W18" s="51">
        <f t="shared" si="3"/>
        <v>38.307692307692314</v>
      </c>
      <c r="X18" s="51">
        <f t="shared" si="3"/>
        <v>38.307692307692314</v>
      </c>
      <c r="Y18" s="51">
        <f t="shared" si="3"/>
        <v>38.307692307692314</v>
      </c>
      <c r="Z18" s="51">
        <f t="shared" si="3"/>
        <v>38.307692307692314</v>
      </c>
      <c r="AA18" s="51">
        <f t="shared" si="3"/>
        <v>38.307692307692314</v>
      </c>
      <c r="AB18" s="51">
        <f t="shared" si="3"/>
        <v>38.307692307692314</v>
      </c>
      <c r="AC18" s="51">
        <f t="shared" si="3"/>
        <v>38.307692307692314</v>
      </c>
      <c r="AD18" s="51">
        <f t="shared" si="3"/>
        <v>38.307692307692314</v>
      </c>
      <c r="AE18" s="51">
        <f t="shared" si="3"/>
        <v>38.307692307692314</v>
      </c>
      <c r="AF18" s="51">
        <f t="shared" si="3"/>
        <v>38.307692307692314</v>
      </c>
      <c r="AG18" s="51">
        <f t="shared" si="3"/>
        <v>38.307692307692314</v>
      </c>
      <c r="AH18" s="51">
        <f t="shared" si="3"/>
        <v>38.307692307692314</v>
      </c>
      <c r="AI18" s="51">
        <f t="shared" si="3"/>
        <v>38.307692307692314</v>
      </c>
    </row>
    <row r="19" spans="2:35" s="136" customFormat="1" x14ac:dyDescent="0.3">
      <c r="B19" s="247" t="str">
        <f>B8</f>
        <v>Fixed</v>
      </c>
      <c r="C19" s="48" t="s">
        <v>37</v>
      </c>
      <c r="D19" s="248">
        <f>SUM(D20:D23)</f>
        <v>0</v>
      </c>
      <c r="E19" s="248">
        <f t="shared" ref="E19:AI19" si="5">SUM(E20:E23)</f>
        <v>327.26818000000003</v>
      </c>
      <c r="F19" s="248">
        <f t="shared" si="5"/>
        <v>320.673451</v>
      </c>
      <c r="G19" s="248">
        <f t="shared" si="5"/>
        <v>314.07872200000003</v>
      </c>
      <c r="H19" s="248">
        <f t="shared" si="5"/>
        <v>297.483993</v>
      </c>
      <c r="I19" s="248">
        <f t="shared" si="5"/>
        <v>290.88926400000003</v>
      </c>
      <c r="J19" s="248">
        <f t="shared" si="5"/>
        <v>284.29453499999994</v>
      </c>
      <c r="K19" s="248">
        <f t="shared" si="5"/>
        <v>277.69980599999997</v>
      </c>
      <c r="L19" s="248">
        <f t="shared" si="5"/>
        <v>271.10507699999994</v>
      </c>
      <c r="M19" s="248">
        <f t="shared" si="5"/>
        <v>264.51034799999996</v>
      </c>
      <c r="N19" s="248">
        <f t="shared" si="5"/>
        <v>257.91561899999999</v>
      </c>
      <c r="O19" s="248">
        <f t="shared" si="5"/>
        <v>251.32088999999991</v>
      </c>
      <c r="P19" s="248">
        <f t="shared" si="5"/>
        <v>244.72616099999996</v>
      </c>
      <c r="Q19" s="248">
        <f t="shared" si="5"/>
        <v>238.13143199999993</v>
      </c>
      <c r="R19" s="248">
        <f t="shared" si="5"/>
        <v>231.53670299999996</v>
      </c>
      <c r="S19" s="248">
        <f t="shared" si="5"/>
        <v>224.94197399999993</v>
      </c>
      <c r="T19" s="248">
        <f t="shared" si="5"/>
        <v>218.34724499999996</v>
      </c>
      <c r="U19" s="248">
        <f t="shared" si="5"/>
        <v>211.75251599999993</v>
      </c>
      <c r="V19" s="248">
        <f t="shared" si="5"/>
        <v>205.15778699999993</v>
      </c>
      <c r="W19" s="248">
        <f t="shared" si="5"/>
        <v>198.56305799999996</v>
      </c>
      <c r="X19" s="248">
        <f t="shared" si="5"/>
        <v>191.96832899999995</v>
      </c>
      <c r="Y19" s="248">
        <f t="shared" si="5"/>
        <v>282.15902999999997</v>
      </c>
      <c r="Z19" s="248">
        <f t="shared" si="5"/>
        <v>275.71993949999995</v>
      </c>
      <c r="AA19" s="248">
        <f t="shared" si="5"/>
        <v>269.28084899999993</v>
      </c>
      <c r="AB19" s="248">
        <f t="shared" si="5"/>
        <v>262.84175849999991</v>
      </c>
      <c r="AC19" s="248">
        <f t="shared" si="5"/>
        <v>256.40266799999995</v>
      </c>
      <c r="AD19" s="248">
        <f t="shared" si="5"/>
        <v>251.41137749999993</v>
      </c>
      <c r="AE19" s="248">
        <f t="shared" si="5"/>
        <v>245.1460229999999</v>
      </c>
      <c r="AF19" s="248">
        <f t="shared" si="5"/>
        <v>238.88066849999996</v>
      </c>
      <c r="AG19" s="248">
        <f t="shared" si="5"/>
        <v>232.6153139999999</v>
      </c>
      <c r="AH19" s="248">
        <f t="shared" si="5"/>
        <v>226.3499594999999</v>
      </c>
      <c r="AI19" s="248">
        <f t="shared" si="5"/>
        <v>193.0846049999999</v>
      </c>
    </row>
    <row r="20" spans="2:35" x14ac:dyDescent="0.3">
      <c r="B20" s="57" t="s">
        <v>217</v>
      </c>
      <c r="C20" s="48" t="s">
        <v>37</v>
      </c>
      <c r="D20" s="51">
        <f>D76*D$7</f>
        <v>0</v>
      </c>
      <c r="E20" s="254">
        <f>E65*E147</f>
        <v>118.68971568627452</v>
      </c>
      <c r="F20" s="254">
        <f t="shared" ref="F20:AI23" si="6">F65*F147</f>
        <v>116.15251715686274</v>
      </c>
      <c r="G20" s="254">
        <f t="shared" si="6"/>
        <v>113.61531862745099</v>
      </c>
      <c r="H20" s="254">
        <f t="shared" si="6"/>
        <v>106.17615931372549</v>
      </c>
      <c r="I20" s="254">
        <f t="shared" si="6"/>
        <v>103.63896078431371</v>
      </c>
      <c r="J20" s="254">
        <f t="shared" si="6"/>
        <v>101.10176225490194</v>
      </c>
      <c r="K20" s="254">
        <f t="shared" si="6"/>
        <v>98.564563725490189</v>
      </c>
      <c r="L20" s="254">
        <f t="shared" si="6"/>
        <v>96.027365196078421</v>
      </c>
      <c r="M20" s="254">
        <f t="shared" si="6"/>
        <v>93.490166666666653</v>
      </c>
      <c r="N20" s="254">
        <f t="shared" si="6"/>
        <v>90.952968137254871</v>
      </c>
      <c r="O20" s="254">
        <f t="shared" si="6"/>
        <v>88.415769607843103</v>
      </c>
      <c r="P20" s="254">
        <f t="shared" si="6"/>
        <v>85.878571078431364</v>
      </c>
      <c r="Q20" s="254">
        <f t="shared" si="6"/>
        <v>83.341372549019582</v>
      </c>
      <c r="R20" s="254">
        <f t="shared" si="6"/>
        <v>80.804174019607828</v>
      </c>
      <c r="S20" s="254">
        <f t="shared" si="6"/>
        <v>78.266975490196046</v>
      </c>
      <c r="T20" s="254">
        <f t="shared" si="6"/>
        <v>75.729776960784292</v>
      </c>
      <c r="U20" s="254">
        <f t="shared" si="6"/>
        <v>73.192578431372525</v>
      </c>
      <c r="V20" s="254">
        <f t="shared" si="6"/>
        <v>70.655379901960771</v>
      </c>
      <c r="W20" s="254">
        <f t="shared" si="6"/>
        <v>68.118181372549003</v>
      </c>
      <c r="X20" s="254">
        <f t="shared" si="6"/>
        <v>65.580982843137235</v>
      </c>
      <c r="Y20" s="254">
        <f t="shared" si="6"/>
        <v>99.700093137254882</v>
      </c>
      <c r="Z20" s="254">
        <f t="shared" si="6"/>
        <v>97.239187990196058</v>
      </c>
      <c r="AA20" s="254">
        <f t="shared" si="6"/>
        <v>94.778282843137234</v>
      </c>
      <c r="AB20" s="254">
        <f t="shared" si="6"/>
        <v>92.317377696078395</v>
      </c>
      <c r="AC20" s="254">
        <f t="shared" si="6"/>
        <v>89.856472549019585</v>
      </c>
      <c r="AD20" s="254">
        <f t="shared" si="6"/>
        <v>88.105273284313682</v>
      </c>
      <c r="AE20" s="254">
        <f t="shared" si="6"/>
        <v>85.701144607843105</v>
      </c>
      <c r="AF20" s="254">
        <f t="shared" si="6"/>
        <v>83.297015931372528</v>
      </c>
      <c r="AG20" s="254">
        <f t="shared" si="6"/>
        <v>80.892887254901922</v>
      </c>
      <c r="AH20" s="254">
        <f t="shared" si="6"/>
        <v>78.48875857843133</v>
      </c>
      <c r="AI20" s="254">
        <f t="shared" si="6"/>
        <v>62.849335784313688</v>
      </c>
    </row>
    <row r="21" spans="2:35" x14ac:dyDescent="0.3">
      <c r="B21" s="57" t="s">
        <v>218</v>
      </c>
      <c r="C21" s="48" t="s">
        <v>37</v>
      </c>
      <c r="D21" s="51">
        <f>D77*D$7</f>
        <v>0</v>
      </c>
      <c r="E21" s="254">
        <f t="shared" ref="E21:T23" si="7">E66*E148</f>
        <v>4.7475886274509813</v>
      </c>
      <c r="F21" s="254">
        <f t="shared" si="7"/>
        <v>4.6461006862745098</v>
      </c>
      <c r="G21" s="254">
        <f t="shared" si="7"/>
        <v>4.54461274509804</v>
      </c>
      <c r="H21" s="254">
        <f t="shared" si="7"/>
        <v>4.2470463725490202</v>
      </c>
      <c r="I21" s="254">
        <f t="shared" si="7"/>
        <v>4.1455584313725486</v>
      </c>
      <c r="J21" s="254">
        <f t="shared" si="7"/>
        <v>4.044070490196078</v>
      </c>
      <c r="K21" s="254">
        <f t="shared" si="7"/>
        <v>3.9425825490196078</v>
      </c>
      <c r="L21" s="254">
        <f t="shared" si="7"/>
        <v>3.8410946078431367</v>
      </c>
      <c r="M21" s="254">
        <f t="shared" si="7"/>
        <v>3.7396066666666661</v>
      </c>
      <c r="N21" s="254">
        <f t="shared" si="7"/>
        <v>3.6381187254901954</v>
      </c>
      <c r="O21" s="254">
        <f t="shared" si="7"/>
        <v>3.5366307843137244</v>
      </c>
      <c r="P21" s="254">
        <f t="shared" si="7"/>
        <v>3.4351428431372546</v>
      </c>
      <c r="Q21" s="254">
        <f t="shared" si="7"/>
        <v>3.3336549019607835</v>
      </c>
      <c r="R21" s="254">
        <f t="shared" si="7"/>
        <v>3.2321669607843124</v>
      </c>
      <c r="S21" s="254">
        <f t="shared" si="7"/>
        <v>3.1306790196078427</v>
      </c>
      <c r="T21" s="254">
        <f t="shared" si="7"/>
        <v>3.0291910784313716</v>
      </c>
      <c r="U21" s="254">
        <f t="shared" si="6"/>
        <v>2.9277031372549009</v>
      </c>
      <c r="V21" s="254">
        <f t="shared" si="6"/>
        <v>2.8262151960784303</v>
      </c>
      <c r="W21" s="254">
        <f t="shared" si="6"/>
        <v>2.7247272549019601</v>
      </c>
      <c r="X21" s="254">
        <f t="shared" si="6"/>
        <v>2.6232393137254895</v>
      </c>
      <c r="Y21" s="254">
        <f t="shared" si="6"/>
        <v>3.9880037254901959</v>
      </c>
      <c r="Z21" s="254">
        <f t="shared" si="6"/>
        <v>3.8895675196078425</v>
      </c>
      <c r="AA21" s="254">
        <f t="shared" si="6"/>
        <v>3.7911313137254896</v>
      </c>
      <c r="AB21" s="254">
        <f t="shared" si="6"/>
        <v>3.6926951078431363</v>
      </c>
      <c r="AC21" s="254">
        <f t="shared" si="6"/>
        <v>3.5942589019607833</v>
      </c>
      <c r="AD21" s="254">
        <f t="shared" si="6"/>
        <v>3.5242109313725472</v>
      </c>
      <c r="AE21" s="254">
        <f t="shared" si="6"/>
        <v>3.4280457843137242</v>
      </c>
      <c r="AF21" s="254">
        <f t="shared" si="6"/>
        <v>3.3318806372549012</v>
      </c>
      <c r="AG21" s="254">
        <f t="shared" si="6"/>
        <v>3.235715490196077</v>
      </c>
      <c r="AH21" s="254">
        <f t="shared" si="6"/>
        <v>3.1395503431372531</v>
      </c>
      <c r="AI21" s="254">
        <f t="shared" si="6"/>
        <v>2.5139734313725475</v>
      </c>
    </row>
    <row r="22" spans="2:35" x14ac:dyDescent="0.3">
      <c r="B22" s="246" t="s">
        <v>219</v>
      </c>
      <c r="C22" s="48" t="s">
        <v>37</v>
      </c>
      <c r="D22" s="51">
        <f>D78*D$7</f>
        <v>0</v>
      </c>
      <c r="E22" s="254">
        <f t="shared" si="7"/>
        <v>81.53235027450981</v>
      </c>
      <c r="F22" s="254">
        <f t="shared" si="6"/>
        <v>79.949933262745105</v>
      </c>
      <c r="G22" s="254">
        <f t="shared" si="6"/>
        <v>78.367516250980387</v>
      </c>
      <c r="H22" s="254">
        <f t="shared" si="6"/>
        <v>74.824314925490199</v>
      </c>
      <c r="I22" s="254">
        <f t="shared" si="6"/>
        <v>73.241897913725481</v>
      </c>
      <c r="J22" s="254">
        <f t="shared" si="6"/>
        <v>71.659480901960762</v>
      </c>
      <c r="K22" s="254">
        <f t="shared" si="6"/>
        <v>70.077063890196072</v>
      </c>
      <c r="L22" s="254">
        <f t="shared" si="6"/>
        <v>68.494646878431368</v>
      </c>
      <c r="M22" s="254">
        <f t="shared" si="6"/>
        <v>66.91222986666665</v>
      </c>
      <c r="N22" s="254">
        <f t="shared" si="6"/>
        <v>65.329812854901959</v>
      </c>
      <c r="O22" s="254">
        <f t="shared" si="6"/>
        <v>63.747395843137241</v>
      </c>
      <c r="P22" s="254">
        <f t="shared" si="6"/>
        <v>62.16497883137253</v>
      </c>
      <c r="Q22" s="254">
        <f t="shared" si="6"/>
        <v>60.582561819607818</v>
      </c>
      <c r="R22" s="254">
        <f t="shared" si="6"/>
        <v>59.000144807843121</v>
      </c>
      <c r="S22" s="254">
        <f t="shared" si="6"/>
        <v>57.417727796078424</v>
      </c>
      <c r="T22" s="254">
        <f t="shared" si="6"/>
        <v>55.83531078431372</v>
      </c>
      <c r="U22" s="254">
        <f t="shared" si="6"/>
        <v>54.252893772549015</v>
      </c>
      <c r="V22" s="254">
        <f t="shared" si="6"/>
        <v>52.67047676078429</v>
      </c>
      <c r="W22" s="254">
        <f t="shared" si="6"/>
        <v>51.088059749019592</v>
      </c>
      <c r="X22" s="254">
        <f t="shared" si="6"/>
        <v>49.505642737254888</v>
      </c>
      <c r="Y22" s="254">
        <f t="shared" si="6"/>
        <v>71.38837325490195</v>
      </c>
      <c r="Z22" s="254">
        <f t="shared" si="6"/>
        <v>69.836473596078406</v>
      </c>
      <c r="AA22" s="254">
        <f t="shared" si="6"/>
        <v>68.284573937254891</v>
      </c>
      <c r="AB22" s="254">
        <f t="shared" si="6"/>
        <v>66.732674278431347</v>
      </c>
      <c r="AC22" s="254">
        <f t="shared" si="6"/>
        <v>65.180774619607831</v>
      </c>
      <c r="AD22" s="254">
        <f t="shared" si="6"/>
        <v>63.912757313725471</v>
      </c>
      <c r="AE22" s="254">
        <f t="shared" si="6"/>
        <v>62.40673304313723</v>
      </c>
      <c r="AF22" s="254">
        <f t="shared" si="6"/>
        <v>60.900708772549002</v>
      </c>
      <c r="AG22" s="254">
        <f t="shared" si="6"/>
        <v>59.394684501960768</v>
      </c>
      <c r="AH22" s="254">
        <f t="shared" si="6"/>
        <v>57.888660231372512</v>
      </c>
      <c r="AI22" s="254">
        <f t="shared" si="6"/>
        <v>51.088518313725473</v>
      </c>
    </row>
    <row r="23" spans="2:35" x14ac:dyDescent="0.3">
      <c r="B23" s="57" t="s">
        <v>220</v>
      </c>
      <c r="C23" s="48" t="s">
        <v>37</v>
      </c>
      <c r="D23" s="51">
        <f>D79*D$7</f>
        <v>0</v>
      </c>
      <c r="E23" s="254">
        <f t="shared" si="7"/>
        <v>122.29852541176471</v>
      </c>
      <c r="F23" s="254">
        <f t="shared" si="6"/>
        <v>119.92489989411763</v>
      </c>
      <c r="G23" s="254">
        <f t="shared" si="6"/>
        <v>117.5512743764706</v>
      </c>
      <c r="H23" s="254">
        <f t="shared" si="6"/>
        <v>112.23647238823528</v>
      </c>
      <c r="I23" s="254">
        <f t="shared" si="6"/>
        <v>109.86284687058824</v>
      </c>
      <c r="J23" s="254">
        <f t="shared" si="6"/>
        <v>107.48922135294116</v>
      </c>
      <c r="K23" s="254">
        <f t="shared" si="6"/>
        <v>105.11559583529413</v>
      </c>
      <c r="L23" s="254">
        <f t="shared" si="6"/>
        <v>102.74197031764704</v>
      </c>
      <c r="M23" s="254">
        <f t="shared" si="6"/>
        <v>100.3683448</v>
      </c>
      <c r="N23" s="254">
        <f t="shared" si="6"/>
        <v>97.994719282352932</v>
      </c>
      <c r="O23" s="254">
        <f t="shared" si="6"/>
        <v>95.621093764705861</v>
      </c>
      <c r="P23" s="254">
        <f t="shared" si="6"/>
        <v>93.247468247058805</v>
      </c>
      <c r="Q23" s="254">
        <f t="shared" si="6"/>
        <v>90.873842729411734</v>
      </c>
      <c r="R23" s="254">
        <f t="shared" si="6"/>
        <v>88.500217211764692</v>
      </c>
      <c r="S23" s="254">
        <f t="shared" si="6"/>
        <v>86.126591694117622</v>
      </c>
      <c r="T23" s="254">
        <f t="shared" si="6"/>
        <v>83.752966176470579</v>
      </c>
      <c r="U23" s="254">
        <f t="shared" si="6"/>
        <v>81.379340658823509</v>
      </c>
      <c r="V23" s="254">
        <f t="shared" si="6"/>
        <v>79.005715141176452</v>
      </c>
      <c r="W23" s="254">
        <f t="shared" si="6"/>
        <v>76.632089623529396</v>
      </c>
      <c r="X23" s="254">
        <f t="shared" si="6"/>
        <v>74.258464105882339</v>
      </c>
      <c r="Y23" s="254">
        <f t="shared" si="6"/>
        <v>107.08255988235292</v>
      </c>
      <c r="Z23" s="254">
        <f t="shared" si="6"/>
        <v>104.75471039411764</v>
      </c>
      <c r="AA23" s="254">
        <f t="shared" si="6"/>
        <v>102.42686090588234</v>
      </c>
      <c r="AB23" s="254">
        <f t="shared" si="6"/>
        <v>100.09901141764702</v>
      </c>
      <c r="AC23" s="254">
        <f t="shared" si="6"/>
        <v>97.771161929411733</v>
      </c>
      <c r="AD23" s="254">
        <f t="shared" si="6"/>
        <v>95.869135970588218</v>
      </c>
      <c r="AE23" s="254">
        <f t="shared" si="6"/>
        <v>93.610099564705862</v>
      </c>
      <c r="AF23" s="254">
        <f t="shared" si="6"/>
        <v>91.351063158823521</v>
      </c>
      <c r="AG23" s="254">
        <f t="shared" si="6"/>
        <v>89.092026752941152</v>
      </c>
      <c r="AH23" s="254">
        <f t="shared" si="6"/>
        <v>86.832990347058811</v>
      </c>
      <c r="AI23" s="254">
        <f t="shared" si="6"/>
        <v>76.632777470588209</v>
      </c>
    </row>
    <row r="24" spans="2:35" s="136" customFormat="1" x14ac:dyDescent="0.3">
      <c r="B24" s="247" t="str">
        <f>B9</f>
        <v>Fixed (dry)</v>
      </c>
      <c r="C24" s="48" t="s">
        <v>37</v>
      </c>
      <c r="D24" s="248">
        <f>SUM(D25:D28)</f>
        <v>0</v>
      </c>
      <c r="E24" s="248">
        <f t="shared" ref="E24:AI24" si="8">SUM(E25:E28)</f>
        <v>198.6985378571429</v>
      </c>
      <c r="F24" s="248">
        <f t="shared" si="8"/>
        <v>194.69459525000002</v>
      </c>
      <c r="G24" s="248">
        <f t="shared" si="8"/>
        <v>190.69065264285717</v>
      </c>
      <c r="H24" s="248">
        <f t="shared" si="8"/>
        <v>180.61528146428572</v>
      </c>
      <c r="I24" s="248">
        <f t="shared" si="8"/>
        <v>176.61133885714287</v>
      </c>
      <c r="J24" s="248">
        <f t="shared" si="8"/>
        <v>172.60739624999999</v>
      </c>
      <c r="K24" s="248">
        <f t="shared" si="8"/>
        <v>168.60345364285715</v>
      </c>
      <c r="L24" s="248">
        <f t="shared" si="8"/>
        <v>164.5995110357143</v>
      </c>
      <c r="M24" s="248">
        <f t="shared" si="8"/>
        <v>160.59556842857143</v>
      </c>
      <c r="N24" s="248">
        <f t="shared" si="8"/>
        <v>156.59162582142855</v>
      </c>
      <c r="O24" s="248">
        <f t="shared" si="8"/>
        <v>152.5876832142857</v>
      </c>
      <c r="P24" s="248">
        <f t="shared" si="8"/>
        <v>148.58374060714286</v>
      </c>
      <c r="Q24" s="248">
        <f t="shared" si="8"/>
        <v>144.57979799999995</v>
      </c>
      <c r="R24" s="248">
        <f t="shared" si="8"/>
        <v>140.57585539285714</v>
      </c>
      <c r="S24" s="248">
        <f t="shared" si="8"/>
        <v>136.57191278571426</v>
      </c>
      <c r="T24" s="248">
        <f t="shared" si="8"/>
        <v>132.56797017857141</v>
      </c>
      <c r="U24" s="248">
        <f t="shared" si="8"/>
        <v>128.56402757142854</v>
      </c>
      <c r="V24" s="248">
        <f t="shared" si="8"/>
        <v>124.56008496428569</v>
      </c>
      <c r="W24" s="248">
        <f t="shared" si="8"/>
        <v>120.55614235714282</v>
      </c>
      <c r="X24" s="248">
        <f t="shared" si="8"/>
        <v>116.55219975</v>
      </c>
      <c r="Y24" s="248">
        <f t="shared" si="8"/>
        <v>171.31083964285716</v>
      </c>
      <c r="Z24" s="248">
        <f t="shared" si="8"/>
        <v>167.40139183928568</v>
      </c>
      <c r="AA24" s="248">
        <f t="shared" si="8"/>
        <v>163.49194403571425</v>
      </c>
      <c r="AB24" s="248">
        <f t="shared" si="8"/>
        <v>159.58249623214283</v>
      </c>
      <c r="AC24" s="248">
        <f t="shared" si="8"/>
        <v>155.67304842857143</v>
      </c>
      <c r="AD24" s="248">
        <f t="shared" si="8"/>
        <v>152.64262205357142</v>
      </c>
      <c r="AE24" s="248">
        <f t="shared" si="8"/>
        <v>148.83865682142854</v>
      </c>
      <c r="AF24" s="248">
        <f t="shared" si="8"/>
        <v>145.03469158928567</v>
      </c>
      <c r="AG24" s="248">
        <f t="shared" si="8"/>
        <v>141.23072635714283</v>
      </c>
      <c r="AH24" s="248">
        <f t="shared" si="8"/>
        <v>137.42676112499996</v>
      </c>
      <c r="AI24" s="248">
        <f t="shared" si="8"/>
        <v>117.22993874999997</v>
      </c>
    </row>
    <row r="25" spans="2:35" x14ac:dyDescent="0.3">
      <c r="B25" s="57" t="s">
        <v>217</v>
      </c>
      <c r="C25" s="48" t="s">
        <v>37</v>
      </c>
      <c r="D25" s="51">
        <f>D76*D$8</f>
        <v>0</v>
      </c>
      <c r="E25" s="51">
        <f>E65*E171</f>
        <v>72.061613095238116</v>
      </c>
      <c r="F25" s="51">
        <f t="shared" ref="F25:AI28" si="9">F65*F171</f>
        <v>70.521171130952396</v>
      </c>
      <c r="G25" s="51">
        <f t="shared" si="9"/>
        <v>68.980729166666677</v>
      </c>
      <c r="H25" s="51">
        <f t="shared" si="9"/>
        <v>64.46409672619049</v>
      </c>
      <c r="I25" s="51">
        <f t="shared" si="9"/>
        <v>62.923654761904764</v>
      </c>
      <c r="J25" s="51">
        <f t="shared" si="9"/>
        <v>61.383212797619045</v>
      </c>
      <c r="K25" s="51">
        <f t="shared" si="9"/>
        <v>59.842770833333333</v>
      </c>
      <c r="L25" s="51">
        <f t="shared" si="9"/>
        <v>58.302328869047621</v>
      </c>
      <c r="M25" s="51">
        <f t="shared" si="9"/>
        <v>56.761886904761901</v>
      </c>
      <c r="N25" s="51">
        <f t="shared" si="9"/>
        <v>55.221444940476189</v>
      </c>
      <c r="O25" s="51">
        <f t="shared" si="9"/>
        <v>53.68100297619047</v>
      </c>
      <c r="P25" s="51">
        <f t="shared" si="9"/>
        <v>52.140561011904765</v>
      </c>
      <c r="Q25" s="51">
        <f t="shared" si="9"/>
        <v>50.600119047619039</v>
      </c>
      <c r="R25" s="51">
        <f t="shared" si="9"/>
        <v>49.059677083333327</v>
      </c>
      <c r="S25" s="51">
        <f t="shared" si="9"/>
        <v>47.519235119047615</v>
      </c>
      <c r="T25" s="51">
        <f t="shared" si="9"/>
        <v>45.978793154761888</v>
      </c>
      <c r="U25" s="51">
        <f t="shared" si="9"/>
        <v>44.438351190476176</v>
      </c>
      <c r="V25" s="51">
        <f t="shared" si="9"/>
        <v>42.897909226190464</v>
      </c>
      <c r="W25" s="51">
        <f t="shared" si="9"/>
        <v>41.357467261904752</v>
      </c>
      <c r="X25" s="51">
        <f t="shared" si="9"/>
        <v>39.81702529761904</v>
      </c>
      <c r="Y25" s="51">
        <f t="shared" si="9"/>
        <v>60.532199404761904</v>
      </c>
      <c r="Z25" s="51">
        <f t="shared" si="9"/>
        <v>59.038078422619037</v>
      </c>
      <c r="AA25" s="51">
        <f t="shared" si="9"/>
        <v>57.543957440476184</v>
      </c>
      <c r="AB25" s="51">
        <f t="shared" si="9"/>
        <v>56.049836458333324</v>
      </c>
      <c r="AC25" s="51">
        <f t="shared" si="9"/>
        <v>54.555715476190478</v>
      </c>
      <c r="AD25" s="51">
        <f t="shared" si="9"/>
        <v>53.492487351190462</v>
      </c>
      <c r="AE25" s="51">
        <f t="shared" si="9"/>
        <v>52.032837797619024</v>
      </c>
      <c r="AF25" s="51">
        <f t="shared" si="9"/>
        <v>50.573188244047607</v>
      </c>
      <c r="AG25" s="51">
        <f t="shared" si="9"/>
        <v>49.113538690476176</v>
      </c>
      <c r="AH25" s="51">
        <f t="shared" si="9"/>
        <v>47.653889136904745</v>
      </c>
      <c r="AI25" s="51">
        <f t="shared" si="9"/>
        <v>38.158525297619029</v>
      </c>
    </row>
    <row r="26" spans="2:35" x14ac:dyDescent="0.3">
      <c r="B26" s="57" t="s">
        <v>218</v>
      </c>
      <c r="C26" s="48" t="s">
        <v>37</v>
      </c>
      <c r="D26" s="51">
        <f>D77*D$8</f>
        <v>0</v>
      </c>
      <c r="E26" s="51">
        <f t="shared" ref="E26:T28" si="10">E66*E172</f>
        <v>2.8824645238095239</v>
      </c>
      <c r="F26" s="51">
        <f t="shared" si="10"/>
        <v>2.8208468452380959</v>
      </c>
      <c r="G26" s="51">
        <f t="shared" si="10"/>
        <v>2.7592291666666671</v>
      </c>
      <c r="H26" s="51">
        <f t="shared" si="10"/>
        <v>2.5785638690476191</v>
      </c>
      <c r="I26" s="51">
        <f t="shared" si="10"/>
        <v>2.5169461904761907</v>
      </c>
      <c r="J26" s="51">
        <f t="shared" si="10"/>
        <v>2.4553285119047619</v>
      </c>
      <c r="K26" s="51">
        <f t="shared" si="10"/>
        <v>2.3937108333333335</v>
      </c>
      <c r="L26" s="51">
        <f t="shared" si="10"/>
        <v>2.332093154761905</v>
      </c>
      <c r="M26" s="51">
        <f t="shared" si="10"/>
        <v>2.2704754761904757</v>
      </c>
      <c r="N26" s="51">
        <f t="shared" si="10"/>
        <v>2.2088577976190478</v>
      </c>
      <c r="O26" s="51">
        <f t="shared" si="10"/>
        <v>2.1472401190476189</v>
      </c>
      <c r="P26" s="51">
        <f t="shared" si="10"/>
        <v>2.0856224404761905</v>
      </c>
      <c r="Q26" s="51">
        <f t="shared" si="10"/>
        <v>2.0240047619047616</v>
      </c>
      <c r="R26" s="51">
        <f t="shared" si="10"/>
        <v>1.962387083333333</v>
      </c>
      <c r="S26" s="51">
        <f t="shared" si="10"/>
        <v>1.9007694047619046</v>
      </c>
      <c r="T26" s="51">
        <f t="shared" si="10"/>
        <v>1.839151726190476</v>
      </c>
      <c r="U26" s="51">
        <f t="shared" si="9"/>
        <v>1.7775340476190473</v>
      </c>
      <c r="V26" s="51">
        <f t="shared" si="9"/>
        <v>1.7159163690476187</v>
      </c>
      <c r="W26" s="51">
        <f t="shared" si="9"/>
        <v>1.65429869047619</v>
      </c>
      <c r="X26" s="51">
        <f t="shared" si="9"/>
        <v>1.5926810119047616</v>
      </c>
      <c r="Y26" s="51">
        <f t="shared" si="9"/>
        <v>2.4212879761904764</v>
      </c>
      <c r="Z26" s="51">
        <f t="shared" si="9"/>
        <v>2.3615231369047613</v>
      </c>
      <c r="AA26" s="51">
        <f t="shared" si="9"/>
        <v>2.3017582976190476</v>
      </c>
      <c r="AB26" s="51">
        <f t="shared" si="9"/>
        <v>2.241993458333333</v>
      </c>
      <c r="AC26" s="51">
        <f t="shared" si="9"/>
        <v>2.1822286190476188</v>
      </c>
      <c r="AD26" s="51">
        <f t="shared" si="9"/>
        <v>2.1396994940476186</v>
      </c>
      <c r="AE26" s="51">
        <f t="shared" si="9"/>
        <v>2.0813135119047614</v>
      </c>
      <c r="AF26" s="51">
        <f t="shared" si="9"/>
        <v>2.0229275297619038</v>
      </c>
      <c r="AG26" s="51">
        <f t="shared" si="9"/>
        <v>1.9645415476190464</v>
      </c>
      <c r="AH26" s="51">
        <f t="shared" si="9"/>
        <v>1.9061555654761899</v>
      </c>
      <c r="AI26" s="51">
        <f t="shared" si="9"/>
        <v>1.5263410119047611</v>
      </c>
    </row>
    <row r="27" spans="2:35" x14ac:dyDescent="0.3">
      <c r="B27" s="246" t="s">
        <v>219</v>
      </c>
      <c r="C27" s="48" t="s">
        <v>37</v>
      </c>
      <c r="D27" s="51">
        <f>D78*D$8</f>
        <v>0</v>
      </c>
      <c r="E27" s="51">
        <f t="shared" si="10"/>
        <v>49.501784095238101</v>
      </c>
      <c r="F27" s="51">
        <f t="shared" si="9"/>
        <v>48.541030909523812</v>
      </c>
      <c r="G27" s="51">
        <f t="shared" si="9"/>
        <v>47.580277723809523</v>
      </c>
      <c r="H27" s="51">
        <f t="shared" si="9"/>
        <v>45.429048347619045</v>
      </c>
      <c r="I27" s="51">
        <f t="shared" si="9"/>
        <v>44.46829516190477</v>
      </c>
      <c r="J27" s="51">
        <f t="shared" si="9"/>
        <v>43.507541976190474</v>
      </c>
      <c r="K27" s="51">
        <f t="shared" si="9"/>
        <v>42.546788790476199</v>
      </c>
      <c r="L27" s="51">
        <f t="shared" si="9"/>
        <v>41.586035604761904</v>
      </c>
      <c r="M27" s="51">
        <f t="shared" si="9"/>
        <v>40.625282419047622</v>
      </c>
      <c r="N27" s="51">
        <f t="shared" si="9"/>
        <v>39.664529233333326</v>
      </c>
      <c r="O27" s="51">
        <f t="shared" si="9"/>
        <v>38.703776047619044</v>
      </c>
      <c r="P27" s="51">
        <f t="shared" si="9"/>
        <v>37.743022861904755</v>
      </c>
      <c r="Q27" s="51">
        <f t="shared" si="9"/>
        <v>36.782269676190467</v>
      </c>
      <c r="R27" s="51">
        <f t="shared" si="9"/>
        <v>35.821516490476185</v>
      </c>
      <c r="S27" s="51">
        <f t="shared" si="9"/>
        <v>34.860763304761896</v>
      </c>
      <c r="T27" s="51">
        <f t="shared" si="9"/>
        <v>33.900010119047614</v>
      </c>
      <c r="U27" s="51">
        <f t="shared" si="9"/>
        <v>32.939256933333318</v>
      </c>
      <c r="V27" s="51">
        <f t="shared" si="9"/>
        <v>31.97850374761904</v>
      </c>
      <c r="W27" s="51">
        <f t="shared" si="9"/>
        <v>31.017750561904752</v>
      </c>
      <c r="X27" s="51">
        <f t="shared" si="9"/>
        <v>30.056997376190477</v>
      </c>
      <c r="Y27" s="51">
        <f t="shared" si="9"/>
        <v>43.342940904761903</v>
      </c>
      <c r="Z27" s="51">
        <f t="shared" si="9"/>
        <v>42.400716111904757</v>
      </c>
      <c r="AA27" s="51">
        <f t="shared" si="9"/>
        <v>41.458491319047617</v>
      </c>
      <c r="AB27" s="51">
        <f t="shared" si="9"/>
        <v>40.516266526190471</v>
      </c>
      <c r="AC27" s="51">
        <f t="shared" si="9"/>
        <v>39.574041733333331</v>
      </c>
      <c r="AD27" s="51">
        <f t="shared" si="9"/>
        <v>38.804174083333329</v>
      </c>
      <c r="AE27" s="51">
        <f t="shared" si="9"/>
        <v>37.889802204761892</v>
      </c>
      <c r="AF27" s="51">
        <f t="shared" si="9"/>
        <v>36.975430326190477</v>
      </c>
      <c r="AG27" s="51">
        <f t="shared" si="9"/>
        <v>36.06105844761904</v>
      </c>
      <c r="AH27" s="51">
        <f t="shared" si="9"/>
        <v>35.146686569047603</v>
      </c>
      <c r="AI27" s="51">
        <f t="shared" si="9"/>
        <v>31.018028976190472</v>
      </c>
    </row>
    <row r="28" spans="2:35" x14ac:dyDescent="0.3">
      <c r="B28" s="57" t="s">
        <v>220</v>
      </c>
      <c r="C28" s="48" t="s">
        <v>37</v>
      </c>
      <c r="D28" s="51">
        <f>D79*D$8</f>
        <v>0</v>
      </c>
      <c r="E28" s="51">
        <f t="shared" si="10"/>
        <v>74.252676142857155</v>
      </c>
      <c r="F28" s="51">
        <f t="shared" si="9"/>
        <v>72.811546364285732</v>
      </c>
      <c r="G28" s="51">
        <f t="shared" si="9"/>
        <v>71.370416585714295</v>
      </c>
      <c r="H28" s="51">
        <f t="shared" si="9"/>
        <v>68.143572521428567</v>
      </c>
      <c r="I28" s="51">
        <f t="shared" si="9"/>
        <v>66.702442742857144</v>
      </c>
      <c r="J28" s="51">
        <f t="shared" si="9"/>
        <v>65.261312964285707</v>
      </c>
      <c r="K28" s="51">
        <f t="shared" si="9"/>
        <v>63.820183185714285</v>
      </c>
      <c r="L28" s="51">
        <f t="shared" si="9"/>
        <v>62.379053407142855</v>
      </c>
      <c r="M28" s="51">
        <f t="shared" si="9"/>
        <v>60.937923628571426</v>
      </c>
      <c r="N28" s="51">
        <f t="shared" si="9"/>
        <v>59.496793849999996</v>
      </c>
      <c r="O28" s="51">
        <f t="shared" si="9"/>
        <v>58.055664071428566</v>
      </c>
      <c r="P28" s="51">
        <f t="shared" si="9"/>
        <v>56.614534292857144</v>
      </c>
      <c r="Q28" s="51">
        <f t="shared" si="9"/>
        <v>55.1734045142857</v>
      </c>
      <c r="R28" s="51">
        <f t="shared" si="9"/>
        <v>53.732274735714292</v>
      </c>
      <c r="S28" s="51">
        <f t="shared" si="9"/>
        <v>52.291144957142848</v>
      </c>
      <c r="T28" s="51">
        <f t="shared" si="9"/>
        <v>50.850015178571425</v>
      </c>
      <c r="U28" s="51">
        <f t="shared" si="9"/>
        <v>49.408885399999988</v>
      </c>
      <c r="V28" s="51">
        <f t="shared" si="9"/>
        <v>47.967755621428566</v>
      </c>
      <c r="W28" s="51">
        <f t="shared" si="9"/>
        <v>46.526625842857136</v>
      </c>
      <c r="X28" s="51">
        <f t="shared" si="9"/>
        <v>45.085496064285714</v>
      </c>
      <c r="Y28" s="51">
        <f t="shared" si="9"/>
        <v>65.014411357142862</v>
      </c>
      <c r="Z28" s="51">
        <f t="shared" si="9"/>
        <v>63.601074167857135</v>
      </c>
      <c r="AA28" s="51">
        <f t="shared" si="9"/>
        <v>62.187736978571422</v>
      </c>
      <c r="AB28" s="51">
        <f t="shared" si="9"/>
        <v>60.77439978928571</v>
      </c>
      <c r="AC28" s="51">
        <f t="shared" si="9"/>
        <v>59.361062599999997</v>
      </c>
      <c r="AD28" s="51">
        <f t="shared" si="9"/>
        <v>58.20626112499999</v>
      </c>
      <c r="AE28" s="51">
        <f t="shared" si="9"/>
        <v>56.834703307142853</v>
      </c>
      <c r="AF28" s="51">
        <f t="shared" si="9"/>
        <v>55.463145489285708</v>
      </c>
      <c r="AG28" s="51">
        <f t="shared" si="9"/>
        <v>54.091587671428563</v>
      </c>
      <c r="AH28" s="51">
        <f t="shared" si="9"/>
        <v>52.720029853571411</v>
      </c>
      <c r="AI28" s="51">
        <f t="shared" si="9"/>
        <v>46.527043464285704</v>
      </c>
    </row>
    <row r="29" spans="2:35" s="136" customFormat="1" x14ac:dyDescent="0.3">
      <c r="B29" s="247" t="str">
        <f>B10</f>
        <v>Fixed (rainy)</v>
      </c>
      <c r="C29" s="48" t="s">
        <v>37</v>
      </c>
      <c r="D29" s="248">
        <f>SUM(D30:D33)</f>
        <v>0</v>
      </c>
      <c r="E29" s="248">
        <f t="shared" ref="E29:AI29" si="11">SUM(E30:E33)</f>
        <v>128.56964214285716</v>
      </c>
      <c r="F29" s="248">
        <f t="shared" si="11"/>
        <v>125.97885575000004</v>
      </c>
      <c r="G29" s="248">
        <f t="shared" si="11"/>
        <v>123.38806935714288</v>
      </c>
      <c r="H29" s="248">
        <f t="shared" si="11"/>
        <v>116.86871153571431</v>
      </c>
      <c r="I29" s="248">
        <f t="shared" si="11"/>
        <v>114.27792514285716</v>
      </c>
      <c r="J29" s="248">
        <f t="shared" si="11"/>
        <v>111.68713875</v>
      </c>
      <c r="K29" s="248">
        <f t="shared" si="11"/>
        <v>109.09635235714286</v>
      </c>
      <c r="L29" s="248">
        <f t="shared" si="11"/>
        <v>106.50556596428572</v>
      </c>
      <c r="M29" s="248">
        <f t="shared" si="11"/>
        <v>103.91477957142857</v>
      </c>
      <c r="N29" s="248">
        <f t="shared" si="11"/>
        <v>101.32399317857143</v>
      </c>
      <c r="O29" s="248">
        <f t="shared" si="11"/>
        <v>98.733206785714273</v>
      </c>
      <c r="P29" s="248">
        <f t="shared" si="11"/>
        <v>96.142420392857133</v>
      </c>
      <c r="Q29" s="248">
        <f t="shared" si="11"/>
        <v>93.551633999999979</v>
      </c>
      <c r="R29" s="248">
        <f t="shared" si="11"/>
        <v>90.960847607142853</v>
      </c>
      <c r="S29" s="248">
        <f t="shared" si="11"/>
        <v>88.370061214285698</v>
      </c>
      <c r="T29" s="248">
        <f t="shared" si="11"/>
        <v>85.779274821428572</v>
      </c>
      <c r="U29" s="248">
        <f t="shared" si="11"/>
        <v>83.188488428571418</v>
      </c>
      <c r="V29" s="248">
        <f t="shared" si="11"/>
        <v>80.597702035714278</v>
      </c>
      <c r="W29" s="248">
        <f t="shared" si="11"/>
        <v>78.006915642857138</v>
      </c>
      <c r="X29" s="248">
        <f t="shared" si="11"/>
        <v>75.416129249999983</v>
      </c>
      <c r="Y29" s="248">
        <f t="shared" si="11"/>
        <v>110.84819035714284</v>
      </c>
      <c r="Z29" s="248">
        <f t="shared" si="11"/>
        <v>108.31854766071427</v>
      </c>
      <c r="AA29" s="248">
        <f t="shared" si="11"/>
        <v>105.78890496428571</v>
      </c>
      <c r="AB29" s="248">
        <f t="shared" si="11"/>
        <v>103.25926226785711</v>
      </c>
      <c r="AC29" s="248">
        <f t="shared" si="11"/>
        <v>100.72961957142856</v>
      </c>
      <c r="AD29" s="248">
        <f t="shared" si="11"/>
        <v>98.768755446428557</v>
      </c>
      <c r="AE29" s="248">
        <f t="shared" si="11"/>
        <v>96.307366178571385</v>
      </c>
      <c r="AF29" s="248">
        <f t="shared" si="11"/>
        <v>93.845976910714256</v>
      </c>
      <c r="AG29" s="248">
        <f t="shared" si="11"/>
        <v>91.384587642857113</v>
      </c>
      <c r="AH29" s="248">
        <f t="shared" si="11"/>
        <v>88.92319837499997</v>
      </c>
      <c r="AI29" s="248">
        <f t="shared" si="11"/>
        <v>75.85466624999998</v>
      </c>
    </row>
    <row r="30" spans="2:35" x14ac:dyDescent="0.3">
      <c r="B30" s="57" t="s">
        <v>217</v>
      </c>
      <c r="C30" s="48" t="s">
        <v>37</v>
      </c>
      <c r="D30" s="51">
        <f>D76*D$11</f>
        <v>0</v>
      </c>
      <c r="E30" s="51">
        <f>E65*E195</f>
        <v>46.628102591036424</v>
      </c>
      <c r="F30" s="51">
        <f t="shared" ref="F30:AI33" si="12">F65*F195</f>
        <v>45.631346025910368</v>
      </c>
      <c r="G30" s="51">
        <f t="shared" si="12"/>
        <v>44.634589460784319</v>
      </c>
      <c r="H30" s="51">
        <f t="shared" si="12"/>
        <v>41.712062587535023</v>
      </c>
      <c r="I30" s="51">
        <f t="shared" si="12"/>
        <v>40.71530602240896</v>
      </c>
      <c r="J30" s="51">
        <f t="shared" si="12"/>
        <v>39.718549457282911</v>
      </c>
      <c r="K30" s="51">
        <f t="shared" si="12"/>
        <v>38.721792892156863</v>
      </c>
      <c r="L30" s="51">
        <f t="shared" si="12"/>
        <v>37.725036327030814</v>
      </c>
      <c r="M30" s="51">
        <f t="shared" si="12"/>
        <v>36.728279761904759</v>
      </c>
      <c r="N30" s="51">
        <f t="shared" si="12"/>
        <v>35.73152319677871</v>
      </c>
      <c r="O30" s="51">
        <f t="shared" si="12"/>
        <v>34.734766631652654</v>
      </c>
      <c r="P30" s="51">
        <f t="shared" si="12"/>
        <v>33.738010066526606</v>
      </c>
      <c r="Q30" s="51">
        <f t="shared" si="12"/>
        <v>32.74125350140055</v>
      </c>
      <c r="R30" s="51">
        <f t="shared" si="12"/>
        <v>31.744496936274508</v>
      </c>
      <c r="S30" s="51">
        <f t="shared" si="12"/>
        <v>30.747740371148453</v>
      </c>
      <c r="T30" s="51">
        <f t="shared" si="12"/>
        <v>29.750983806022401</v>
      </c>
      <c r="U30" s="51">
        <f t="shared" si="12"/>
        <v>28.754227240896352</v>
      </c>
      <c r="V30" s="51">
        <f t="shared" si="12"/>
        <v>27.757470675770303</v>
      </c>
      <c r="W30" s="51">
        <f t="shared" si="12"/>
        <v>26.760714110644251</v>
      </c>
      <c r="X30" s="51">
        <f t="shared" si="12"/>
        <v>25.763957545518203</v>
      </c>
      <c r="Y30" s="51">
        <f t="shared" si="12"/>
        <v>39.167893732492992</v>
      </c>
      <c r="Z30" s="51">
        <f t="shared" si="12"/>
        <v>38.201109567577028</v>
      </c>
      <c r="AA30" s="51">
        <f t="shared" si="12"/>
        <v>37.234325402661064</v>
      </c>
      <c r="AB30" s="51">
        <f t="shared" si="12"/>
        <v>36.267541237745093</v>
      </c>
      <c r="AC30" s="51">
        <f t="shared" si="12"/>
        <v>35.300757072829128</v>
      </c>
      <c r="AD30" s="51">
        <f t="shared" si="12"/>
        <v>34.612785933123241</v>
      </c>
      <c r="AE30" s="51">
        <f t="shared" si="12"/>
        <v>33.668306810224074</v>
      </c>
      <c r="AF30" s="51">
        <f t="shared" si="12"/>
        <v>32.723827687324921</v>
      </c>
      <c r="AG30" s="51">
        <f t="shared" si="12"/>
        <v>31.77934856442576</v>
      </c>
      <c r="AH30" s="51">
        <f t="shared" si="12"/>
        <v>30.8348694415266</v>
      </c>
      <c r="AI30" s="51">
        <f t="shared" si="12"/>
        <v>24.690810486694666</v>
      </c>
    </row>
    <row r="31" spans="2:35" x14ac:dyDescent="0.3">
      <c r="B31" s="57" t="s">
        <v>218</v>
      </c>
      <c r="C31" s="48" t="s">
        <v>37</v>
      </c>
      <c r="D31" s="51">
        <f>D77*D$11</f>
        <v>0</v>
      </c>
      <c r="E31" s="51">
        <f t="shared" ref="E31:T33" si="13">E66*E196</f>
        <v>1.865124103641457</v>
      </c>
      <c r="F31" s="51">
        <f t="shared" si="13"/>
        <v>1.8252538410364147</v>
      </c>
      <c r="G31" s="51">
        <f t="shared" si="13"/>
        <v>1.7853835784313727</v>
      </c>
      <c r="H31" s="51">
        <f t="shared" si="13"/>
        <v>1.668482503501401</v>
      </c>
      <c r="I31" s="51">
        <f t="shared" si="13"/>
        <v>1.6286122408963584</v>
      </c>
      <c r="J31" s="51">
        <f t="shared" si="13"/>
        <v>1.5887419782913166</v>
      </c>
      <c r="K31" s="51">
        <f t="shared" si="13"/>
        <v>1.5488717156862746</v>
      </c>
      <c r="L31" s="51">
        <f t="shared" si="13"/>
        <v>1.5090014530812326</v>
      </c>
      <c r="M31" s="51">
        <f t="shared" si="13"/>
        <v>1.4691311904761903</v>
      </c>
      <c r="N31" s="51">
        <f t="shared" si="13"/>
        <v>1.4292609278711483</v>
      </c>
      <c r="O31" s="51">
        <f t="shared" si="13"/>
        <v>1.3893906652661061</v>
      </c>
      <c r="P31" s="51">
        <f t="shared" si="13"/>
        <v>1.3495204026610643</v>
      </c>
      <c r="Q31" s="51">
        <f t="shared" si="13"/>
        <v>1.3096501400560221</v>
      </c>
      <c r="R31" s="51">
        <f t="shared" si="13"/>
        <v>1.2697798774509803</v>
      </c>
      <c r="S31" s="51">
        <f t="shared" si="13"/>
        <v>1.2299096148459381</v>
      </c>
      <c r="T31" s="51">
        <f t="shared" si="13"/>
        <v>1.1900393522408961</v>
      </c>
      <c r="U31" s="51">
        <f t="shared" si="12"/>
        <v>1.1501690896358541</v>
      </c>
      <c r="V31" s="51">
        <f t="shared" si="12"/>
        <v>1.1102988270308121</v>
      </c>
      <c r="W31" s="51">
        <f t="shared" si="12"/>
        <v>1.0704285644257701</v>
      </c>
      <c r="X31" s="51">
        <f t="shared" si="12"/>
        <v>1.0305583018207281</v>
      </c>
      <c r="Y31" s="51">
        <f t="shared" si="12"/>
        <v>1.5667157492997197</v>
      </c>
      <c r="Z31" s="51">
        <f t="shared" si="12"/>
        <v>1.5280443827030812</v>
      </c>
      <c r="AA31" s="51">
        <f t="shared" si="12"/>
        <v>1.4893730161064427</v>
      </c>
      <c r="AB31" s="51">
        <f t="shared" si="12"/>
        <v>1.4507016495098037</v>
      </c>
      <c r="AC31" s="51">
        <f t="shared" si="12"/>
        <v>1.4120302829131652</v>
      </c>
      <c r="AD31" s="51">
        <f t="shared" si="12"/>
        <v>1.3845114373249294</v>
      </c>
      <c r="AE31" s="51">
        <f t="shared" si="12"/>
        <v>1.346732272408963</v>
      </c>
      <c r="AF31" s="51">
        <f t="shared" si="12"/>
        <v>1.3089531074929968</v>
      </c>
      <c r="AG31" s="51">
        <f t="shared" si="12"/>
        <v>1.2711739425770305</v>
      </c>
      <c r="AH31" s="51">
        <f t="shared" si="12"/>
        <v>1.2333947776610641</v>
      </c>
      <c r="AI31" s="51">
        <f t="shared" si="12"/>
        <v>0.98763241946778668</v>
      </c>
    </row>
    <row r="32" spans="2:35" x14ac:dyDescent="0.3">
      <c r="B32" s="246" t="s">
        <v>219</v>
      </c>
      <c r="C32" s="48" t="s">
        <v>37</v>
      </c>
      <c r="D32" s="51">
        <f>D78*D$11</f>
        <v>0</v>
      </c>
      <c r="E32" s="51">
        <f t="shared" si="13"/>
        <v>32.030566179271716</v>
      </c>
      <c r="F32" s="51">
        <f t="shared" si="12"/>
        <v>31.408902353221301</v>
      </c>
      <c r="G32" s="51">
        <f t="shared" si="12"/>
        <v>30.787238527170871</v>
      </c>
      <c r="H32" s="51">
        <f t="shared" si="12"/>
        <v>29.395266577871151</v>
      </c>
      <c r="I32" s="51">
        <f t="shared" si="12"/>
        <v>28.773602751820732</v>
      </c>
      <c r="J32" s="51">
        <f t="shared" si="12"/>
        <v>28.151938925770306</v>
      </c>
      <c r="K32" s="51">
        <f t="shared" si="12"/>
        <v>27.530275099719887</v>
      </c>
      <c r="L32" s="51">
        <f t="shared" si="12"/>
        <v>26.908611273669464</v>
      </c>
      <c r="M32" s="51">
        <f t="shared" si="12"/>
        <v>26.286947447619042</v>
      </c>
      <c r="N32" s="51">
        <f t="shared" si="12"/>
        <v>25.665283621568626</v>
      </c>
      <c r="O32" s="51">
        <f t="shared" si="12"/>
        <v>25.043619795518204</v>
      </c>
      <c r="P32" s="51">
        <f t="shared" si="12"/>
        <v>24.421955969467785</v>
      </c>
      <c r="Q32" s="51">
        <f t="shared" si="12"/>
        <v>23.800292143417366</v>
      </c>
      <c r="R32" s="51">
        <f t="shared" si="12"/>
        <v>23.178628317366947</v>
      </c>
      <c r="S32" s="51">
        <f t="shared" si="12"/>
        <v>22.556964491316524</v>
      </c>
      <c r="T32" s="51">
        <f t="shared" si="12"/>
        <v>21.935300665266109</v>
      </c>
      <c r="U32" s="51">
        <f t="shared" si="12"/>
        <v>21.313636839215686</v>
      </c>
      <c r="V32" s="51">
        <f t="shared" si="12"/>
        <v>20.691973013165267</v>
      </c>
      <c r="W32" s="51">
        <f t="shared" si="12"/>
        <v>20.070309187114844</v>
      </c>
      <c r="X32" s="51">
        <f t="shared" si="12"/>
        <v>19.448645361064422</v>
      </c>
      <c r="Y32" s="51">
        <f t="shared" si="12"/>
        <v>28.045432350140057</v>
      </c>
      <c r="Z32" s="51">
        <f t="shared" si="12"/>
        <v>27.435757484173667</v>
      </c>
      <c r="AA32" s="51">
        <f t="shared" si="12"/>
        <v>26.82608261820728</v>
      </c>
      <c r="AB32" s="51">
        <f t="shared" si="12"/>
        <v>26.21640775224089</v>
      </c>
      <c r="AC32" s="51">
        <f t="shared" si="12"/>
        <v>25.606732886274507</v>
      </c>
      <c r="AD32" s="51">
        <f t="shared" si="12"/>
        <v>25.108583230392153</v>
      </c>
      <c r="AE32" s="51">
        <f t="shared" si="12"/>
        <v>24.516930838375341</v>
      </c>
      <c r="AF32" s="51">
        <f t="shared" si="12"/>
        <v>23.92527844635854</v>
      </c>
      <c r="AG32" s="51">
        <f t="shared" si="12"/>
        <v>23.333626054341732</v>
      </c>
      <c r="AH32" s="51">
        <f t="shared" si="12"/>
        <v>22.741973662324924</v>
      </c>
      <c r="AI32" s="51">
        <f t="shared" si="12"/>
        <v>20.070489337535008</v>
      </c>
    </row>
    <row r="33" spans="2:35" x14ac:dyDescent="0.3">
      <c r="B33" s="57" t="s">
        <v>220</v>
      </c>
      <c r="C33" s="48" t="s">
        <v>37</v>
      </c>
      <c r="D33" s="51">
        <f>D79*D$11</f>
        <v>0</v>
      </c>
      <c r="E33" s="51">
        <f t="shared" si="13"/>
        <v>48.045849268907574</v>
      </c>
      <c r="F33" s="51">
        <f t="shared" si="12"/>
        <v>47.113353529831947</v>
      </c>
      <c r="G33" s="51">
        <f t="shared" si="12"/>
        <v>46.180857790756313</v>
      </c>
      <c r="H33" s="51">
        <f t="shared" si="12"/>
        <v>44.092899866806732</v>
      </c>
      <c r="I33" s="51">
        <f t="shared" si="12"/>
        <v>43.160404127731105</v>
      </c>
      <c r="J33" s="51">
        <f t="shared" si="12"/>
        <v>42.227908388655457</v>
      </c>
      <c r="K33" s="51">
        <f t="shared" si="12"/>
        <v>41.295412649579831</v>
      </c>
      <c r="L33" s="51">
        <f t="shared" si="12"/>
        <v>40.362916910504204</v>
      </c>
      <c r="M33" s="51">
        <f t="shared" si="12"/>
        <v>39.43042117142857</v>
      </c>
      <c r="N33" s="51">
        <f t="shared" si="12"/>
        <v>38.497925432352943</v>
      </c>
      <c r="O33" s="51">
        <f t="shared" si="12"/>
        <v>37.565429693277309</v>
      </c>
      <c r="P33" s="51">
        <f t="shared" si="12"/>
        <v>36.632933954201675</v>
      </c>
      <c r="Q33" s="51">
        <f t="shared" si="12"/>
        <v>35.700438215126049</v>
      </c>
      <c r="R33" s="51">
        <f t="shared" si="12"/>
        <v>34.767942476050422</v>
      </c>
      <c r="S33" s="51">
        <f t="shared" si="12"/>
        <v>33.835446736974788</v>
      </c>
      <c r="T33" s="51">
        <f t="shared" si="12"/>
        <v>32.902950997899161</v>
      </c>
      <c r="U33" s="51">
        <f t="shared" si="12"/>
        <v>31.970455258823527</v>
      </c>
      <c r="V33" s="51">
        <f t="shared" si="12"/>
        <v>31.037959519747893</v>
      </c>
      <c r="W33" s="51">
        <f t="shared" si="12"/>
        <v>30.105463780672267</v>
      </c>
      <c r="X33" s="51">
        <f t="shared" si="12"/>
        <v>29.172968041596633</v>
      </c>
      <c r="Y33" s="51">
        <f t="shared" si="12"/>
        <v>42.068148525210084</v>
      </c>
      <c r="Z33" s="51">
        <f t="shared" si="12"/>
        <v>41.15363622626051</v>
      </c>
      <c r="AA33" s="51">
        <f t="shared" si="12"/>
        <v>40.239123927310914</v>
      </c>
      <c r="AB33" s="51">
        <f t="shared" si="12"/>
        <v>39.324611628361332</v>
      </c>
      <c r="AC33" s="51">
        <f t="shared" si="12"/>
        <v>38.410099329411757</v>
      </c>
      <c r="AD33" s="51">
        <f t="shared" si="12"/>
        <v>37.662874845588235</v>
      </c>
      <c r="AE33" s="51">
        <f t="shared" si="12"/>
        <v>36.77539625756301</v>
      </c>
      <c r="AF33" s="51">
        <f t="shared" si="12"/>
        <v>35.887917669537806</v>
      </c>
      <c r="AG33" s="51">
        <f t="shared" si="12"/>
        <v>35.000439081512596</v>
      </c>
      <c r="AH33" s="51">
        <f t="shared" si="12"/>
        <v>34.112960493487385</v>
      </c>
      <c r="AI33" s="51">
        <f t="shared" si="12"/>
        <v>30.105734006302512</v>
      </c>
    </row>
    <row r="34" spans="2:35" s="136" customFormat="1" x14ac:dyDescent="0.3">
      <c r="B34" s="247" t="str">
        <f>B11</f>
        <v>Customer related cost</v>
      </c>
      <c r="C34" s="48" t="s">
        <v>37</v>
      </c>
      <c r="D34" s="248">
        <f>SUM(D35:D38)</f>
        <v>0</v>
      </c>
      <c r="E34" s="248">
        <f t="shared" ref="E34:AI34" si="14">SUM(E35:E38)</f>
        <v>83</v>
      </c>
      <c r="F34" s="248">
        <f t="shared" si="14"/>
        <v>83</v>
      </c>
      <c r="G34" s="248">
        <f t="shared" si="14"/>
        <v>83</v>
      </c>
      <c r="H34" s="248">
        <f t="shared" si="14"/>
        <v>83</v>
      </c>
      <c r="I34" s="248">
        <f t="shared" si="14"/>
        <v>83</v>
      </c>
      <c r="J34" s="248">
        <f t="shared" si="14"/>
        <v>83</v>
      </c>
      <c r="K34" s="248">
        <f t="shared" si="14"/>
        <v>83</v>
      </c>
      <c r="L34" s="248">
        <f t="shared" si="14"/>
        <v>83</v>
      </c>
      <c r="M34" s="248">
        <f t="shared" si="14"/>
        <v>83</v>
      </c>
      <c r="N34" s="248">
        <f t="shared" si="14"/>
        <v>83</v>
      </c>
      <c r="O34" s="248">
        <f t="shared" si="14"/>
        <v>83</v>
      </c>
      <c r="P34" s="248">
        <f t="shared" si="14"/>
        <v>83</v>
      </c>
      <c r="Q34" s="248">
        <f t="shared" si="14"/>
        <v>83</v>
      </c>
      <c r="R34" s="248">
        <f t="shared" si="14"/>
        <v>83</v>
      </c>
      <c r="S34" s="248">
        <f t="shared" si="14"/>
        <v>83</v>
      </c>
      <c r="T34" s="248">
        <f t="shared" si="14"/>
        <v>83</v>
      </c>
      <c r="U34" s="248">
        <f t="shared" si="14"/>
        <v>83</v>
      </c>
      <c r="V34" s="248">
        <f t="shared" si="14"/>
        <v>83</v>
      </c>
      <c r="W34" s="248">
        <f t="shared" si="14"/>
        <v>83</v>
      </c>
      <c r="X34" s="248">
        <f t="shared" si="14"/>
        <v>83</v>
      </c>
      <c r="Y34" s="248">
        <f t="shared" si="14"/>
        <v>83</v>
      </c>
      <c r="Z34" s="248">
        <f t="shared" si="14"/>
        <v>83</v>
      </c>
      <c r="AA34" s="248">
        <f t="shared" si="14"/>
        <v>83</v>
      </c>
      <c r="AB34" s="248">
        <f t="shared" si="14"/>
        <v>83</v>
      </c>
      <c r="AC34" s="248">
        <f t="shared" si="14"/>
        <v>83</v>
      </c>
      <c r="AD34" s="248">
        <f t="shared" si="14"/>
        <v>83</v>
      </c>
      <c r="AE34" s="248">
        <f t="shared" si="14"/>
        <v>83</v>
      </c>
      <c r="AF34" s="248">
        <f t="shared" si="14"/>
        <v>83</v>
      </c>
      <c r="AG34" s="248">
        <f t="shared" si="14"/>
        <v>83</v>
      </c>
      <c r="AH34" s="248">
        <f t="shared" si="14"/>
        <v>83</v>
      </c>
      <c r="AI34" s="248">
        <f t="shared" si="14"/>
        <v>83</v>
      </c>
    </row>
    <row r="35" spans="2:35" x14ac:dyDescent="0.3">
      <c r="B35" s="57" t="s">
        <v>217</v>
      </c>
      <c r="C35" s="48" t="s">
        <v>37</v>
      </c>
      <c r="D35" s="51">
        <f>D88*D$12</f>
        <v>0</v>
      </c>
      <c r="E35" s="51">
        <f>E72*E122*12/1000</f>
        <v>9.85</v>
      </c>
      <c r="F35" s="51">
        <f t="shared" ref="F35:AI38" si="15">F72*F122*12/1000</f>
        <v>9.85</v>
      </c>
      <c r="G35" s="51">
        <f t="shared" si="15"/>
        <v>9.85</v>
      </c>
      <c r="H35" s="51">
        <f t="shared" si="15"/>
        <v>9.85</v>
      </c>
      <c r="I35" s="51">
        <f t="shared" si="15"/>
        <v>9.85</v>
      </c>
      <c r="J35" s="51">
        <f t="shared" si="15"/>
        <v>9.85</v>
      </c>
      <c r="K35" s="51">
        <f t="shared" si="15"/>
        <v>9.85</v>
      </c>
      <c r="L35" s="51">
        <f t="shared" si="15"/>
        <v>9.85</v>
      </c>
      <c r="M35" s="51">
        <f t="shared" si="15"/>
        <v>9.85</v>
      </c>
      <c r="N35" s="51">
        <f t="shared" si="15"/>
        <v>9.85</v>
      </c>
      <c r="O35" s="51">
        <f t="shared" si="15"/>
        <v>9.85</v>
      </c>
      <c r="P35" s="51">
        <f t="shared" si="15"/>
        <v>9.85</v>
      </c>
      <c r="Q35" s="51">
        <f t="shared" si="15"/>
        <v>9.85</v>
      </c>
      <c r="R35" s="51">
        <f t="shared" si="15"/>
        <v>9.85</v>
      </c>
      <c r="S35" s="51">
        <f t="shared" si="15"/>
        <v>9.85</v>
      </c>
      <c r="T35" s="51">
        <f t="shared" si="15"/>
        <v>9.85</v>
      </c>
      <c r="U35" s="51">
        <f t="shared" si="15"/>
        <v>9.85</v>
      </c>
      <c r="V35" s="51">
        <f t="shared" si="15"/>
        <v>9.85</v>
      </c>
      <c r="W35" s="51">
        <f t="shared" si="15"/>
        <v>9.85</v>
      </c>
      <c r="X35" s="51">
        <f t="shared" si="15"/>
        <v>9.85</v>
      </c>
      <c r="Y35" s="51">
        <f t="shared" si="15"/>
        <v>9.85</v>
      </c>
      <c r="Z35" s="51">
        <f t="shared" si="15"/>
        <v>9.85</v>
      </c>
      <c r="AA35" s="51">
        <f t="shared" si="15"/>
        <v>9.85</v>
      </c>
      <c r="AB35" s="51">
        <f t="shared" si="15"/>
        <v>9.85</v>
      </c>
      <c r="AC35" s="51">
        <f t="shared" si="15"/>
        <v>9.85</v>
      </c>
      <c r="AD35" s="51">
        <f t="shared" si="15"/>
        <v>9.85</v>
      </c>
      <c r="AE35" s="51">
        <f t="shared" si="15"/>
        <v>9.85</v>
      </c>
      <c r="AF35" s="51">
        <f t="shared" si="15"/>
        <v>9.85</v>
      </c>
      <c r="AG35" s="51">
        <f t="shared" si="15"/>
        <v>9.85</v>
      </c>
      <c r="AH35" s="51">
        <f t="shared" si="15"/>
        <v>9.85</v>
      </c>
      <c r="AI35" s="51">
        <f t="shared" si="15"/>
        <v>9.85</v>
      </c>
    </row>
    <row r="36" spans="2:35" x14ac:dyDescent="0.3">
      <c r="B36" s="57" t="s">
        <v>218</v>
      </c>
      <c r="C36" s="48" t="s">
        <v>37</v>
      </c>
      <c r="D36" s="51">
        <f>D89*D$12</f>
        <v>0</v>
      </c>
      <c r="E36" s="51">
        <f t="shared" ref="E36:T38" si="16">E73*E123*12/1000</f>
        <v>29.55</v>
      </c>
      <c r="F36" s="51">
        <f t="shared" si="16"/>
        <v>29.55</v>
      </c>
      <c r="G36" s="51">
        <f t="shared" si="16"/>
        <v>29.55</v>
      </c>
      <c r="H36" s="51">
        <f t="shared" si="16"/>
        <v>29.55</v>
      </c>
      <c r="I36" s="51">
        <f t="shared" si="16"/>
        <v>29.55</v>
      </c>
      <c r="J36" s="51">
        <f t="shared" si="16"/>
        <v>29.55</v>
      </c>
      <c r="K36" s="51">
        <f t="shared" si="16"/>
        <v>29.55</v>
      </c>
      <c r="L36" s="51">
        <f t="shared" si="16"/>
        <v>29.55</v>
      </c>
      <c r="M36" s="51">
        <f t="shared" si="16"/>
        <v>29.55</v>
      </c>
      <c r="N36" s="51">
        <f t="shared" si="16"/>
        <v>29.55</v>
      </c>
      <c r="O36" s="51">
        <f t="shared" si="16"/>
        <v>29.55</v>
      </c>
      <c r="P36" s="51">
        <f t="shared" si="16"/>
        <v>29.55</v>
      </c>
      <c r="Q36" s="51">
        <f t="shared" si="16"/>
        <v>29.55</v>
      </c>
      <c r="R36" s="51">
        <f t="shared" si="16"/>
        <v>29.55</v>
      </c>
      <c r="S36" s="51">
        <f t="shared" si="16"/>
        <v>29.55</v>
      </c>
      <c r="T36" s="51">
        <f t="shared" si="16"/>
        <v>29.55</v>
      </c>
      <c r="U36" s="51">
        <f t="shared" si="15"/>
        <v>29.55</v>
      </c>
      <c r="V36" s="51">
        <f t="shared" si="15"/>
        <v>29.55</v>
      </c>
      <c r="W36" s="51">
        <f t="shared" si="15"/>
        <v>29.55</v>
      </c>
      <c r="X36" s="51">
        <f t="shared" si="15"/>
        <v>29.55</v>
      </c>
      <c r="Y36" s="51">
        <f t="shared" si="15"/>
        <v>29.55</v>
      </c>
      <c r="Z36" s="51">
        <f t="shared" si="15"/>
        <v>29.55</v>
      </c>
      <c r="AA36" s="51">
        <f t="shared" si="15"/>
        <v>29.55</v>
      </c>
      <c r="AB36" s="51">
        <f t="shared" si="15"/>
        <v>29.55</v>
      </c>
      <c r="AC36" s="51">
        <f t="shared" si="15"/>
        <v>29.55</v>
      </c>
      <c r="AD36" s="51">
        <f t="shared" si="15"/>
        <v>29.55</v>
      </c>
      <c r="AE36" s="51">
        <f t="shared" si="15"/>
        <v>29.55</v>
      </c>
      <c r="AF36" s="51">
        <f t="shared" si="15"/>
        <v>29.55</v>
      </c>
      <c r="AG36" s="51">
        <f t="shared" si="15"/>
        <v>29.55</v>
      </c>
      <c r="AH36" s="51">
        <f t="shared" si="15"/>
        <v>29.55</v>
      </c>
      <c r="AI36" s="51">
        <f t="shared" si="15"/>
        <v>29.55</v>
      </c>
    </row>
    <row r="37" spans="2:35" x14ac:dyDescent="0.3">
      <c r="B37" s="246" t="s">
        <v>219</v>
      </c>
      <c r="C37" s="48" t="s">
        <v>37</v>
      </c>
      <c r="D37" s="51">
        <f>D90*D$12</f>
        <v>0</v>
      </c>
      <c r="E37" s="51">
        <f t="shared" si="16"/>
        <v>21.8</v>
      </c>
      <c r="F37" s="51">
        <f t="shared" si="15"/>
        <v>21.8</v>
      </c>
      <c r="G37" s="51">
        <f t="shared" si="15"/>
        <v>21.8</v>
      </c>
      <c r="H37" s="51">
        <f t="shared" si="15"/>
        <v>21.8</v>
      </c>
      <c r="I37" s="51">
        <f t="shared" si="15"/>
        <v>21.8</v>
      </c>
      <c r="J37" s="51">
        <f t="shared" si="15"/>
        <v>21.8</v>
      </c>
      <c r="K37" s="51">
        <f t="shared" si="15"/>
        <v>21.8</v>
      </c>
      <c r="L37" s="51">
        <f t="shared" si="15"/>
        <v>21.8</v>
      </c>
      <c r="M37" s="51">
        <f t="shared" si="15"/>
        <v>21.8</v>
      </c>
      <c r="N37" s="51">
        <f t="shared" si="15"/>
        <v>21.8</v>
      </c>
      <c r="O37" s="51">
        <f t="shared" si="15"/>
        <v>21.8</v>
      </c>
      <c r="P37" s="51">
        <f t="shared" si="15"/>
        <v>21.8</v>
      </c>
      <c r="Q37" s="51">
        <f t="shared" si="15"/>
        <v>21.8</v>
      </c>
      <c r="R37" s="51">
        <f t="shared" si="15"/>
        <v>21.8</v>
      </c>
      <c r="S37" s="51">
        <f t="shared" si="15"/>
        <v>21.8</v>
      </c>
      <c r="T37" s="51">
        <f t="shared" si="15"/>
        <v>21.8</v>
      </c>
      <c r="U37" s="51">
        <f t="shared" si="15"/>
        <v>21.8</v>
      </c>
      <c r="V37" s="51">
        <f t="shared" si="15"/>
        <v>21.8</v>
      </c>
      <c r="W37" s="51">
        <f t="shared" si="15"/>
        <v>21.8</v>
      </c>
      <c r="X37" s="51">
        <f t="shared" si="15"/>
        <v>21.8</v>
      </c>
      <c r="Y37" s="51">
        <f t="shared" si="15"/>
        <v>21.8</v>
      </c>
      <c r="Z37" s="51">
        <f t="shared" si="15"/>
        <v>21.8</v>
      </c>
      <c r="AA37" s="51">
        <f t="shared" si="15"/>
        <v>21.8</v>
      </c>
      <c r="AB37" s="51">
        <f t="shared" si="15"/>
        <v>21.8</v>
      </c>
      <c r="AC37" s="51">
        <f t="shared" si="15"/>
        <v>21.8</v>
      </c>
      <c r="AD37" s="51">
        <f t="shared" si="15"/>
        <v>21.8</v>
      </c>
      <c r="AE37" s="51">
        <f t="shared" si="15"/>
        <v>21.8</v>
      </c>
      <c r="AF37" s="51">
        <f t="shared" si="15"/>
        <v>21.8</v>
      </c>
      <c r="AG37" s="51">
        <f t="shared" si="15"/>
        <v>21.8</v>
      </c>
      <c r="AH37" s="51">
        <f t="shared" si="15"/>
        <v>21.8</v>
      </c>
      <c r="AI37" s="51">
        <f t="shared" si="15"/>
        <v>21.8</v>
      </c>
    </row>
    <row r="38" spans="2:35" x14ac:dyDescent="0.3">
      <c r="B38" s="57" t="s">
        <v>220</v>
      </c>
      <c r="C38" s="48" t="s">
        <v>37</v>
      </c>
      <c r="D38" s="51">
        <f>D91*D$12</f>
        <v>0</v>
      </c>
      <c r="E38" s="51">
        <f t="shared" si="16"/>
        <v>21.8</v>
      </c>
      <c r="F38" s="51">
        <f t="shared" si="15"/>
        <v>21.8</v>
      </c>
      <c r="G38" s="51">
        <f t="shared" si="15"/>
        <v>21.8</v>
      </c>
      <c r="H38" s="51">
        <f t="shared" si="15"/>
        <v>21.8</v>
      </c>
      <c r="I38" s="51">
        <f t="shared" si="15"/>
        <v>21.8</v>
      </c>
      <c r="J38" s="51">
        <f t="shared" si="15"/>
        <v>21.8</v>
      </c>
      <c r="K38" s="51">
        <f t="shared" si="15"/>
        <v>21.8</v>
      </c>
      <c r="L38" s="51">
        <f t="shared" si="15"/>
        <v>21.8</v>
      </c>
      <c r="M38" s="51">
        <f t="shared" si="15"/>
        <v>21.8</v>
      </c>
      <c r="N38" s="51">
        <f t="shared" si="15"/>
        <v>21.8</v>
      </c>
      <c r="O38" s="51">
        <f t="shared" si="15"/>
        <v>21.8</v>
      </c>
      <c r="P38" s="51">
        <f t="shared" si="15"/>
        <v>21.8</v>
      </c>
      <c r="Q38" s="51">
        <f t="shared" si="15"/>
        <v>21.8</v>
      </c>
      <c r="R38" s="51">
        <f t="shared" si="15"/>
        <v>21.8</v>
      </c>
      <c r="S38" s="51">
        <f t="shared" si="15"/>
        <v>21.8</v>
      </c>
      <c r="T38" s="51">
        <f t="shared" si="15"/>
        <v>21.8</v>
      </c>
      <c r="U38" s="51">
        <f t="shared" si="15"/>
        <v>21.8</v>
      </c>
      <c r="V38" s="51">
        <f t="shared" si="15"/>
        <v>21.8</v>
      </c>
      <c r="W38" s="51">
        <f t="shared" si="15"/>
        <v>21.8</v>
      </c>
      <c r="X38" s="51">
        <f t="shared" si="15"/>
        <v>21.8</v>
      </c>
      <c r="Y38" s="51">
        <f t="shared" si="15"/>
        <v>21.8</v>
      </c>
      <c r="Z38" s="51">
        <f t="shared" si="15"/>
        <v>21.8</v>
      </c>
      <c r="AA38" s="51">
        <f t="shared" si="15"/>
        <v>21.8</v>
      </c>
      <c r="AB38" s="51">
        <f t="shared" si="15"/>
        <v>21.8</v>
      </c>
      <c r="AC38" s="51">
        <f t="shared" si="15"/>
        <v>21.8</v>
      </c>
      <c r="AD38" s="51">
        <f t="shared" si="15"/>
        <v>21.8</v>
      </c>
      <c r="AE38" s="51">
        <f t="shared" si="15"/>
        <v>21.8</v>
      </c>
      <c r="AF38" s="51">
        <f t="shared" si="15"/>
        <v>21.8</v>
      </c>
      <c r="AG38" s="51">
        <f t="shared" si="15"/>
        <v>21.8</v>
      </c>
      <c r="AH38" s="51">
        <f t="shared" si="15"/>
        <v>21.8</v>
      </c>
      <c r="AI38" s="51">
        <f t="shared" si="15"/>
        <v>21.8</v>
      </c>
    </row>
    <row r="39" spans="2:35" s="136" customFormat="1" x14ac:dyDescent="0.3">
      <c r="B39" s="247" t="s">
        <v>366</v>
      </c>
      <c r="C39" s="48" t="s">
        <v>37</v>
      </c>
      <c r="D39" s="248"/>
      <c r="E39" s="248">
        <f t="shared" ref="E39" si="17">SUM(E40:E43)</f>
        <v>530.26818000000003</v>
      </c>
      <c r="F39" s="248">
        <f t="shared" ref="F39" si="18">SUM(F40:F43)</f>
        <v>523.673451</v>
      </c>
      <c r="G39" s="248">
        <f t="shared" ref="G39" si="19">SUM(G40:G43)</f>
        <v>517.07872200000008</v>
      </c>
      <c r="H39" s="248">
        <f t="shared" ref="H39" si="20">SUM(H40:H43)</f>
        <v>500.48399299999994</v>
      </c>
      <c r="I39" s="248">
        <f t="shared" ref="I39" si="21">SUM(I40:I43)</f>
        <v>493.88926399999991</v>
      </c>
      <c r="J39" s="248">
        <f t="shared" ref="J39" si="22">SUM(J40:J43)</f>
        <v>487.294535</v>
      </c>
      <c r="K39" s="248">
        <f t="shared" ref="K39" si="23">SUM(K40:K43)</f>
        <v>480.69980599999997</v>
      </c>
      <c r="L39" s="248">
        <f t="shared" ref="L39" si="24">SUM(L40:L43)</f>
        <v>474.10507700000005</v>
      </c>
      <c r="M39" s="248">
        <f t="shared" ref="M39" si="25">SUM(M40:M43)</f>
        <v>467.51034799999991</v>
      </c>
      <c r="N39" s="248">
        <f t="shared" ref="N39" si="26">SUM(N40:N43)</f>
        <v>460.91561899999994</v>
      </c>
      <c r="O39" s="248">
        <f t="shared" ref="O39" si="27">SUM(O40:O43)</f>
        <v>454.32088999999996</v>
      </c>
      <c r="P39" s="248">
        <f t="shared" ref="P39" si="28">SUM(P40:P43)</f>
        <v>447.72616099999982</v>
      </c>
      <c r="Q39" s="248">
        <f t="shared" ref="Q39" si="29">SUM(Q40:Q43)</f>
        <v>441.13143199999985</v>
      </c>
      <c r="R39" s="248">
        <f t="shared" ref="R39" si="30">SUM(R40:R43)</f>
        <v>434.53670299999999</v>
      </c>
      <c r="S39" s="248">
        <f t="shared" ref="S39" si="31">SUM(S40:S43)</f>
        <v>427.94197399999996</v>
      </c>
      <c r="T39" s="248">
        <f t="shared" ref="T39" si="32">SUM(T40:T43)</f>
        <v>421.34724499999993</v>
      </c>
      <c r="U39" s="248">
        <f t="shared" ref="U39" si="33">SUM(U40:U43)</f>
        <v>414.75251599999996</v>
      </c>
      <c r="V39" s="248">
        <f t="shared" ref="V39" si="34">SUM(V40:V43)</f>
        <v>408.15778699999993</v>
      </c>
      <c r="W39" s="248">
        <f t="shared" ref="W39" si="35">SUM(W40:W43)</f>
        <v>401.56305799999996</v>
      </c>
      <c r="X39" s="248">
        <f t="shared" ref="X39" si="36">SUM(X40:X43)</f>
        <v>394.96832899999993</v>
      </c>
      <c r="Y39" s="248">
        <f t="shared" ref="Y39" si="37">SUM(Y40:Y43)</f>
        <v>485.15902999999992</v>
      </c>
      <c r="Z39" s="248">
        <f t="shared" ref="Z39" si="38">SUM(Z40:Z43)</f>
        <v>478.7199394999999</v>
      </c>
      <c r="AA39" s="248">
        <f t="shared" ref="AA39" si="39">SUM(AA40:AA43)</f>
        <v>472.28084900000005</v>
      </c>
      <c r="AB39" s="248">
        <f t="shared" ref="AB39" si="40">SUM(AB40:AB43)</f>
        <v>465.84175849999997</v>
      </c>
      <c r="AC39" s="248">
        <f t="shared" ref="AC39" si="41">SUM(AC40:AC43)</f>
        <v>459.40266799999995</v>
      </c>
      <c r="AD39" s="248">
        <f t="shared" ref="AD39" si="42">SUM(AD40:AD43)</f>
        <v>454.41137749999996</v>
      </c>
      <c r="AE39" s="248">
        <f t="shared" ref="AE39" si="43">SUM(AE40:AE43)</f>
        <v>448.1460229999999</v>
      </c>
      <c r="AF39" s="248">
        <f t="shared" ref="AF39" si="44">SUM(AF40:AF43)</f>
        <v>441.88066849999996</v>
      </c>
      <c r="AG39" s="248">
        <f t="shared" ref="AG39" si="45">SUM(AG40:AG43)</f>
        <v>435.6153139999999</v>
      </c>
      <c r="AH39" s="248">
        <f t="shared" ref="AH39" si="46">SUM(AH40:AH43)</f>
        <v>429.34995949999995</v>
      </c>
      <c r="AI39" s="248">
        <f t="shared" ref="AI39" si="47">SUM(AI40:AI43)</f>
        <v>396.08460500000001</v>
      </c>
    </row>
    <row r="40" spans="2:35" x14ac:dyDescent="0.3">
      <c r="B40" s="57" t="s">
        <v>217</v>
      </c>
      <c r="C40" s="48" t="s">
        <v>37</v>
      </c>
      <c r="D40" s="51">
        <f>D93*D$12</f>
        <v>0</v>
      </c>
      <c r="E40" s="51">
        <f>E202*E58</f>
        <v>259.57183636363641</v>
      </c>
      <c r="F40" s="51">
        <f t="shared" ref="F40:AI43" si="48">F202*F58</f>
        <v>256.34364734265733</v>
      </c>
      <c r="G40" s="51">
        <f t="shared" si="48"/>
        <v>253.11545832167837</v>
      </c>
      <c r="H40" s="51">
        <f t="shared" si="48"/>
        <v>244.99216440559434</v>
      </c>
      <c r="I40" s="51">
        <f t="shared" si="48"/>
        <v>241.76397538461532</v>
      </c>
      <c r="J40" s="51">
        <f t="shared" si="48"/>
        <v>238.53578636363639</v>
      </c>
      <c r="K40" s="51">
        <f t="shared" si="48"/>
        <v>235.30759734265735</v>
      </c>
      <c r="L40" s="51">
        <f t="shared" si="48"/>
        <v>232.07940832167833</v>
      </c>
      <c r="M40" s="51">
        <f t="shared" si="48"/>
        <v>228.85121930069926</v>
      </c>
      <c r="N40" s="51">
        <f t="shared" si="48"/>
        <v>225.62303027972024</v>
      </c>
      <c r="O40" s="51">
        <f t="shared" si="48"/>
        <v>222.39484125874122</v>
      </c>
      <c r="P40" s="51">
        <f t="shared" si="48"/>
        <v>219.16665223776215</v>
      </c>
      <c r="Q40" s="51">
        <f t="shared" si="48"/>
        <v>215.93846321678316</v>
      </c>
      <c r="R40" s="51">
        <f t="shared" si="48"/>
        <v>212.71027419580417</v>
      </c>
      <c r="S40" s="51">
        <f t="shared" si="48"/>
        <v>209.48208517482516</v>
      </c>
      <c r="T40" s="51">
        <f t="shared" si="48"/>
        <v>206.25389615384611</v>
      </c>
      <c r="U40" s="51">
        <f t="shared" si="48"/>
        <v>203.02570713286713</v>
      </c>
      <c r="V40" s="51">
        <f t="shared" si="48"/>
        <v>199.79751811188808</v>
      </c>
      <c r="W40" s="51">
        <f t="shared" si="48"/>
        <v>196.56932909090909</v>
      </c>
      <c r="X40" s="51">
        <f t="shared" si="48"/>
        <v>193.34114006993005</v>
      </c>
      <c r="Y40" s="51">
        <f t="shared" si="48"/>
        <v>237.49043426573422</v>
      </c>
      <c r="Z40" s="51">
        <f t="shared" si="48"/>
        <v>234.33843192307688</v>
      </c>
      <c r="AA40" s="51">
        <f t="shared" si="48"/>
        <v>231.1864295804196</v>
      </c>
      <c r="AB40" s="51">
        <f t="shared" si="48"/>
        <v>228.0344272377622</v>
      </c>
      <c r="AC40" s="51">
        <f t="shared" si="48"/>
        <v>224.88242489510486</v>
      </c>
      <c r="AD40" s="51">
        <f t="shared" si="48"/>
        <v>222.4391358391608</v>
      </c>
      <c r="AE40" s="51">
        <f t="shared" si="48"/>
        <v>219.37217909090901</v>
      </c>
      <c r="AF40" s="51">
        <f t="shared" si="48"/>
        <v>216.30522234265732</v>
      </c>
      <c r="AG40" s="51">
        <f t="shared" si="48"/>
        <v>213.23826559440556</v>
      </c>
      <c r="AH40" s="51">
        <f t="shared" si="48"/>
        <v>210.17130884615381</v>
      </c>
      <c r="AI40" s="51">
        <f t="shared" si="48"/>
        <v>193.88756888111885</v>
      </c>
    </row>
    <row r="41" spans="2:35" x14ac:dyDescent="0.3">
      <c r="B41" s="57" t="s">
        <v>218</v>
      </c>
      <c r="C41" s="48" t="s">
        <v>37</v>
      </c>
      <c r="D41" s="51">
        <f>D94*D$12</f>
        <v>0</v>
      </c>
      <c r="E41" s="51">
        <f t="shared" ref="E41:T43" si="49">E203*E59</f>
        <v>11.124507272727273</v>
      </c>
      <c r="F41" s="51">
        <f t="shared" si="49"/>
        <v>10.986156314685315</v>
      </c>
      <c r="G41" s="51">
        <f t="shared" si="49"/>
        <v>10.847805356643358</v>
      </c>
      <c r="H41" s="51">
        <f t="shared" si="49"/>
        <v>10.499664188811188</v>
      </c>
      <c r="I41" s="51">
        <f t="shared" si="49"/>
        <v>10.36131323076923</v>
      </c>
      <c r="J41" s="51">
        <f t="shared" si="49"/>
        <v>10.222962272727273</v>
      </c>
      <c r="K41" s="51">
        <f t="shared" si="49"/>
        <v>10.084611314685315</v>
      </c>
      <c r="L41" s="51">
        <f t="shared" si="49"/>
        <v>9.9462603566433572</v>
      </c>
      <c r="M41" s="51">
        <f t="shared" si="49"/>
        <v>9.8079093986013977</v>
      </c>
      <c r="N41" s="51">
        <f t="shared" si="49"/>
        <v>9.6695584405594381</v>
      </c>
      <c r="O41" s="51">
        <f t="shared" si="49"/>
        <v>9.5312074825174822</v>
      </c>
      <c r="P41" s="51">
        <f t="shared" si="49"/>
        <v>9.3928565244755227</v>
      </c>
      <c r="Q41" s="51">
        <f t="shared" si="49"/>
        <v>9.2545055664335649</v>
      </c>
      <c r="R41" s="51">
        <f t="shared" si="49"/>
        <v>9.116154608391609</v>
      </c>
      <c r="S41" s="51">
        <f t="shared" si="49"/>
        <v>8.9778036503496494</v>
      </c>
      <c r="T41" s="51">
        <f t="shared" si="49"/>
        <v>8.8394526923076917</v>
      </c>
      <c r="U41" s="51">
        <f t="shared" si="48"/>
        <v>8.701101734265734</v>
      </c>
      <c r="V41" s="51">
        <f t="shared" si="48"/>
        <v>8.5627507762237745</v>
      </c>
      <c r="W41" s="51">
        <f t="shared" si="48"/>
        <v>8.4243998181818167</v>
      </c>
      <c r="X41" s="51">
        <f t="shared" si="48"/>
        <v>8.286048860139859</v>
      </c>
      <c r="Y41" s="51">
        <f t="shared" si="48"/>
        <v>10.178161468531467</v>
      </c>
      <c r="Z41" s="51">
        <f t="shared" si="48"/>
        <v>10.043075653846152</v>
      </c>
      <c r="AA41" s="51">
        <f t="shared" si="48"/>
        <v>9.9079898391608392</v>
      </c>
      <c r="AB41" s="51">
        <f t="shared" si="48"/>
        <v>9.7729040244755225</v>
      </c>
      <c r="AC41" s="51">
        <f t="shared" si="48"/>
        <v>9.6378182097902094</v>
      </c>
      <c r="AD41" s="51">
        <f t="shared" si="48"/>
        <v>9.5331058216783209</v>
      </c>
      <c r="AE41" s="51">
        <f t="shared" si="48"/>
        <v>9.4016648181818159</v>
      </c>
      <c r="AF41" s="51">
        <f t="shared" si="48"/>
        <v>9.2702238146853144</v>
      </c>
      <c r="AG41" s="51">
        <f t="shared" si="48"/>
        <v>9.1387828111888112</v>
      </c>
      <c r="AH41" s="51">
        <f t="shared" si="48"/>
        <v>9.0073418076923062</v>
      </c>
      <c r="AI41" s="51">
        <f t="shared" si="48"/>
        <v>8.3094672377622363</v>
      </c>
    </row>
    <row r="42" spans="2:35" x14ac:dyDescent="0.3">
      <c r="B42" s="246" t="s">
        <v>219</v>
      </c>
      <c r="C42" s="48" t="s">
        <v>37</v>
      </c>
      <c r="D42" s="51">
        <f>D95*D$12</f>
        <v>0</v>
      </c>
      <c r="E42" s="51">
        <f t="shared" si="49"/>
        <v>103.82873454545454</v>
      </c>
      <c r="F42" s="51">
        <f t="shared" si="48"/>
        <v>102.53745893706294</v>
      </c>
      <c r="G42" s="51">
        <f t="shared" si="48"/>
        <v>101.24618332867134</v>
      </c>
      <c r="H42" s="51">
        <f t="shared" si="48"/>
        <v>97.996865762237761</v>
      </c>
      <c r="I42" s="51">
        <f t="shared" si="48"/>
        <v>96.705590153846146</v>
      </c>
      <c r="J42" s="51">
        <f t="shared" si="48"/>
        <v>95.414314545454545</v>
      </c>
      <c r="K42" s="51">
        <f t="shared" si="48"/>
        <v>94.123038937062944</v>
      </c>
      <c r="L42" s="51">
        <f t="shared" si="48"/>
        <v>92.831763328671315</v>
      </c>
      <c r="M42" s="51">
        <f t="shared" si="48"/>
        <v>91.5404877202797</v>
      </c>
      <c r="N42" s="51">
        <f t="shared" si="48"/>
        <v>90.249212111888099</v>
      </c>
      <c r="O42" s="51">
        <f t="shared" si="48"/>
        <v>88.957936503496498</v>
      </c>
      <c r="P42" s="51">
        <f t="shared" si="48"/>
        <v>87.666660895104869</v>
      </c>
      <c r="Q42" s="51">
        <f t="shared" si="48"/>
        <v>86.375385286713268</v>
      </c>
      <c r="R42" s="51">
        <f t="shared" si="48"/>
        <v>85.084109678321667</v>
      </c>
      <c r="S42" s="51">
        <f t="shared" si="48"/>
        <v>83.792834069930066</v>
      </c>
      <c r="T42" s="51">
        <f t="shared" si="48"/>
        <v>82.501558461538465</v>
      </c>
      <c r="U42" s="51">
        <f t="shared" si="48"/>
        <v>81.21028285314685</v>
      </c>
      <c r="V42" s="51">
        <f t="shared" si="48"/>
        <v>79.919007244755235</v>
      </c>
      <c r="W42" s="51">
        <f t="shared" si="48"/>
        <v>78.62773163636362</v>
      </c>
      <c r="X42" s="51">
        <f t="shared" si="48"/>
        <v>77.336456027972019</v>
      </c>
      <c r="Y42" s="51">
        <f t="shared" si="48"/>
        <v>94.996173706293689</v>
      </c>
      <c r="Z42" s="51">
        <f t="shared" si="48"/>
        <v>93.73537276923075</v>
      </c>
      <c r="AA42" s="51">
        <f t="shared" si="48"/>
        <v>92.474571832167825</v>
      </c>
      <c r="AB42" s="51">
        <f t="shared" si="48"/>
        <v>91.213770895104886</v>
      </c>
      <c r="AC42" s="51">
        <f t="shared" si="48"/>
        <v>89.952969958041948</v>
      </c>
      <c r="AD42" s="51">
        <f t="shared" si="48"/>
        <v>88.975654335664316</v>
      </c>
      <c r="AE42" s="51">
        <f t="shared" si="48"/>
        <v>87.748871636363617</v>
      </c>
      <c r="AF42" s="51">
        <f t="shared" si="48"/>
        <v>86.522088937062946</v>
      </c>
      <c r="AG42" s="51">
        <f t="shared" si="48"/>
        <v>85.295306237762233</v>
      </c>
      <c r="AH42" s="51">
        <f t="shared" si="48"/>
        <v>84.068523538461534</v>
      </c>
      <c r="AI42" s="51">
        <f t="shared" si="48"/>
        <v>77.555027552447541</v>
      </c>
    </row>
    <row r="43" spans="2:35" x14ac:dyDescent="0.3">
      <c r="B43" s="57" t="s">
        <v>220</v>
      </c>
      <c r="C43" s="48" t="s">
        <v>37</v>
      </c>
      <c r="D43" s="51">
        <f>D96*D$12</f>
        <v>0</v>
      </c>
      <c r="E43" s="51">
        <f t="shared" si="49"/>
        <v>155.74310181818183</v>
      </c>
      <c r="F43" s="51">
        <f t="shared" si="48"/>
        <v>153.80618840559441</v>
      </c>
      <c r="G43" s="51">
        <f t="shared" si="48"/>
        <v>151.86927499300702</v>
      </c>
      <c r="H43" s="51">
        <f t="shared" si="48"/>
        <v>146.99529864335662</v>
      </c>
      <c r="I43" s="51">
        <f t="shared" si="48"/>
        <v>145.0583852307692</v>
      </c>
      <c r="J43" s="51">
        <f t="shared" si="48"/>
        <v>143.12147181818182</v>
      </c>
      <c r="K43" s="51">
        <f t="shared" si="48"/>
        <v>141.1845584055944</v>
      </c>
      <c r="L43" s="51">
        <f t="shared" si="48"/>
        <v>139.24764499300701</v>
      </c>
      <c r="M43" s="51">
        <f t="shared" si="48"/>
        <v>137.31073158041957</v>
      </c>
      <c r="N43" s="51">
        <f t="shared" si="48"/>
        <v>135.37381816783216</v>
      </c>
      <c r="O43" s="51">
        <f t="shared" si="48"/>
        <v>133.43690475524474</v>
      </c>
      <c r="P43" s="51">
        <f t="shared" si="48"/>
        <v>131.4999913426573</v>
      </c>
      <c r="Q43" s="51">
        <f t="shared" si="48"/>
        <v>129.56307793006988</v>
      </c>
      <c r="R43" s="51">
        <f t="shared" si="48"/>
        <v>127.62616451748254</v>
      </c>
      <c r="S43" s="51">
        <f t="shared" si="48"/>
        <v>125.68925110489511</v>
      </c>
      <c r="T43" s="51">
        <f t="shared" si="48"/>
        <v>123.75233769230769</v>
      </c>
      <c r="U43" s="51">
        <f t="shared" si="48"/>
        <v>121.81542427972028</v>
      </c>
      <c r="V43" s="51">
        <f t="shared" si="48"/>
        <v>119.87851086713285</v>
      </c>
      <c r="W43" s="51">
        <f t="shared" si="48"/>
        <v>117.94159745454543</v>
      </c>
      <c r="X43" s="51">
        <f t="shared" si="48"/>
        <v>116.00468404195803</v>
      </c>
      <c r="Y43" s="51">
        <f t="shared" si="48"/>
        <v>142.49426055944053</v>
      </c>
      <c r="Z43" s="51">
        <f t="shared" si="48"/>
        <v>140.60305915384615</v>
      </c>
      <c r="AA43" s="51">
        <f t="shared" si="48"/>
        <v>138.71185774825176</v>
      </c>
      <c r="AB43" s="51">
        <f t="shared" si="48"/>
        <v>136.82065634265732</v>
      </c>
      <c r="AC43" s="51">
        <f t="shared" si="48"/>
        <v>134.92945493706293</v>
      </c>
      <c r="AD43" s="51">
        <f t="shared" si="48"/>
        <v>133.46348150349647</v>
      </c>
      <c r="AE43" s="51">
        <f t="shared" si="48"/>
        <v>131.62330745454543</v>
      </c>
      <c r="AF43" s="51">
        <f t="shared" si="48"/>
        <v>129.78313340559438</v>
      </c>
      <c r="AG43" s="51">
        <f t="shared" si="48"/>
        <v>127.94295935664334</v>
      </c>
      <c r="AH43" s="51">
        <f t="shared" si="48"/>
        <v>126.1027853076923</v>
      </c>
      <c r="AI43" s="51">
        <f t="shared" si="48"/>
        <v>116.33254132867134</v>
      </c>
    </row>
    <row r="44" spans="2:35" ht="16.5" customHeight="1" x14ac:dyDescent="0.3">
      <c r="D44" s="53"/>
    </row>
    <row r="45" spans="2:35" s="32" customFormat="1" ht="15" customHeight="1" x14ac:dyDescent="0.25">
      <c r="B45" s="47" t="s">
        <v>370</v>
      </c>
      <c r="C45" s="47"/>
      <c r="D45" s="47"/>
      <c r="E45" s="47"/>
      <c r="F45" s="47"/>
      <c r="G45" s="47"/>
      <c r="H45" s="47"/>
      <c r="I45" s="34"/>
      <c r="J45" s="34"/>
      <c r="K45" s="34"/>
      <c r="L45" s="34"/>
      <c r="M45" s="34"/>
      <c r="N45" s="34"/>
      <c r="O45" s="34"/>
      <c r="P45" s="34"/>
      <c r="Q45" s="34"/>
      <c r="R45" s="34"/>
      <c r="S45" s="34"/>
      <c r="T45" s="34"/>
    </row>
    <row r="46" spans="2:35" ht="15" customHeight="1" x14ac:dyDescent="0.3"/>
    <row r="47" spans="2:35" x14ac:dyDescent="0.3">
      <c r="B47" s="57" t="s">
        <v>359</v>
      </c>
      <c r="C47" s="51">
        <f>SUM(E6:AI6)-SUM(E13:AI13)</f>
        <v>0</v>
      </c>
      <c r="D47" s="53"/>
    </row>
    <row r="48" spans="2:35" ht="14.25" customHeight="1" x14ac:dyDescent="0.3">
      <c r="B48" s="57" t="s">
        <v>360</v>
      </c>
      <c r="C48" s="51">
        <f>SUM(E7:AI7)-SUM(E14:AI14)</f>
        <v>0</v>
      </c>
      <c r="D48" s="53"/>
    </row>
    <row r="49" spans="2:35" x14ac:dyDescent="0.3">
      <c r="B49" s="57" t="s">
        <v>361</v>
      </c>
      <c r="C49" s="51">
        <f>SUM(D8:AH8)-SUM(D19:AH19)</f>
        <v>0</v>
      </c>
      <c r="D49" s="53"/>
    </row>
    <row r="50" spans="2:35" ht="14.25" customHeight="1" x14ac:dyDescent="0.3">
      <c r="B50" s="57" t="s">
        <v>362</v>
      </c>
      <c r="C50" s="51">
        <f>SUM(D9:AH9)-SUM(D24:AH24)</f>
        <v>0</v>
      </c>
      <c r="D50" s="53"/>
    </row>
    <row r="51" spans="2:35" x14ac:dyDescent="0.3">
      <c r="B51" s="57" t="s">
        <v>363</v>
      </c>
      <c r="C51" s="51">
        <f>SUM(D10:AI10)-SUM(D29:AI29)</f>
        <v>0</v>
      </c>
      <c r="D51" s="53"/>
    </row>
    <row r="52" spans="2:35" x14ac:dyDescent="0.3">
      <c r="B52" s="57" t="s">
        <v>364</v>
      </c>
      <c r="C52" s="51">
        <f>SUM(E11:AI11)-SUM(D34:AI34)</f>
        <v>0</v>
      </c>
      <c r="D52" s="53"/>
    </row>
    <row r="53" spans="2:35" x14ac:dyDescent="0.3">
      <c r="B53" s="57" t="s">
        <v>365</v>
      </c>
      <c r="C53" s="51">
        <f>SUM(E6:AI6)-SUM(E39:AI39)</f>
        <v>0</v>
      </c>
      <c r="D53" s="53"/>
    </row>
    <row r="54" spans="2:35" x14ac:dyDescent="0.3">
      <c r="E54" s="53"/>
      <c r="F54" s="197"/>
    </row>
    <row r="55" spans="2:35" x14ac:dyDescent="0.3">
      <c r="B55" s="12" t="s">
        <v>309</v>
      </c>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row>
    <row r="57" spans="2:35" x14ac:dyDescent="0.3">
      <c r="B57" s="55" t="str">
        <f>'8.Generators Charge'!B43</f>
        <v>Total Electricity Demand</v>
      </c>
      <c r="C57" s="48" t="s">
        <v>17</v>
      </c>
      <c r="D57" s="51"/>
      <c r="E57" s="51">
        <f>SUM(E58:E61)</f>
        <v>1430</v>
      </c>
      <c r="F57" s="51">
        <f t="shared" ref="F57:AH57" si="50">SUM(F58:F61)</f>
        <v>1430</v>
      </c>
      <c r="G57" s="51">
        <f t="shared" si="50"/>
        <v>1430</v>
      </c>
      <c r="H57" s="51">
        <f t="shared" si="50"/>
        <v>1430</v>
      </c>
      <c r="I57" s="51">
        <f t="shared" si="50"/>
        <v>1430</v>
      </c>
      <c r="J57" s="51">
        <f t="shared" si="50"/>
        <v>1430</v>
      </c>
      <c r="K57" s="51">
        <f t="shared" si="50"/>
        <v>1430</v>
      </c>
      <c r="L57" s="51">
        <f t="shared" si="50"/>
        <v>1430</v>
      </c>
      <c r="M57" s="51">
        <f t="shared" si="50"/>
        <v>1430</v>
      </c>
      <c r="N57" s="51">
        <f t="shared" si="50"/>
        <v>1430</v>
      </c>
      <c r="O57" s="51">
        <f t="shared" si="50"/>
        <v>1430</v>
      </c>
      <c r="P57" s="51">
        <f t="shared" si="50"/>
        <v>1430</v>
      </c>
      <c r="Q57" s="51">
        <f t="shared" si="50"/>
        <v>1430</v>
      </c>
      <c r="R57" s="51">
        <f t="shared" si="50"/>
        <v>1430</v>
      </c>
      <c r="S57" s="51">
        <f t="shared" si="50"/>
        <v>1430</v>
      </c>
      <c r="T57" s="51">
        <f t="shared" si="50"/>
        <v>1430</v>
      </c>
      <c r="U57" s="51">
        <f t="shared" si="50"/>
        <v>1430</v>
      </c>
      <c r="V57" s="51">
        <f t="shared" si="50"/>
        <v>1430</v>
      </c>
      <c r="W57" s="51">
        <f t="shared" si="50"/>
        <v>1430</v>
      </c>
      <c r="X57" s="51">
        <f t="shared" si="50"/>
        <v>1430</v>
      </c>
      <c r="Y57" s="51">
        <f t="shared" si="50"/>
        <v>1430</v>
      </c>
      <c r="Z57" s="51">
        <f t="shared" si="50"/>
        <v>1430</v>
      </c>
      <c r="AA57" s="51">
        <f t="shared" si="50"/>
        <v>1430</v>
      </c>
      <c r="AB57" s="51">
        <f t="shared" si="50"/>
        <v>1430</v>
      </c>
      <c r="AC57" s="51">
        <f t="shared" si="50"/>
        <v>1430</v>
      </c>
      <c r="AD57" s="51">
        <f t="shared" si="50"/>
        <v>1430</v>
      </c>
      <c r="AE57" s="51">
        <f t="shared" si="50"/>
        <v>1430</v>
      </c>
      <c r="AF57" s="51">
        <f t="shared" si="50"/>
        <v>1430</v>
      </c>
      <c r="AG57" s="51">
        <f t="shared" si="50"/>
        <v>1430</v>
      </c>
      <c r="AH57" s="51">
        <f t="shared" si="50"/>
        <v>1430</v>
      </c>
      <c r="AI57" s="51">
        <f t="shared" ref="AI57" si="51">SUM(AI58:AI61)</f>
        <v>1430</v>
      </c>
    </row>
    <row r="58" spans="2:35" x14ac:dyDescent="0.3">
      <c r="B58" s="55" t="str">
        <f>'8.Generators Charge'!B44</f>
        <v>Electricity demand by Industrial customers  at Medium Voltage</v>
      </c>
      <c r="C58" s="48" t="s">
        <v>17</v>
      </c>
      <c r="D58" s="51"/>
      <c r="E58" s="51">
        <f>'2.Energy, Power and Consumers'!D26</f>
        <v>700</v>
      </c>
      <c r="F58" s="51">
        <f>'2.Energy, Power and Consumers'!E26</f>
        <v>700</v>
      </c>
      <c r="G58" s="51">
        <f>'2.Energy, Power and Consumers'!F26</f>
        <v>700</v>
      </c>
      <c r="H58" s="51">
        <f>'2.Energy, Power and Consumers'!G26</f>
        <v>700</v>
      </c>
      <c r="I58" s="51">
        <f>'2.Energy, Power and Consumers'!H26</f>
        <v>700</v>
      </c>
      <c r="J58" s="51">
        <f>'2.Energy, Power and Consumers'!I26</f>
        <v>700</v>
      </c>
      <c r="K58" s="51">
        <f>'2.Energy, Power and Consumers'!J26</f>
        <v>700</v>
      </c>
      <c r="L58" s="51">
        <f>'2.Energy, Power and Consumers'!K26</f>
        <v>700</v>
      </c>
      <c r="M58" s="51">
        <f>'2.Energy, Power and Consumers'!L26</f>
        <v>700</v>
      </c>
      <c r="N58" s="51">
        <f>'2.Energy, Power and Consumers'!M26</f>
        <v>700</v>
      </c>
      <c r="O58" s="51">
        <f>'2.Energy, Power and Consumers'!N26</f>
        <v>700</v>
      </c>
      <c r="P58" s="51">
        <f>'2.Energy, Power and Consumers'!O26</f>
        <v>700</v>
      </c>
      <c r="Q58" s="51">
        <f>'2.Energy, Power and Consumers'!P26</f>
        <v>700</v>
      </c>
      <c r="R58" s="51">
        <f>'2.Energy, Power and Consumers'!Q26</f>
        <v>700</v>
      </c>
      <c r="S58" s="51">
        <f>'2.Energy, Power and Consumers'!R26</f>
        <v>700</v>
      </c>
      <c r="T58" s="51">
        <f>'2.Energy, Power and Consumers'!S26</f>
        <v>700</v>
      </c>
      <c r="U58" s="51">
        <f>'2.Energy, Power and Consumers'!T26</f>
        <v>700</v>
      </c>
      <c r="V58" s="51">
        <f>'2.Energy, Power and Consumers'!U26</f>
        <v>700</v>
      </c>
      <c r="W58" s="51">
        <f>'2.Energy, Power and Consumers'!V26</f>
        <v>700</v>
      </c>
      <c r="X58" s="51">
        <f>'2.Energy, Power and Consumers'!W26</f>
        <v>700</v>
      </c>
      <c r="Y58" s="51">
        <f>'2.Energy, Power and Consumers'!X26</f>
        <v>700</v>
      </c>
      <c r="Z58" s="51">
        <f>'2.Energy, Power and Consumers'!Y26</f>
        <v>700</v>
      </c>
      <c r="AA58" s="51">
        <f>'2.Energy, Power and Consumers'!Z26</f>
        <v>700</v>
      </c>
      <c r="AB58" s="51">
        <f>'2.Energy, Power and Consumers'!AA26</f>
        <v>700</v>
      </c>
      <c r="AC58" s="51">
        <f>'2.Energy, Power and Consumers'!AB26</f>
        <v>700</v>
      </c>
      <c r="AD58" s="51">
        <f>'2.Energy, Power and Consumers'!AC26</f>
        <v>700</v>
      </c>
      <c r="AE58" s="51">
        <f>'2.Energy, Power and Consumers'!AD26</f>
        <v>700</v>
      </c>
      <c r="AF58" s="51">
        <f>'2.Energy, Power and Consumers'!AE26</f>
        <v>700</v>
      </c>
      <c r="AG58" s="51">
        <f>'2.Energy, Power and Consumers'!AF26</f>
        <v>700</v>
      </c>
      <c r="AH58" s="51">
        <f>'2.Energy, Power and Consumers'!AG26</f>
        <v>700</v>
      </c>
      <c r="AI58" s="51">
        <f>'2.Energy, Power and Consumers'!AH26</f>
        <v>700</v>
      </c>
    </row>
    <row r="59" spans="2:35" ht="28.8" x14ac:dyDescent="0.3">
      <c r="B59" s="55" t="str">
        <f>'8.Generators Charge'!B45</f>
        <v>Electricity demand by semi-industrial/commercial customers at Medium Voltage</v>
      </c>
      <c r="C59" s="48" t="s">
        <v>17</v>
      </c>
      <c r="D59" s="51"/>
      <c r="E59" s="51">
        <f>'2.Energy, Power and Consumers'!D27</f>
        <v>30</v>
      </c>
      <c r="F59" s="51">
        <f>'2.Energy, Power and Consumers'!E27</f>
        <v>30</v>
      </c>
      <c r="G59" s="51">
        <f>'2.Energy, Power and Consumers'!F27</f>
        <v>30</v>
      </c>
      <c r="H59" s="51">
        <f>'2.Energy, Power and Consumers'!G27</f>
        <v>30</v>
      </c>
      <c r="I59" s="51">
        <f>'2.Energy, Power and Consumers'!H27</f>
        <v>30</v>
      </c>
      <c r="J59" s="51">
        <f>'2.Energy, Power and Consumers'!I27</f>
        <v>30</v>
      </c>
      <c r="K59" s="51">
        <f>'2.Energy, Power and Consumers'!J27</f>
        <v>30</v>
      </c>
      <c r="L59" s="51">
        <f>'2.Energy, Power and Consumers'!K27</f>
        <v>30</v>
      </c>
      <c r="M59" s="51">
        <f>'2.Energy, Power and Consumers'!L27</f>
        <v>30</v>
      </c>
      <c r="N59" s="51">
        <f>'2.Energy, Power and Consumers'!M27</f>
        <v>30</v>
      </c>
      <c r="O59" s="51">
        <f>'2.Energy, Power and Consumers'!N27</f>
        <v>30</v>
      </c>
      <c r="P59" s="51">
        <f>'2.Energy, Power and Consumers'!O27</f>
        <v>30</v>
      </c>
      <c r="Q59" s="51">
        <f>'2.Energy, Power and Consumers'!P27</f>
        <v>30</v>
      </c>
      <c r="R59" s="51">
        <f>'2.Energy, Power and Consumers'!Q27</f>
        <v>30</v>
      </c>
      <c r="S59" s="51">
        <f>'2.Energy, Power and Consumers'!R27</f>
        <v>30</v>
      </c>
      <c r="T59" s="51">
        <f>'2.Energy, Power and Consumers'!S27</f>
        <v>30</v>
      </c>
      <c r="U59" s="51">
        <f>'2.Energy, Power and Consumers'!T27</f>
        <v>30</v>
      </c>
      <c r="V59" s="51">
        <f>'2.Energy, Power and Consumers'!U27</f>
        <v>30</v>
      </c>
      <c r="W59" s="51">
        <f>'2.Energy, Power and Consumers'!V27</f>
        <v>30</v>
      </c>
      <c r="X59" s="51">
        <f>'2.Energy, Power and Consumers'!W27</f>
        <v>30</v>
      </c>
      <c r="Y59" s="51">
        <f>'2.Energy, Power and Consumers'!X27</f>
        <v>30</v>
      </c>
      <c r="Z59" s="51">
        <f>'2.Energy, Power and Consumers'!Y27</f>
        <v>30</v>
      </c>
      <c r="AA59" s="51">
        <f>'2.Energy, Power and Consumers'!Z27</f>
        <v>30</v>
      </c>
      <c r="AB59" s="51">
        <f>'2.Energy, Power and Consumers'!AA27</f>
        <v>30</v>
      </c>
      <c r="AC59" s="51">
        <f>'2.Energy, Power and Consumers'!AB27</f>
        <v>30</v>
      </c>
      <c r="AD59" s="51">
        <f>'2.Energy, Power and Consumers'!AC27</f>
        <v>30</v>
      </c>
      <c r="AE59" s="51">
        <f>'2.Energy, Power and Consumers'!AD27</f>
        <v>30</v>
      </c>
      <c r="AF59" s="51">
        <f>'2.Energy, Power and Consumers'!AE27</f>
        <v>30</v>
      </c>
      <c r="AG59" s="51">
        <f>'2.Energy, Power and Consumers'!AF27</f>
        <v>30</v>
      </c>
      <c r="AH59" s="51">
        <f>'2.Energy, Power and Consumers'!AG27</f>
        <v>30</v>
      </c>
      <c r="AI59" s="51">
        <f>'2.Energy, Power and Consumers'!AH27</f>
        <v>30</v>
      </c>
    </row>
    <row r="60" spans="2:35" ht="28.8" x14ac:dyDescent="0.3">
      <c r="B60" s="55" t="str">
        <f>'8.Generators Charge'!B46</f>
        <v>Electricity demand by semi-industrial/commercial customers at Low Voltage</v>
      </c>
      <c r="C60" s="48" t="s">
        <v>17</v>
      </c>
      <c r="D60" s="51"/>
      <c r="E60" s="51">
        <f>'2.Energy, Power and Consumers'!D28</f>
        <v>280</v>
      </c>
      <c r="F60" s="51">
        <f>'2.Energy, Power and Consumers'!E28</f>
        <v>280</v>
      </c>
      <c r="G60" s="51">
        <f>'2.Energy, Power and Consumers'!F28</f>
        <v>280</v>
      </c>
      <c r="H60" s="51">
        <f>'2.Energy, Power and Consumers'!G28</f>
        <v>280</v>
      </c>
      <c r="I60" s="51">
        <f>'2.Energy, Power and Consumers'!H28</f>
        <v>280</v>
      </c>
      <c r="J60" s="51">
        <f>'2.Energy, Power and Consumers'!I28</f>
        <v>280</v>
      </c>
      <c r="K60" s="51">
        <f>'2.Energy, Power and Consumers'!J28</f>
        <v>280</v>
      </c>
      <c r="L60" s="51">
        <f>'2.Energy, Power and Consumers'!K28</f>
        <v>280</v>
      </c>
      <c r="M60" s="51">
        <f>'2.Energy, Power and Consumers'!L28</f>
        <v>280</v>
      </c>
      <c r="N60" s="51">
        <f>'2.Energy, Power and Consumers'!M28</f>
        <v>280</v>
      </c>
      <c r="O60" s="51">
        <f>'2.Energy, Power and Consumers'!N28</f>
        <v>280</v>
      </c>
      <c r="P60" s="51">
        <f>'2.Energy, Power and Consumers'!O28</f>
        <v>280</v>
      </c>
      <c r="Q60" s="51">
        <f>'2.Energy, Power and Consumers'!P28</f>
        <v>280</v>
      </c>
      <c r="R60" s="51">
        <f>'2.Energy, Power and Consumers'!Q28</f>
        <v>280</v>
      </c>
      <c r="S60" s="51">
        <f>'2.Energy, Power and Consumers'!R28</f>
        <v>280</v>
      </c>
      <c r="T60" s="51">
        <f>'2.Energy, Power and Consumers'!S28</f>
        <v>280</v>
      </c>
      <c r="U60" s="51">
        <f>'2.Energy, Power and Consumers'!T28</f>
        <v>280</v>
      </c>
      <c r="V60" s="51">
        <f>'2.Energy, Power and Consumers'!U28</f>
        <v>280</v>
      </c>
      <c r="W60" s="51">
        <f>'2.Energy, Power and Consumers'!V28</f>
        <v>280</v>
      </c>
      <c r="X60" s="51">
        <f>'2.Energy, Power and Consumers'!W28</f>
        <v>280</v>
      </c>
      <c r="Y60" s="51">
        <f>'2.Energy, Power and Consumers'!X28</f>
        <v>280</v>
      </c>
      <c r="Z60" s="51">
        <f>'2.Energy, Power and Consumers'!Y28</f>
        <v>280</v>
      </c>
      <c r="AA60" s="51">
        <f>'2.Energy, Power and Consumers'!Z28</f>
        <v>280</v>
      </c>
      <c r="AB60" s="51">
        <f>'2.Energy, Power and Consumers'!AA28</f>
        <v>280</v>
      </c>
      <c r="AC60" s="51">
        <f>'2.Energy, Power and Consumers'!AB28</f>
        <v>280</v>
      </c>
      <c r="AD60" s="51">
        <f>'2.Energy, Power and Consumers'!AC28</f>
        <v>280</v>
      </c>
      <c r="AE60" s="51">
        <f>'2.Energy, Power and Consumers'!AD28</f>
        <v>280</v>
      </c>
      <c r="AF60" s="51">
        <f>'2.Energy, Power and Consumers'!AE28</f>
        <v>280</v>
      </c>
      <c r="AG60" s="51">
        <f>'2.Energy, Power and Consumers'!AF28</f>
        <v>280</v>
      </c>
      <c r="AH60" s="51">
        <f>'2.Energy, Power and Consumers'!AG28</f>
        <v>280</v>
      </c>
      <c r="AI60" s="51">
        <f>'2.Energy, Power and Consumers'!AH28</f>
        <v>280</v>
      </c>
    </row>
    <row r="61" spans="2:35" x14ac:dyDescent="0.3">
      <c r="B61" s="55" t="str">
        <f>'8.Generators Charge'!B47</f>
        <v>Electricity demand by residential customers at Low Voltage</v>
      </c>
      <c r="C61" s="48" t="s">
        <v>17</v>
      </c>
      <c r="D61" s="51"/>
      <c r="E61" s="51">
        <f>'2.Energy, Power and Consumers'!D29</f>
        <v>420</v>
      </c>
      <c r="F61" s="51">
        <f>'2.Energy, Power and Consumers'!E29</f>
        <v>420</v>
      </c>
      <c r="G61" s="51">
        <f>'2.Energy, Power and Consumers'!F29</f>
        <v>420</v>
      </c>
      <c r="H61" s="51">
        <f>'2.Energy, Power and Consumers'!G29</f>
        <v>420</v>
      </c>
      <c r="I61" s="51">
        <f>'2.Energy, Power and Consumers'!H29</f>
        <v>420</v>
      </c>
      <c r="J61" s="51">
        <f>'2.Energy, Power and Consumers'!I29</f>
        <v>420</v>
      </c>
      <c r="K61" s="51">
        <f>'2.Energy, Power and Consumers'!J29</f>
        <v>420</v>
      </c>
      <c r="L61" s="51">
        <f>'2.Energy, Power and Consumers'!K29</f>
        <v>420</v>
      </c>
      <c r="M61" s="51">
        <f>'2.Energy, Power and Consumers'!L29</f>
        <v>420</v>
      </c>
      <c r="N61" s="51">
        <f>'2.Energy, Power and Consumers'!M29</f>
        <v>420</v>
      </c>
      <c r="O61" s="51">
        <f>'2.Energy, Power and Consumers'!N29</f>
        <v>420</v>
      </c>
      <c r="P61" s="51">
        <f>'2.Energy, Power and Consumers'!O29</f>
        <v>420</v>
      </c>
      <c r="Q61" s="51">
        <f>'2.Energy, Power and Consumers'!P29</f>
        <v>420</v>
      </c>
      <c r="R61" s="51">
        <f>'2.Energy, Power and Consumers'!Q29</f>
        <v>420</v>
      </c>
      <c r="S61" s="51">
        <f>'2.Energy, Power and Consumers'!R29</f>
        <v>420</v>
      </c>
      <c r="T61" s="51">
        <f>'2.Energy, Power and Consumers'!S29</f>
        <v>420</v>
      </c>
      <c r="U61" s="51">
        <f>'2.Energy, Power and Consumers'!T29</f>
        <v>420</v>
      </c>
      <c r="V61" s="51">
        <f>'2.Energy, Power and Consumers'!U29</f>
        <v>420</v>
      </c>
      <c r="W61" s="51">
        <f>'2.Energy, Power and Consumers'!V29</f>
        <v>420</v>
      </c>
      <c r="X61" s="51">
        <f>'2.Energy, Power and Consumers'!W29</f>
        <v>420</v>
      </c>
      <c r="Y61" s="51">
        <f>'2.Energy, Power and Consumers'!X29</f>
        <v>420</v>
      </c>
      <c r="Z61" s="51">
        <f>'2.Energy, Power and Consumers'!Y29</f>
        <v>420</v>
      </c>
      <c r="AA61" s="51">
        <f>'2.Energy, Power and Consumers'!Z29</f>
        <v>420</v>
      </c>
      <c r="AB61" s="51">
        <f>'2.Energy, Power and Consumers'!AA29</f>
        <v>420</v>
      </c>
      <c r="AC61" s="51">
        <f>'2.Energy, Power and Consumers'!AB29</f>
        <v>420</v>
      </c>
      <c r="AD61" s="51">
        <f>'2.Energy, Power and Consumers'!AC29</f>
        <v>420</v>
      </c>
      <c r="AE61" s="51">
        <f>'2.Energy, Power and Consumers'!AD29</f>
        <v>420</v>
      </c>
      <c r="AF61" s="51">
        <f>'2.Energy, Power and Consumers'!AE29</f>
        <v>420</v>
      </c>
      <c r="AG61" s="51">
        <f>'2.Energy, Power and Consumers'!AF29</f>
        <v>420</v>
      </c>
      <c r="AH61" s="51">
        <f>'2.Energy, Power and Consumers'!AG29</f>
        <v>420</v>
      </c>
      <c r="AI61" s="51">
        <f>'2.Energy, Power and Consumers'!AH29</f>
        <v>420</v>
      </c>
    </row>
    <row r="63" spans="2:35" x14ac:dyDescent="0.3">
      <c r="B63" s="12" t="str">
        <f>'8.Generators Charge'!B55</f>
        <v>Contribution of peak demand in each tariff consumer class</v>
      </c>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row>
    <row r="64" spans="2:35" x14ac:dyDescent="0.3">
      <c r="B64" s="55" t="str">
        <f>'8.Generators Charge'!B56</f>
        <v>Total System Peak demand</v>
      </c>
      <c r="C64" s="227" t="str">
        <f>'8.Generators Charge'!C56</f>
        <v>MW</v>
      </c>
      <c r="D64" s="55">
        <f>'8.Generators Charge'!D56</f>
        <v>0.51</v>
      </c>
      <c r="E64" s="228">
        <f>'8.Generators Charge'!D56</f>
        <v>0.51</v>
      </c>
      <c r="F64" s="228">
        <f>'8.Generators Charge'!E56</f>
        <v>0.51</v>
      </c>
      <c r="G64" s="228">
        <f>'8.Generators Charge'!F56</f>
        <v>0.51</v>
      </c>
      <c r="H64" s="228">
        <f>'8.Generators Charge'!G56</f>
        <v>0.51</v>
      </c>
      <c r="I64" s="228">
        <f>'8.Generators Charge'!H56</f>
        <v>0.51</v>
      </c>
      <c r="J64" s="228">
        <f>'8.Generators Charge'!I56</f>
        <v>0.51</v>
      </c>
      <c r="K64" s="228">
        <f>'8.Generators Charge'!J56</f>
        <v>0.51</v>
      </c>
      <c r="L64" s="228">
        <f>'8.Generators Charge'!K56</f>
        <v>0.51</v>
      </c>
      <c r="M64" s="228">
        <f>'8.Generators Charge'!L56</f>
        <v>0.51</v>
      </c>
      <c r="N64" s="228">
        <f>'8.Generators Charge'!M56</f>
        <v>0.51</v>
      </c>
      <c r="O64" s="228">
        <f>'8.Generators Charge'!N56</f>
        <v>0.51</v>
      </c>
      <c r="P64" s="228">
        <f>'8.Generators Charge'!O56</f>
        <v>0.51</v>
      </c>
      <c r="Q64" s="228">
        <f>'8.Generators Charge'!P56</f>
        <v>0.51</v>
      </c>
      <c r="R64" s="228">
        <f>'8.Generators Charge'!Q56</f>
        <v>0.51</v>
      </c>
      <c r="S64" s="228">
        <f>'8.Generators Charge'!R56</f>
        <v>0.51</v>
      </c>
      <c r="T64" s="228">
        <f>'8.Generators Charge'!S56</f>
        <v>0.51</v>
      </c>
      <c r="U64" s="228">
        <f>'8.Generators Charge'!T56</f>
        <v>0.51</v>
      </c>
      <c r="V64" s="228">
        <f>'8.Generators Charge'!U56</f>
        <v>0.51</v>
      </c>
      <c r="W64" s="228">
        <f>'8.Generators Charge'!V56</f>
        <v>0.51</v>
      </c>
      <c r="X64" s="228">
        <f>'8.Generators Charge'!W56</f>
        <v>0.51</v>
      </c>
      <c r="Y64" s="228">
        <f>'8.Generators Charge'!X56</f>
        <v>0.51</v>
      </c>
      <c r="Z64" s="228">
        <f>'8.Generators Charge'!Y56</f>
        <v>0.51</v>
      </c>
      <c r="AA64" s="228">
        <f>'8.Generators Charge'!Z56</f>
        <v>0.51</v>
      </c>
      <c r="AB64" s="228">
        <f>'8.Generators Charge'!AA56</f>
        <v>0.51</v>
      </c>
      <c r="AC64" s="228">
        <f>'8.Generators Charge'!AB56</f>
        <v>0.51</v>
      </c>
      <c r="AD64" s="228">
        <f>'8.Generators Charge'!AC56</f>
        <v>0.51</v>
      </c>
      <c r="AE64" s="228">
        <f>'8.Generators Charge'!AD56</f>
        <v>0.51</v>
      </c>
      <c r="AF64" s="228">
        <f>'8.Generators Charge'!AE56</f>
        <v>0.51</v>
      </c>
      <c r="AG64" s="228">
        <f>'8.Generators Charge'!AF56</f>
        <v>0.51</v>
      </c>
      <c r="AH64" s="228">
        <f>'8.Generators Charge'!AG56</f>
        <v>0.51</v>
      </c>
      <c r="AI64" s="228">
        <f>'8.Generators Charge'!AH56</f>
        <v>0.51</v>
      </c>
    </row>
    <row r="65" spans="2:35" x14ac:dyDescent="0.3">
      <c r="B65" s="55" t="str">
        <f>'8.Generators Charge'!B57</f>
        <v>Peak demand by Industrial customers  at Medium Voltage</v>
      </c>
      <c r="C65" s="227" t="str">
        <f>'8.Generators Charge'!C57</f>
        <v>MW</v>
      </c>
      <c r="D65" s="55">
        <f>'8.Generators Charge'!D57</f>
        <v>0.25</v>
      </c>
      <c r="E65" s="228">
        <f>'8.Generators Charge'!D57</f>
        <v>0.25</v>
      </c>
      <c r="F65" s="228">
        <f>'8.Generators Charge'!E57</f>
        <v>0.25</v>
      </c>
      <c r="G65" s="228">
        <f>'8.Generators Charge'!F57</f>
        <v>0.25</v>
      </c>
      <c r="H65" s="228">
        <f>'8.Generators Charge'!G57</f>
        <v>0.25</v>
      </c>
      <c r="I65" s="228">
        <f>'8.Generators Charge'!H57</f>
        <v>0.25</v>
      </c>
      <c r="J65" s="228">
        <f>'8.Generators Charge'!I57</f>
        <v>0.25</v>
      </c>
      <c r="K65" s="228">
        <f>'8.Generators Charge'!J57</f>
        <v>0.25</v>
      </c>
      <c r="L65" s="228">
        <f>'8.Generators Charge'!K57</f>
        <v>0.25</v>
      </c>
      <c r="M65" s="228">
        <f>'8.Generators Charge'!L57</f>
        <v>0.25</v>
      </c>
      <c r="N65" s="228">
        <f>'8.Generators Charge'!M57</f>
        <v>0.25</v>
      </c>
      <c r="O65" s="228">
        <f>'8.Generators Charge'!N57</f>
        <v>0.25</v>
      </c>
      <c r="P65" s="228">
        <f>'8.Generators Charge'!O57</f>
        <v>0.25</v>
      </c>
      <c r="Q65" s="228">
        <f>'8.Generators Charge'!P57</f>
        <v>0.25</v>
      </c>
      <c r="R65" s="228">
        <f>'8.Generators Charge'!Q57</f>
        <v>0.25</v>
      </c>
      <c r="S65" s="228">
        <f>'8.Generators Charge'!R57</f>
        <v>0.25</v>
      </c>
      <c r="T65" s="228">
        <f>'8.Generators Charge'!S57</f>
        <v>0.25</v>
      </c>
      <c r="U65" s="228">
        <f>'8.Generators Charge'!T57</f>
        <v>0.25</v>
      </c>
      <c r="V65" s="228">
        <f>'8.Generators Charge'!U57</f>
        <v>0.25</v>
      </c>
      <c r="W65" s="228">
        <f>'8.Generators Charge'!V57</f>
        <v>0.25</v>
      </c>
      <c r="X65" s="228">
        <f>'8.Generators Charge'!W57</f>
        <v>0.25</v>
      </c>
      <c r="Y65" s="228">
        <f>'8.Generators Charge'!X57</f>
        <v>0.25</v>
      </c>
      <c r="Z65" s="228">
        <f>'8.Generators Charge'!Y57</f>
        <v>0.25</v>
      </c>
      <c r="AA65" s="228">
        <f>'8.Generators Charge'!Z57</f>
        <v>0.25</v>
      </c>
      <c r="AB65" s="228">
        <f>'8.Generators Charge'!AA57</f>
        <v>0.25</v>
      </c>
      <c r="AC65" s="228">
        <f>'8.Generators Charge'!AB57</f>
        <v>0.25</v>
      </c>
      <c r="AD65" s="228">
        <f>'8.Generators Charge'!AC57</f>
        <v>0.25</v>
      </c>
      <c r="AE65" s="228">
        <f>'8.Generators Charge'!AD57</f>
        <v>0.25</v>
      </c>
      <c r="AF65" s="228">
        <f>'8.Generators Charge'!AE57</f>
        <v>0.25</v>
      </c>
      <c r="AG65" s="228">
        <f>'8.Generators Charge'!AF57</f>
        <v>0.25</v>
      </c>
      <c r="AH65" s="228">
        <f>'8.Generators Charge'!AG57</f>
        <v>0.25</v>
      </c>
      <c r="AI65" s="228">
        <f>'8.Generators Charge'!AH57</f>
        <v>0.25</v>
      </c>
    </row>
    <row r="66" spans="2:35" ht="28.8" x14ac:dyDescent="0.3">
      <c r="B66" s="55" t="str">
        <f>'8.Generators Charge'!B58</f>
        <v>Peak demand by semi-industrial/commercial customers at Medium Voltage</v>
      </c>
      <c r="C66" s="227" t="str">
        <f>'8.Generators Charge'!C58</f>
        <v>MW</v>
      </c>
      <c r="D66" s="55">
        <f>'8.Generators Charge'!D58</f>
        <v>0.01</v>
      </c>
      <c r="E66" s="228">
        <f>'8.Generators Charge'!D58</f>
        <v>0.01</v>
      </c>
      <c r="F66" s="228">
        <f>'8.Generators Charge'!E58</f>
        <v>0.01</v>
      </c>
      <c r="G66" s="228">
        <f>'8.Generators Charge'!F58</f>
        <v>0.01</v>
      </c>
      <c r="H66" s="228">
        <f>'8.Generators Charge'!G58</f>
        <v>0.01</v>
      </c>
      <c r="I66" s="228">
        <f>'8.Generators Charge'!H58</f>
        <v>0.01</v>
      </c>
      <c r="J66" s="228">
        <f>'8.Generators Charge'!I58</f>
        <v>0.01</v>
      </c>
      <c r="K66" s="228">
        <f>'8.Generators Charge'!J58</f>
        <v>0.01</v>
      </c>
      <c r="L66" s="228">
        <f>'8.Generators Charge'!K58</f>
        <v>0.01</v>
      </c>
      <c r="M66" s="228">
        <f>'8.Generators Charge'!L58</f>
        <v>0.01</v>
      </c>
      <c r="N66" s="228">
        <f>'8.Generators Charge'!M58</f>
        <v>0.01</v>
      </c>
      <c r="O66" s="228">
        <f>'8.Generators Charge'!N58</f>
        <v>0.01</v>
      </c>
      <c r="P66" s="228">
        <f>'8.Generators Charge'!O58</f>
        <v>0.01</v>
      </c>
      <c r="Q66" s="228">
        <f>'8.Generators Charge'!P58</f>
        <v>0.01</v>
      </c>
      <c r="R66" s="228">
        <f>'8.Generators Charge'!Q58</f>
        <v>0.01</v>
      </c>
      <c r="S66" s="228">
        <f>'8.Generators Charge'!R58</f>
        <v>0.01</v>
      </c>
      <c r="T66" s="228">
        <f>'8.Generators Charge'!S58</f>
        <v>0.01</v>
      </c>
      <c r="U66" s="228">
        <f>'8.Generators Charge'!T58</f>
        <v>0.01</v>
      </c>
      <c r="V66" s="228">
        <f>'8.Generators Charge'!U58</f>
        <v>0.01</v>
      </c>
      <c r="W66" s="228">
        <f>'8.Generators Charge'!V58</f>
        <v>0.01</v>
      </c>
      <c r="X66" s="228">
        <f>'8.Generators Charge'!W58</f>
        <v>0.01</v>
      </c>
      <c r="Y66" s="228">
        <f>'8.Generators Charge'!X58</f>
        <v>0.01</v>
      </c>
      <c r="Z66" s="228">
        <f>'8.Generators Charge'!Y58</f>
        <v>0.01</v>
      </c>
      <c r="AA66" s="228">
        <f>'8.Generators Charge'!Z58</f>
        <v>0.01</v>
      </c>
      <c r="AB66" s="228">
        <f>'8.Generators Charge'!AA58</f>
        <v>0.01</v>
      </c>
      <c r="AC66" s="228">
        <f>'8.Generators Charge'!AB58</f>
        <v>0.01</v>
      </c>
      <c r="AD66" s="228">
        <f>'8.Generators Charge'!AC58</f>
        <v>0.01</v>
      </c>
      <c r="AE66" s="228">
        <f>'8.Generators Charge'!AD58</f>
        <v>0.01</v>
      </c>
      <c r="AF66" s="228">
        <f>'8.Generators Charge'!AE58</f>
        <v>0.01</v>
      </c>
      <c r="AG66" s="228">
        <f>'8.Generators Charge'!AF58</f>
        <v>0.01</v>
      </c>
      <c r="AH66" s="228">
        <f>'8.Generators Charge'!AG58</f>
        <v>0.01</v>
      </c>
      <c r="AI66" s="228">
        <f>'8.Generators Charge'!AH58</f>
        <v>0.01</v>
      </c>
    </row>
    <row r="67" spans="2:35" ht="28.8" x14ac:dyDescent="0.3">
      <c r="B67" s="55" t="str">
        <f>'8.Generators Charge'!B59</f>
        <v>Peak demand by semi-industrial/commercial customers at Low Voltage</v>
      </c>
      <c r="C67" s="227" t="str">
        <f>'8.Generators Charge'!C59</f>
        <v>MW</v>
      </c>
      <c r="D67" s="55">
        <f>'8.Generators Charge'!D59</f>
        <v>0.1</v>
      </c>
      <c r="E67" s="228">
        <f>'8.Generators Charge'!D59</f>
        <v>0.1</v>
      </c>
      <c r="F67" s="228">
        <f>'8.Generators Charge'!E59</f>
        <v>0.1</v>
      </c>
      <c r="G67" s="228">
        <f>'8.Generators Charge'!F59</f>
        <v>0.1</v>
      </c>
      <c r="H67" s="228">
        <f>'8.Generators Charge'!G59</f>
        <v>0.1</v>
      </c>
      <c r="I67" s="228">
        <f>'8.Generators Charge'!H59</f>
        <v>0.1</v>
      </c>
      <c r="J67" s="228">
        <f>'8.Generators Charge'!I59</f>
        <v>0.1</v>
      </c>
      <c r="K67" s="228">
        <f>'8.Generators Charge'!J59</f>
        <v>0.1</v>
      </c>
      <c r="L67" s="228">
        <f>'8.Generators Charge'!K59</f>
        <v>0.1</v>
      </c>
      <c r="M67" s="228">
        <f>'8.Generators Charge'!L59</f>
        <v>0.1</v>
      </c>
      <c r="N67" s="228">
        <f>'8.Generators Charge'!M59</f>
        <v>0.1</v>
      </c>
      <c r="O67" s="228">
        <f>'8.Generators Charge'!N59</f>
        <v>0.1</v>
      </c>
      <c r="P67" s="228">
        <f>'8.Generators Charge'!O59</f>
        <v>0.1</v>
      </c>
      <c r="Q67" s="228">
        <f>'8.Generators Charge'!P59</f>
        <v>0.1</v>
      </c>
      <c r="R67" s="228">
        <f>'8.Generators Charge'!Q59</f>
        <v>0.1</v>
      </c>
      <c r="S67" s="228">
        <f>'8.Generators Charge'!R59</f>
        <v>0.1</v>
      </c>
      <c r="T67" s="228">
        <f>'8.Generators Charge'!S59</f>
        <v>0.1</v>
      </c>
      <c r="U67" s="228">
        <f>'8.Generators Charge'!T59</f>
        <v>0.1</v>
      </c>
      <c r="V67" s="228">
        <f>'8.Generators Charge'!U59</f>
        <v>0.1</v>
      </c>
      <c r="W67" s="228">
        <f>'8.Generators Charge'!V59</f>
        <v>0.1</v>
      </c>
      <c r="X67" s="228">
        <f>'8.Generators Charge'!W59</f>
        <v>0.1</v>
      </c>
      <c r="Y67" s="228">
        <f>'8.Generators Charge'!X59</f>
        <v>0.1</v>
      </c>
      <c r="Z67" s="228">
        <f>'8.Generators Charge'!Y59</f>
        <v>0.1</v>
      </c>
      <c r="AA67" s="228">
        <f>'8.Generators Charge'!Z59</f>
        <v>0.1</v>
      </c>
      <c r="AB67" s="228">
        <f>'8.Generators Charge'!AA59</f>
        <v>0.1</v>
      </c>
      <c r="AC67" s="228">
        <f>'8.Generators Charge'!AB59</f>
        <v>0.1</v>
      </c>
      <c r="AD67" s="228">
        <f>'8.Generators Charge'!AC59</f>
        <v>0.1</v>
      </c>
      <c r="AE67" s="228">
        <f>'8.Generators Charge'!AD59</f>
        <v>0.1</v>
      </c>
      <c r="AF67" s="228">
        <f>'8.Generators Charge'!AE59</f>
        <v>0.1</v>
      </c>
      <c r="AG67" s="228">
        <f>'8.Generators Charge'!AF59</f>
        <v>0.1</v>
      </c>
      <c r="AH67" s="228">
        <f>'8.Generators Charge'!AG59</f>
        <v>0.1</v>
      </c>
      <c r="AI67" s="228">
        <f>'8.Generators Charge'!AH59</f>
        <v>0.1</v>
      </c>
    </row>
    <row r="68" spans="2:35" x14ac:dyDescent="0.3">
      <c r="B68" s="55" t="str">
        <f>'8.Generators Charge'!B60</f>
        <v>Peak demand by residential customers at Low Voltage</v>
      </c>
      <c r="C68" s="227" t="str">
        <f>'8.Generators Charge'!C60</f>
        <v>MW</v>
      </c>
      <c r="D68" s="55">
        <f>'8.Generators Charge'!D60</f>
        <v>0.15</v>
      </c>
      <c r="E68" s="228">
        <f>'8.Generators Charge'!D60</f>
        <v>0.15</v>
      </c>
      <c r="F68" s="228">
        <f>'8.Generators Charge'!E60</f>
        <v>0.15</v>
      </c>
      <c r="G68" s="228">
        <f>'8.Generators Charge'!F60</f>
        <v>0.15</v>
      </c>
      <c r="H68" s="228">
        <f>'8.Generators Charge'!G60</f>
        <v>0.15</v>
      </c>
      <c r="I68" s="228">
        <f>'8.Generators Charge'!H60</f>
        <v>0.15</v>
      </c>
      <c r="J68" s="228">
        <f>'8.Generators Charge'!I60</f>
        <v>0.15</v>
      </c>
      <c r="K68" s="228">
        <f>'8.Generators Charge'!J60</f>
        <v>0.15</v>
      </c>
      <c r="L68" s="228">
        <f>'8.Generators Charge'!K60</f>
        <v>0.15</v>
      </c>
      <c r="M68" s="228">
        <f>'8.Generators Charge'!L60</f>
        <v>0.15</v>
      </c>
      <c r="N68" s="228">
        <f>'8.Generators Charge'!M60</f>
        <v>0.15</v>
      </c>
      <c r="O68" s="228">
        <f>'8.Generators Charge'!N60</f>
        <v>0.15</v>
      </c>
      <c r="P68" s="228">
        <f>'8.Generators Charge'!O60</f>
        <v>0.15</v>
      </c>
      <c r="Q68" s="228">
        <f>'8.Generators Charge'!P60</f>
        <v>0.15</v>
      </c>
      <c r="R68" s="228">
        <f>'8.Generators Charge'!Q60</f>
        <v>0.15</v>
      </c>
      <c r="S68" s="228">
        <f>'8.Generators Charge'!R60</f>
        <v>0.15</v>
      </c>
      <c r="T68" s="228">
        <f>'8.Generators Charge'!S60</f>
        <v>0.15</v>
      </c>
      <c r="U68" s="228">
        <f>'8.Generators Charge'!T60</f>
        <v>0.15</v>
      </c>
      <c r="V68" s="228">
        <f>'8.Generators Charge'!U60</f>
        <v>0.15</v>
      </c>
      <c r="W68" s="228">
        <f>'8.Generators Charge'!V60</f>
        <v>0.15</v>
      </c>
      <c r="X68" s="228">
        <f>'8.Generators Charge'!W60</f>
        <v>0.15</v>
      </c>
      <c r="Y68" s="228">
        <f>'8.Generators Charge'!X60</f>
        <v>0.15</v>
      </c>
      <c r="Z68" s="228">
        <f>'8.Generators Charge'!Y60</f>
        <v>0.15</v>
      </c>
      <c r="AA68" s="228">
        <f>'8.Generators Charge'!Z60</f>
        <v>0.15</v>
      </c>
      <c r="AB68" s="228">
        <f>'8.Generators Charge'!AA60</f>
        <v>0.15</v>
      </c>
      <c r="AC68" s="228">
        <f>'8.Generators Charge'!AB60</f>
        <v>0.15</v>
      </c>
      <c r="AD68" s="228">
        <f>'8.Generators Charge'!AC60</f>
        <v>0.15</v>
      </c>
      <c r="AE68" s="228">
        <f>'8.Generators Charge'!AD60</f>
        <v>0.15</v>
      </c>
      <c r="AF68" s="228">
        <f>'8.Generators Charge'!AE60</f>
        <v>0.15</v>
      </c>
      <c r="AG68" s="228">
        <f>'8.Generators Charge'!AF60</f>
        <v>0.15</v>
      </c>
      <c r="AH68" s="228">
        <f>'8.Generators Charge'!AG60</f>
        <v>0.15</v>
      </c>
      <c r="AI68" s="228">
        <f>'8.Generators Charge'!AH60</f>
        <v>0.15</v>
      </c>
    </row>
    <row r="70" spans="2:35" ht="14.25" customHeight="1" x14ac:dyDescent="0.3">
      <c r="B70" s="12" t="str">
        <f>'8.Generators Charge'!B67</f>
        <v>Number of customers</v>
      </c>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row>
    <row r="71" spans="2:35" x14ac:dyDescent="0.3">
      <c r="B71" s="55" t="str">
        <f>'8.Generators Charge'!B68</f>
        <v>Total Number of customers</v>
      </c>
      <c r="C71" s="227" t="str">
        <f>'8.Generators Charge'!C68</f>
        <v>Number of</v>
      </c>
      <c r="D71" s="55">
        <f>'8.Generators Charge'!D68</f>
        <v>474</v>
      </c>
      <c r="E71" s="229">
        <f>'8.Generators Charge'!D68</f>
        <v>474</v>
      </c>
      <c r="F71" s="229">
        <f>'8.Generators Charge'!E68</f>
        <v>474</v>
      </c>
      <c r="G71" s="229">
        <f>'8.Generators Charge'!F68</f>
        <v>474</v>
      </c>
      <c r="H71" s="229">
        <f>'8.Generators Charge'!G68</f>
        <v>474</v>
      </c>
      <c r="I71" s="229">
        <f>'8.Generators Charge'!H68</f>
        <v>474</v>
      </c>
      <c r="J71" s="229">
        <f>'8.Generators Charge'!I68</f>
        <v>474</v>
      </c>
      <c r="K71" s="229">
        <f>'8.Generators Charge'!J68</f>
        <v>474</v>
      </c>
      <c r="L71" s="229">
        <f>'8.Generators Charge'!K68</f>
        <v>474</v>
      </c>
      <c r="M71" s="229">
        <f>'8.Generators Charge'!L68</f>
        <v>474</v>
      </c>
      <c r="N71" s="229">
        <f>'8.Generators Charge'!M68</f>
        <v>474</v>
      </c>
      <c r="O71" s="229">
        <f>'8.Generators Charge'!N68</f>
        <v>474</v>
      </c>
      <c r="P71" s="229">
        <f>'8.Generators Charge'!O68</f>
        <v>474</v>
      </c>
      <c r="Q71" s="229">
        <f>'8.Generators Charge'!P68</f>
        <v>474</v>
      </c>
      <c r="R71" s="229">
        <f>'8.Generators Charge'!Q68</f>
        <v>474</v>
      </c>
      <c r="S71" s="229">
        <f>'8.Generators Charge'!R68</f>
        <v>474</v>
      </c>
      <c r="T71" s="229">
        <f>'8.Generators Charge'!S68</f>
        <v>474</v>
      </c>
      <c r="U71" s="229">
        <f>'8.Generators Charge'!T68</f>
        <v>474</v>
      </c>
      <c r="V71" s="229">
        <f>'8.Generators Charge'!U68</f>
        <v>474</v>
      </c>
      <c r="W71" s="229">
        <f>'8.Generators Charge'!V68</f>
        <v>474</v>
      </c>
      <c r="X71" s="229">
        <f>'8.Generators Charge'!W68</f>
        <v>474</v>
      </c>
      <c r="Y71" s="229">
        <f>'8.Generators Charge'!X68</f>
        <v>474</v>
      </c>
      <c r="Z71" s="229">
        <f>'8.Generators Charge'!Y68</f>
        <v>474</v>
      </c>
      <c r="AA71" s="229">
        <f>'8.Generators Charge'!Z68</f>
        <v>474</v>
      </c>
      <c r="AB71" s="229">
        <f>'8.Generators Charge'!AA68</f>
        <v>474</v>
      </c>
      <c r="AC71" s="229">
        <f>'8.Generators Charge'!AB68</f>
        <v>474</v>
      </c>
      <c r="AD71" s="229">
        <f>'8.Generators Charge'!AC68</f>
        <v>474</v>
      </c>
      <c r="AE71" s="229">
        <f>'8.Generators Charge'!AD68</f>
        <v>474</v>
      </c>
      <c r="AF71" s="229">
        <f>'8.Generators Charge'!AE68</f>
        <v>474</v>
      </c>
      <c r="AG71" s="229">
        <f>'8.Generators Charge'!AF68</f>
        <v>474</v>
      </c>
      <c r="AH71" s="229">
        <f>'8.Generators Charge'!AG68</f>
        <v>474</v>
      </c>
      <c r="AI71" s="229">
        <f>'8.Generators Charge'!AH68</f>
        <v>474</v>
      </c>
    </row>
    <row r="72" spans="2:35" x14ac:dyDescent="0.3">
      <c r="B72" s="55" t="str">
        <f>'8.Generators Charge'!B69</f>
        <v>Number of Industrial customers  at Medium Voltage</v>
      </c>
      <c r="C72" s="227" t="str">
        <f>'8.Generators Charge'!C69</f>
        <v>Number of</v>
      </c>
      <c r="D72" s="55">
        <f>'8.Generators Charge'!D69</f>
        <v>1</v>
      </c>
      <c r="E72" s="229">
        <f>'8.Generators Charge'!D69</f>
        <v>1</v>
      </c>
      <c r="F72" s="229">
        <f>'8.Generators Charge'!E69</f>
        <v>1</v>
      </c>
      <c r="G72" s="229">
        <f>'8.Generators Charge'!F69</f>
        <v>1</v>
      </c>
      <c r="H72" s="229">
        <f>'8.Generators Charge'!G69</f>
        <v>1</v>
      </c>
      <c r="I72" s="229">
        <f>'8.Generators Charge'!H69</f>
        <v>1</v>
      </c>
      <c r="J72" s="229">
        <f>'8.Generators Charge'!I69</f>
        <v>1</v>
      </c>
      <c r="K72" s="229">
        <f>'8.Generators Charge'!J69</f>
        <v>1</v>
      </c>
      <c r="L72" s="229">
        <f>'8.Generators Charge'!K69</f>
        <v>1</v>
      </c>
      <c r="M72" s="229">
        <f>'8.Generators Charge'!L69</f>
        <v>1</v>
      </c>
      <c r="N72" s="229">
        <f>'8.Generators Charge'!M69</f>
        <v>1</v>
      </c>
      <c r="O72" s="229">
        <f>'8.Generators Charge'!N69</f>
        <v>1</v>
      </c>
      <c r="P72" s="229">
        <f>'8.Generators Charge'!O69</f>
        <v>1</v>
      </c>
      <c r="Q72" s="229">
        <f>'8.Generators Charge'!P69</f>
        <v>1</v>
      </c>
      <c r="R72" s="229">
        <f>'8.Generators Charge'!Q69</f>
        <v>1</v>
      </c>
      <c r="S72" s="229">
        <f>'8.Generators Charge'!R69</f>
        <v>1</v>
      </c>
      <c r="T72" s="229">
        <f>'8.Generators Charge'!S69</f>
        <v>1</v>
      </c>
      <c r="U72" s="229">
        <f>'8.Generators Charge'!T69</f>
        <v>1</v>
      </c>
      <c r="V72" s="229">
        <f>'8.Generators Charge'!U69</f>
        <v>1</v>
      </c>
      <c r="W72" s="229">
        <f>'8.Generators Charge'!V69</f>
        <v>1</v>
      </c>
      <c r="X72" s="229">
        <f>'8.Generators Charge'!W69</f>
        <v>1</v>
      </c>
      <c r="Y72" s="229">
        <f>'8.Generators Charge'!X69</f>
        <v>1</v>
      </c>
      <c r="Z72" s="229">
        <f>'8.Generators Charge'!Y69</f>
        <v>1</v>
      </c>
      <c r="AA72" s="229">
        <f>'8.Generators Charge'!Z69</f>
        <v>1</v>
      </c>
      <c r="AB72" s="229">
        <f>'8.Generators Charge'!AA69</f>
        <v>1</v>
      </c>
      <c r="AC72" s="229">
        <f>'8.Generators Charge'!AB69</f>
        <v>1</v>
      </c>
      <c r="AD72" s="229">
        <f>'8.Generators Charge'!AC69</f>
        <v>1</v>
      </c>
      <c r="AE72" s="229">
        <f>'8.Generators Charge'!AD69</f>
        <v>1</v>
      </c>
      <c r="AF72" s="229">
        <f>'8.Generators Charge'!AE69</f>
        <v>1</v>
      </c>
      <c r="AG72" s="229">
        <f>'8.Generators Charge'!AF69</f>
        <v>1</v>
      </c>
      <c r="AH72" s="229">
        <f>'8.Generators Charge'!AG69</f>
        <v>1</v>
      </c>
      <c r="AI72" s="229">
        <f>'8.Generators Charge'!AH69</f>
        <v>1</v>
      </c>
    </row>
    <row r="73" spans="2:35" ht="28.8" x14ac:dyDescent="0.3">
      <c r="B73" s="55" t="str">
        <f>'8.Generators Charge'!B70</f>
        <v>Number of semi-industrial/commercial customers at Medium Voltage</v>
      </c>
      <c r="C73" s="227" t="str">
        <f>'8.Generators Charge'!C70</f>
        <v>Number of</v>
      </c>
      <c r="D73" s="55">
        <f>'8.Generators Charge'!D70</f>
        <v>11</v>
      </c>
      <c r="E73" s="229">
        <f>'8.Generators Charge'!D70</f>
        <v>11</v>
      </c>
      <c r="F73" s="229">
        <f>'8.Generators Charge'!E70</f>
        <v>11</v>
      </c>
      <c r="G73" s="229">
        <f>'8.Generators Charge'!F70</f>
        <v>11</v>
      </c>
      <c r="H73" s="229">
        <f>'8.Generators Charge'!G70</f>
        <v>11</v>
      </c>
      <c r="I73" s="229">
        <f>'8.Generators Charge'!H70</f>
        <v>11</v>
      </c>
      <c r="J73" s="229">
        <f>'8.Generators Charge'!I70</f>
        <v>11</v>
      </c>
      <c r="K73" s="229">
        <f>'8.Generators Charge'!J70</f>
        <v>11</v>
      </c>
      <c r="L73" s="229">
        <f>'8.Generators Charge'!K70</f>
        <v>11</v>
      </c>
      <c r="M73" s="229">
        <f>'8.Generators Charge'!L70</f>
        <v>11</v>
      </c>
      <c r="N73" s="229">
        <f>'8.Generators Charge'!M70</f>
        <v>11</v>
      </c>
      <c r="O73" s="229">
        <f>'8.Generators Charge'!N70</f>
        <v>11</v>
      </c>
      <c r="P73" s="229">
        <f>'8.Generators Charge'!O70</f>
        <v>11</v>
      </c>
      <c r="Q73" s="229">
        <f>'8.Generators Charge'!P70</f>
        <v>11</v>
      </c>
      <c r="R73" s="229">
        <f>'8.Generators Charge'!Q70</f>
        <v>11</v>
      </c>
      <c r="S73" s="229">
        <f>'8.Generators Charge'!R70</f>
        <v>11</v>
      </c>
      <c r="T73" s="229">
        <f>'8.Generators Charge'!S70</f>
        <v>11</v>
      </c>
      <c r="U73" s="229">
        <f>'8.Generators Charge'!T70</f>
        <v>11</v>
      </c>
      <c r="V73" s="229">
        <f>'8.Generators Charge'!U70</f>
        <v>11</v>
      </c>
      <c r="W73" s="229">
        <f>'8.Generators Charge'!V70</f>
        <v>11</v>
      </c>
      <c r="X73" s="229">
        <f>'8.Generators Charge'!W70</f>
        <v>11</v>
      </c>
      <c r="Y73" s="229">
        <f>'8.Generators Charge'!X70</f>
        <v>11</v>
      </c>
      <c r="Z73" s="229">
        <f>'8.Generators Charge'!Y70</f>
        <v>11</v>
      </c>
      <c r="AA73" s="229">
        <f>'8.Generators Charge'!Z70</f>
        <v>11</v>
      </c>
      <c r="AB73" s="229">
        <f>'8.Generators Charge'!AA70</f>
        <v>11</v>
      </c>
      <c r="AC73" s="229">
        <f>'8.Generators Charge'!AB70</f>
        <v>11</v>
      </c>
      <c r="AD73" s="229">
        <f>'8.Generators Charge'!AC70</f>
        <v>11</v>
      </c>
      <c r="AE73" s="229">
        <f>'8.Generators Charge'!AD70</f>
        <v>11</v>
      </c>
      <c r="AF73" s="229">
        <f>'8.Generators Charge'!AE70</f>
        <v>11</v>
      </c>
      <c r="AG73" s="229">
        <f>'8.Generators Charge'!AF70</f>
        <v>11</v>
      </c>
      <c r="AH73" s="229">
        <f>'8.Generators Charge'!AG70</f>
        <v>11</v>
      </c>
      <c r="AI73" s="229">
        <f>'8.Generators Charge'!AH70</f>
        <v>11</v>
      </c>
    </row>
    <row r="74" spans="2:35" x14ac:dyDescent="0.3">
      <c r="B74" s="55" t="str">
        <f>'8.Generators Charge'!B71</f>
        <v>Number of semi-industrial/commercial customers at Low Voltage</v>
      </c>
      <c r="C74" s="227" t="str">
        <f>'8.Generators Charge'!C71</f>
        <v>Number of</v>
      </c>
      <c r="D74" s="55">
        <f>'8.Generators Charge'!D71</f>
        <v>11</v>
      </c>
      <c r="E74" s="229">
        <f>'8.Generators Charge'!D71</f>
        <v>11</v>
      </c>
      <c r="F74" s="229">
        <f>'8.Generators Charge'!E71</f>
        <v>11</v>
      </c>
      <c r="G74" s="229">
        <f>'8.Generators Charge'!F71</f>
        <v>11</v>
      </c>
      <c r="H74" s="229">
        <f>'8.Generators Charge'!G71</f>
        <v>11</v>
      </c>
      <c r="I74" s="229">
        <f>'8.Generators Charge'!H71</f>
        <v>11</v>
      </c>
      <c r="J74" s="229">
        <f>'8.Generators Charge'!I71</f>
        <v>11</v>
      </c>
      <c r="K74" s="229">
        <f>'8.Generators Charge'!J71</f>
        <v>11</v>
      </c>
      <c r="L74" s="229">
        <f>'8.Generators Charge'!K71</f>
        <v>11</v>
      </c>
      <c r="M74" s="229">
        <f>'8.Generators Charge'!L71</f>
        <v>11</v>
      </c>
      <c r="N74" s="229">
        <f>'8.Generators Charge'!M71</f>
        <v>11</v>
      </c>
      <c r="O74" s="229">
        <f>'8.Generators Charge'!N71</f>
        <v>11</v>
      </c>
      <c r="P74" s="229">
        <f>'8.Generators Charge'!O71</f>
        <v>11</v>
      </c>
      <c r="Q74" s="229">
        <f>'8.Generators Charge'!P71</f>
        <v>11</v>
      </c>
      <c r="R74" s="229">
        <f>'8.Generators Charge'!Q71</f>
        <v>11</v>
      </c>
      <c r="S74" s="229">
        <f>'8.Generators Charge'!R71</f>
        <v>11</v>
      </c>
      <c r="T74" s="229">
        <f>'8.Generators Charge'!S71</f>
        <v>11</v>
      </c>
      <c r="U74" s="229">
        <f>'8.Generators Charge'!T71</f>
        <v>11</v>
      </c>
      <c r="V74" s="229">
        <f>'8.Generators Charge'!U71</f>
        <v>11</v>
      </c>
      <c r="W74" s="229">
        <f>'8.Generators Charge'!V71</f>
        <v>11</v>
      </c>
      <c r="X74" s="229">
        <f>'8.Generators Charge'!W71</f>
        <v>11</v>
      </c>
      <c r="Y74" s="229">
        <f>'8.Generators Charge'!X71</f>
        <v>11</v>
      </c>
      <c r="Z74" s="229">
        <f>'8.Generators Charge'!Y71</f>
        <v>11</v>
      </c>
      <c r="AA74" s="229">
        <f>'8.Generators Charge'!Z71</f>
        <v>11</v>
      </c>
      <c r="AB74" s="229">
        <f>'8.Generators Charge'!AA71</f>
        <v>11</v>
      </c>
      <c r="AC74" s="229">
        <f>'8.Generators Charge'!AB71</f>
        <v>11</v>
      </c>
      <c r="AD74" s="229">
        <f>'8.Generators Charge'!AC71</f>
        <v>11</v>
      </c>
      <c r="AE74" s="229">
        <f>'8.Generators Charge'!AD71</f>
        <v>11</v>
      </c>
      <c r="AF74" s="229">
        <f>'8.Generators Charge'!AE71</f>
        <v>11</v>
      </c>
      <c r="AG74" s="229">
        <f>'8.Generators Charge'!AF71</f>
        <v>11</v>
      </c>
      <c r="AH74" s="229">
        <f>'8.Generators Charge'!AG71</f>
        <v>11</v>
      </c>
      <c r="AI74" s="229">
        <f>'8.Generators Charge'!AH71</f>
        <v>11</v>
      </c>
    </row>
    <row r="75" spans="2:35" x14ac:dyDescent="0.3">
      <c r="B75" s="55" t="str">
        <f>'8.Generators Charge'!B72</f>
        <v>Number of residential customers at Low Voltage</v>
      </c>
      <c r="C75" s="227" t="str">
        <f>'8.Generators Charge'!C72</f>
        <v>Number of</v>
      </c>
      <c r="D75" s="55">
        <f>'8.Generators Charge'!D72</f>
        <v>451</v>
      </c>
      <c r="E75" s="229">
        <f>'8.Generators Charge'!D72</f>
        <v>451</v>
      </c>
      <c r="F75" s="229">
        <f>'8.Generators Charge'!E72</f>
        <v>451</v>
      </c>
      <c r="G75" s="229">
        <f>'8.Generators Charge'!F72</f>
        <v>451</v>
      </c>
      <c r="H75" s="229">
        <f>'8.Generators Charge'!G72</f>
        <v>451</v>
      </c>
      <c r="I75" s="229">
        <f>'8.Generators Charge'!H72</f>
        <v>451</v>
      </c>
      <c r="J75" s="229">
        <f>'8.Generators Charge'!I72</f>
        <v>451</v>
      </c>
      <c r="K75" s="229">
        <f>'8.Generators Charge'!J72</f>
        <v>451</v>
      </c>
      <c r="L75" s="229">
        <f>'8.Generators Charge'!K72</f>
        <v>451</v>
      </c>
      <c r="M75" s="229">
        <f>'8.Generators Charge'!L72</f>
        <v>451</v>
      </c>
      <c r="N75" s="229">
        <f>'8.Generators Charge'!M72</f>
        <v>451</v>
      </c>
      <c r="O75" s="229">
        <f>'8.Generators Charge'!N72</f>
        <v>451</v>
      </c>
      <c r="P75" s="229">
        <f>'8.Generators Charge'!O72</f>
        <v>451</v>
      </c>
      <c r="Q75" s="229">
        <f>'8.Generators Charge'!P72</f>
        <v>451</v>
      </c>
      <c r="R75" s="229">
        <f>'8.Generators Charge'!Q72</f>
        <v>451</v>
      </c>
      <c r="S75" s="229">
        <f>'8.Generators Charge'!R72</f>
        <v>451</v>
      </c>
      <c r="T75" s="229">
        <f>'8.Generators Charge'!S72</f>
        <v>451</v>
      </c>
      <c r="U75" s="229">
        <f>'8.Generators Charge'!T72</f>
        <v>451</v>
      </c>
      <c r="V75" s="229">
        <f>'8.Generators Charge'!U72</f>
        <v>451</v>
      </c>
      <c r="W75" s="229">
        <f>'8.Generators Charge'!V72</f>
        <v>451</v>
      </c>
      <c r="X75" s="229">
        <f>'8.Generators Charge'!W72</f>
        <v>451</v>
      </c>
      <c r="Y75" s="229">
        <f>'8.Generators Charge'!X72</f>
        <v>451</v>
      </c>
      <c r="Z75" s="229">
        <f>'8.Generators Charge'!Y72</f>
        <v>451</v>
      </c>
      <c r="AA75" s="229">
        <f>'8.Generators Charge'!Z72</f>
        <v>451</v>
      </c>
      <c r="AB75" s="229">
        <f>'8.Generators Charge'!AA72</f>
        <v>451</v>
      </c>
      <c r="AC75" s="229">
        <f>'8.Generators Charge'!AB72</f>
        <v>451</v>
      </c>
      <c r="AD75" s="229">
        <f>'8.Generators Charge'!AC72</f>
        <v>451</v>
      </c>
      <c r="AE75" s="229">
        <f>'8.Generators Charge'!AD72</f>
        <v>451</v>
      </c>
      <c r="AF75" s="229">
        <f>'8.Generators Charge'!AE72</f>
        <v>451</v>
      </c>
      <c r="AG75" s="229">
        <f>'8.Generators Charge'!AF72</f>
        <v>451</v>
      </c>
      <c r="AH75" s="229">
        <f>'8.Generators Charge'!AG72</f>
        <v>451</v>
      </c>
      <c r="AI75" s="229">
        <f>'8.Generators Charge'!AH72</f>
        <v>451</v>
      </c>
    </row>
    <row r="77" spans="2:35" x14ac:dyDescent="0.3">
      <c r="B77" s="136" t="s">
        <v>285</v>
      </c>
    </row>
    <row r="78" spans="2:35" x14ac:dyDescent="0.3">
      <c r="B78" s="12" t="s">
        <v>286</v>
      </c>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row>
    <row r="79" spans="2:35" x14ac:dyDescent="0.3">
      <c r="B79" s="55" t="str">
        <f>'8.Generators Charge'!B80</f>
        <v>Industrial customers  at Medium Voltage</v>
      </c>
      <c r="C79" s="48" t="s">
        <v>190</v>
      </c>
      <c r="D79" s="52"/>
      <c r="E79" s="148">
        <f>'8.Generators Charge'!D80</f>
        <v>6.9930069930069935E-2</v>
      </c>
      <c r="F79" s="148">
        <f>'8.Generators Charge'!E80</f>
        <v>6.9930069930069935E-2</v>
      </c>
      <c r="G79" s="148">
        <f>'8.Generators Charge'!F80</f>
        <v>6.9930069930069935E-2</v>
      </c>
      <c r="H79" s="148">
        <f>'8.Generators Charge'!G80</f>
        <v>6.9930069930069935E-2</v>
      </c>
      <c r="I79" s="148">
        <f>'8.Generators Charge'!H80</f>
        <v>6.9930069930069935E-2</v>
      </c>
      <c r="J79" s="148">
        <f>'8.Generators Charge'!I80</f>
        <v>6.9930069930069935E-2</v>
      </c>
      <c r="K79" s="148">
        <f>'8.Generators Charge'!J80</f>
        <v>6.9930069930069935E-2</v>
      </c>
      <c r="L79" s="148">
        <f>'8.Generators Charge'!K80</f>
        <v>6.9930069930069935E-2</v>
      </c>
      <c r="M79" s="148">
        <f>'8.Generators Charge'!L80</f>
        <v>6.9930069930069935E-2</v>
      </c>
      <c r="N79" s="148">
        <f>'8.Generators Charge'!M80</f>
        <v>6.9930069930069935E-2</v>
      </c>
      <c r="O79" s="148">
        <f>'8.Generators Charge'!N80</f>
        <v>6.9930069930069935E-2</v>
      </c>
      <c r="P79" s="148">
        <f>'8.Generators Charge'!O80</f>
        <v>6.9930069930069935E-2</v>
      </c>
      <c r="Q79" s="148">
        <f>'8.Generators Charge'!P80</f>
        <v>6.9930069930069935E-2</v>
      </c>
      <c r="R79" s="148">
        <f>'8.Generators Charge'!Q80</f>
        <v>6.9930069930069935E-2</v>
      </c>
      <c r="S79" s="148">
        <f>'8.Generators Charge'!R80</f>
        <v>6.9930069930069935E-2</v>
      </c>
      <c r="T79" s="148">
        <f>'8.Generators Charge'!S80</f>
        <v>6.9930069930069935E-2</v>
      </c>
      <c r="U79" s="148">
        <f>'8.Generators Charge'!T80</f>
        <v>6.9930069930069935E-2</v>
      </c>
      <c r="V79" s="148">
        <f>'8.Generators Charge'!U80</f>
        <v>6.9930069930069935E-2</v>
      </c>
      <c r="W79" s="148">
        <f>'8.Generators Charge'!V80</f>
        <v>6.9930069930069935E-2</v>
      </c>
      <c r="X79" s="148">
        <f>'8.Generators Charge'!W80</f>
        <v>6.9930069930069935E-2</v>
      </c>
      <c r="Y79" s="148">
        <f>'8.Generators Charge'!X80</f>
        <v>6.9930069930069935E-2</v>
      </c>
      <c r="Z79" s="148">
        <f>'8.Generators Charge'!Y80</f>
        <v>6.9930069930069935E-2</v>
      </c>
      <c r="AA79" s="148">
        <f>'8.Generators Charge'!Z80</f>
        <v>6.9930069930069935E-2</v>
      </c>
      <c r="AB79" s="148">
        <f>'8.Generators Charge'!AA80</f>
        <v>6.9930069930069935E-2</v>
      </c>
      <c r="AC79" s="148">
        <f>'8.Generators Charge'!AB80</f>
        <v>6.9930069930069935E-2</v>
      </c>
      <c r="AD79" s="148">
        <f>'8.Generators Charge'!AC80</f>
        <v>6.9930069930069935E-2</v>
      </c>
      <c r="AE79" s="148">
        <f>'8.Generators Charge'!AD80</f>
        <v>6.9930069930069935E-2</v>
      </c>
      <c r="AF79" s="148">
        <f>'8.Generators Charge'!AE80</f>
        <v>6.9930069930069935E-2</v>
      </c>
      <c r="AG79" s="148">
        <f>'8.Generators Charge'!AF80</f>
        <v>6.9930069930069935E-2</v>
      </c>
      <c r="AH79" s="148">
        <f>'8.Generators Charge'!AG80</f>
        <v>6.9930069930069935E-2</v>
      </c>
      <c r="AI79" s="148">
        <f>'8.Generators Charge'!AH80</f>
        <v>6.9930069930069935E-2</v>
      </c>
    </row>
    <row r="80" spans="2:35" ht="15.75" customHeight="1" x14ac:dyDescent="0.3">
      <c r="B80" s="55" t="str">
        <f>'8.Generators Charge'!B81</f>
        <v>Semi-industrial/commercial customers at Medium Voltage</v>
      </c>
      <c r="C80" s="48" t="s">
        <v>190</v>
      </c>
      <c r="D80" s="52"/>
      <c r="E80" s="148">
        <f>'8.Generators Charge'!D81</f>
        <v>6.9930069930069935E-2</v>
      </c>
      <c r="F80" s="148">
        <f>'8.Generators Charge'!E81</f>
        <v>6.9930069930069935E-2</v>
      </c>
      <c r="G80" s="148">
        <f>'8.Generators Charge'!F81</f>
        <v>6.9930069930069935E-2</v>
      </c>
      <c r="H80" s="148">
        <f>'8.Generators Charge'!G81</f>
        <v>6.9930069930069935E-2</v>
      </c>
      <c r="I80" s="148">
        <f>'8.Generators Charge'!H81</f>
        <v>6.9930069930069935E-2</v>
      </c>
      <c r="J80" s="148">
        <f>'8.Generators Charge'!I81</f>
        <v>6.9930069930069935E-2</v>
      </c>
      <c r="K80" s="148">
        <f>'8.Generators Charge'!J81</f>
        <v>6.9930069930069935E-2</v>
      </c>
      <c r="L80" s="148">
        <f>'8.Generators Charge'!K81</f>
        <v>6.9930069930069935E-2</v>
      </c>
      <c r="M80" s="148">
        <f>'8.Generators Charge'!L81</f>
        <v>6.9930069930069935E-2</v>
      </c>
      <c r="N80" s="148">
        <f>'8.Generators Charge'!M81</f>
        <v>6.9930069930069935E-2</v>
      </c>
      <c r="O80" s="148">
        <f>'8.Generators Charge'!N81</f>
        <v>6.9930069930069935E-2</v>
      </c>
      <c r="P80" s="148">
        <f>'8.Generators Charge'!O81</f>
        <v>6.9930069930069935E-2</v>
      </c>
      <c r="Q80" s="148">
        <f>'8.Generators Charge'!P81</f>
        <v>6.9930069930069935E-2</v>
      </c>
      <c r="R80" s="148">
        <f>'8.Generators Charge'!Q81</f>
        <v>6.9930069930069935E-2</v>
      </c>
      <c r="S80" s="148">
        <f>'8.Generators Charge'!R81</f>
        <v>6.9930069930069935E-2</v>
      </c>
      <c r="T80" s="148">
        <f>'8.Generators Charge'!S81</f>
        <v>6.9930069930069935E-2</v>
      </c>
      <c r="U80" s="148">
        <f>'8.Generators Charge'!T81</f>
        <v>6.9930069930069935E-2</v>
      </c>
      <c r="V80" s="148">
        <f>'8.Generators Charge'!U81</f>
        <v>6.9930069930069935E-2</v>
      </c>
      <c r="W80" s="148">
        <f>'8.Generators Charge'!V81</f>
        <v>6.9930069930069935E-2</v>
      </c>
      <c r="X80" s="148">
        <f>'8.Generators Charge'!W81</f>
        <v>6.9930069930069935E-2</v>
      </c>
      <c r="Y80" s="148">
        <f>'8.Generators Charge'!X81</f>
        <v>6.9930069930069935E-2</v>
      </c>
      <c r="Z80" s="148">
        <f>'8.Generators Charge'!Y81</f>
        <v>6.9930069930069935E-2</v>
      </c>
      <c r="AA80" s="148">
        <f>'8.Generators Charge'!Z81</f>
        <v>6.9930069930069935E-2</v>
      </c>
      <c r="AB80" s="148">
        <f>'8.Generators Charge'!AA81</f>
        <v>6.9930069930069935E-2</v>
      </c>
      <c r="AC80" s="148">
        <f>'8.Generators Charge'!AB81</f>
        <v>6.9930069930069935E-2</v>
      </c>
      <c r="AD80" s="148">
        <f>'8.Generators Charge'!AC81</f>
        <v>6.9930069930069935E-2</v>
      </c>
      <c r="AE80" s="148">
        <f>'8.Generators Charge'!AD81</f>
        <v>6.9930069930069935E-2</v>
      </c>
      <c r="AF80" s="148">
        <f>'8.Generators Charge'!AE81</f>
        <v>6.9930069930069935E-2</v>
      </c>
      <c r="AG80" s="148">
        <f>'8.Generators Charge'!AF81</f>
        <v>6.9930069930069935E-2</v>
      </c>
      <c r="AH80" s="148">
        <f>'8.Generators Charge'!AG81</f>
        <v>6.9930069930069935E-2</v>
      </c>
      <c r="AI80" s="148">
        <f>'8.Generators Charge'!AH81</f>
        <v>6.9930069930069935E-2</v>
      </c>
    </row>
    <row r="81" spans="2:35" x14ac:dyDescent="0.3">
      <c r="B81" s="55" t="str">
        <f>'8.Generators Charge'!B82</f>
        <v>Semi-industrial/commercial customers at Low Voltage</v>
      </c>
      <c r="C81" s="48" t="s">
        <v>190</v>
      </c>
      <c r="D81" s="52"/>
      <c r="E81" s="148">
        <f>'8.Generators Charge'!D82</f>
        <v>6.9930069930069935E-2</v>
      </c>
      <c r="F81" s="148">
        <f>'8.Generators Charge'!E82</f>
        <v>6.9930069930069935E-2</v>
      </c>
      <c r="G81" s="148">
        <f>'8.Generators Charge'!F82</f>
        <v>6.9930069930069935E-2</v>
      </c>
      <c r="H81" s="148">
        <f>'8.Generators Charge'!G82</f>
        <v>6.9930069930069935E-2</v>
      </c>
      <c r="I81" s="148">
        <f>'8.Generators Charge'!H82</f>
        <v>6.9930069930069935E-2</v>
      </c>
      <c r="J81" s="148">
        <f>'8.Generators Charge'!I82</f>
        <v>6.9930069930069935E-2</v>
      </c>
      <c r="K81" s="148">
        <f>'8.Generators Charge'!J82</f>
        <v>6.9930069930069935E-2</v>
      </c>
      <c r="L81" s="148">
        <f>'8.Generators Charge'!K82</f>
        <v>6.9930069930069935E-2</v>
      </c>
      <c r="M81" s="148">
        <f>'8.Generators Charge'!L82</f>
        <v>6.9930069930069935E-2</v>
      </c>
      <c r="N81" s="148">
        <f>'8.Generators Charge'!M82</f>
        <v>6.9930069930069935E-2</v>
      </c>
      <c r="O81" s="148">
        <f>'8.Generators Charge'!N82</f>
        <v>6.9930069930069935E-2</v>
      </c>
      <c r="P81" s="148">
        <f>'8.Generators Charge'!O82</f>
        <v>6.9930069930069935E-2</v>
      </c>
      <c r="Q81" s="148">
        <f>'8.Generators Charge'!P82</f>
        <v>6.9930069930069935E-2</v>
      </c>
      <c r="R81" s="148">
        <f>'8.Generators Charge'!Q82</f>
        <v>6.9930069930069935E-2</v>
      </c>
      <c r="S81" s="148">
        <f>'8.Generators Charge'!R82</f>
        <v>6.9930069930069935E-2</v>
      </c>
      <c r="T81" s="148">
        <f>'8.Generators Charge'!S82</f>
        <v>6.9930069930069935E-2</v>
      </c>
      <c r="U81" s="148">
        <f>'8.Generators Charge'!T82</f>
        <v>6.9930069930069935E-2</v>
      </c>
      <c r="V81" s="148">
        <f>'8.Generators Charge'!U82</f>
        <v>6.9930069930069935E-2</v>
      </c>
      <c r="W81" s="148">
        <f>'8.Generators Charge'!V82</f>
        <v>6.9930069930069935E-2</v>
      </c>
      <c r="X81" s="148">
        <f>'8.Generators Charge'!W82</f>
        <v>6.9930069930069935E-2</v>
      </c>
      <c r="Y81" s="148">
        <f>'8.Generators Charge'!X82</f>
        <v>6.9930069930069935E-2</v>
      </c>
      <c r="Z81" s="148">
        <f>'8.Generators Charge'!Y82</f>
        <v>6.9930069930069935E-2</v>
      </c>
      <c r="AA81" s="148">
        <f>'8.Generators Charge'!Z82</f>
        <v>6.9930069930069935E-2</v>
      </c>
      <c r="AB81" s="148">
        <f>'8.Generators Charge'!AA82</f>
        <v>6.9930069930069935E-2</v>
      </c>
      <c r="AC81" s="148">
        <f>'8.Generators Charge'!AB82</f>
        <v>6.9930069930069935E-2</v>
      </c>
      <c r="AD81" s="148">
        <f>'8.Generators Charge'!AC82</f>
        <v>6.9930069930069935E-2</v>
      </c>
      <c r="AE81" s="148">
        <f>'8.Generators Charge'!AD82</f>
        <v>6.9930069930069935E-2</v>
      </c>
      <c r="AF81" s="148">
        <f>'8.Generators Charge'!AE82</f>
        <v>6.9930069930069935E-2</v>
      </c>
      <c r="AG81" s="148">
        <f>'8.Generators Charge'!AF82</f>
        <v>6.9930069930069935E-2</v>
      </c>
      <c r="AH81" s="148">
        <f>'8.Generators Charge'!AG82</f>
        <v>6.9930069930069935E-2</v>
      </c>
      <c r="AI81" s="148">
        <f>'8.Generators Charge'!AH82</f>
        <v>6.9930069930069935E-2</v>
      </c>
    </row>
    <row r="82" spans="2:35" ht="15.75" customHeight="1" x14ac:dyDescent="0.3">
      <c r="B82" s="55" t="str">
        <f>'8.Generators Charge'!B83</f>
        <v>Residential customers at Low Voltage</v>
      </c>
      <c r="C82" s="48" t="s">
        <v>190</v>
      </c>
      <c r="D82" s="52"/>
      <c r="E82" s="148">
        <f>'8.Generators Charge'!D83</f>
        <v>6.9930069930069935E-2</v>
      </c>
      <c r="F82" s="148">
        <f>'8.Generators Charge'!E83</f>
        <v>6.9930069930069935E-2</v>
      </c>
      <c r="G82" s="148">
        <f>'8.Generators Charge'!F83</f>
        <v>6.9930069930069935E-2</v>
      </c>
      <c r="H82" s="148">
        <f>'8.Generators Charge'!G83</f>
        <v>6.9930069930069935E-2</v>
      </c>
      <c r="I82" s="148">
        <f>'8.Generators Charge'!H83</f>
        <v>6.9930069930069935E-2</v>
      </c>
      <c r="J82" s="148">
        <f>'8.Generators Charge'!I83</f>
        <v>6.9930069930069935E-2</v>
      </c>
      <c r="K82" s="148">
        <f>'8.Generators Charge'!J83</f>
        <v>6.9930069930069935E-2</v>
      </c>
      <c r="L82" s="148">
        <f>'8.Generators Charge'!K83</f>
        <v>6.9930069930069935E-2</v>
      </c>
      <c r="M82" s="148">
        <f>'8.Generators Charge'!L83</f>
        <v>6.9930069930069935E-2</v>
      </c>
      <c r="N82" s="148">
        <f>'8.Generators Charge'!M83</f>
        <v>6.9930069930069935E-2</v>
      </c>
      <c r="O82" s="148">
        <f>'8.Generators Charge'!N83</f>
        <v>6.9930069930069935E-2</v>
      </c>
      <c r="P82" s="148">
        <f>'8.Generators Charge'!O83</f>
        <v>6.9930069930069935E-2</v>
      </c>
      <c r="Q82" s="148">
        <f>'8.Generators Charge'!P83</f>
        <v>6.9930069930069935E-2</v>
      </c>
      <c r="R82" s="148">
        <f>'8.Generators Charge'!Q83</f>
        <v>6.9930069930069935E-2</v>
      </c>
      <c r="S82" s="148">
        <f>'8.Generators Charge'!R83</f>
        <v>6.9930069930069935E-2</v>
      </c>
      <c r="T82" s="148">
        <f>'8.Generators Charge'!S83</f>
        <v>6.9930069930069935E-2</v>
      </c>
      <c r="U82" s="148">
        <f>'8.Generators Charge'!T83</f>
        <v>6.9930069930069935E-2</v>
      </c>
      <c r="V82" s="148">
        <f>'8.Generators Charge'!U83</f>
        <v>6.9930069930069935E-2</v>
      </c>
      <c r="W82" s="148">
        <f>'8.Generators Charge'!V83</f>
        <v>6.9930069930069935E-2</v>
      </c>
      <c r="X82" s="148">
        <f>'8.Generators Charge'!W83</f>
        <v>6.9930069930069935E-2</v>
      </c>
      <c r="Y82" s="148">
        <f>'8.Generators Charge'!X83</f>
        <v>6.9930069930069935E-2</v>
      </c>
      <c r="Z82" s="148">
        <f>'8.Generators Charge'!Y83</f>
        <v>6.9930069930069935E-2</v>
      </c>
      <c r="AA82" s="148">
        <f>'8.Generators Charge'!Z83</f>
        <v>6.9930069930069935E-2</v>
      </c>
      <c r="AB82" s="148">
        <f>'8.Generators Charge'!AA83</f>
        <v>6.9930069930069935E-2</v>
      </c>
      <c r="AC82" s="148">
        <f>'8.Generators Charge'!AB83</f>
        <v>6.9930069930069935E-2</v>
      </c>
      <c r="AD82" s="148">
        <f>'8.Generators Charge'!AC83</f>
        <v>6.9930069930069935E-2</v>
      </c>
      <c r="AE82" s="148">
        <f>'8.Generators Charge'!AD83</f>
        <v>6.9930069930069935E-2</v>
      </c>
      <c r="AF82" s="148">
        <f>'8.Generators Charge'!AE83</f>
        <v>6.9930069930069935E-2</v>
      </c>
      <c r="AG82" s="148">
        <f>'8.Generators Charge'!AF83</f>
        <v>6.9930069930069935E-2</v>
      </c>
      <c r="AH82" s="148">
        <f>'8.Generators Charge'!AG83</f>
        <v>6.9930069930069935E-2</v>
      </c>
      <c r="AI82" s="148">
        <f>'8.Generators Charge'!AH83</f>
        <v>6.9930069930069935E-2</v>
      </c>
    </row>
    <row r="84" spans="2:35" x14ac:dyDescent="0.3">
      <c r="B84" s="12" t="s">
        <v>344</v>
      </c>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row>
    <row r="85" spans="2:35" x14ac:dyDescent="0.3">
      <c r="B85" s="55" t="str">
        <f>'8.Generators Charge'!B86</f>
        <v>Industrial customers  at Medium Voltage</v>
      </c>
      <c r="C85" s="48" t="s">
        <v>190</v>
      </c>
      <c r="D85" s="52"/>
      <c r="E85" s="148">
        <f>'13.Distribution MV Charge'!D85</f>
        <v>6.993006993006993E-3</v>
      </c>
      <c r="F85" s="148">
        <f>'13.Distribution MV Charge'!E85</f>
        <v>6.993006993006993E-3</v>
      </c>
      <c r="G85" s="148">
        <f>'13.Distribution MV Charge'!F85</f>
        <v>6.993006993006993E-3</v>
      </c>
      <c r="H85" s="148">
        <f>'13.Distribution MV Charge'!G85</f>
        <v>6.993006993006993E-3</v>
      </c>
      <c r="I85" s="148">
        <f>'13.Distribution MV Charge'!H85</f>
        <v>6.993006993006993E-3</v>
      </c>
      <c r="J85" s="148">
        <f>'13.Distribution MV Charge'!I85</f>
        <v>6.993006993006993E-3</v>
      </c>
      <c r="K85" s="148">
        <f>'13.Distribution MV Charge'!J85</f>
        <v>6.993006993006993E-3</v>
      </c>
      <c r="L85" s="148">
        <f>'13.Distribution MV Charge'!K85</f>
        <v>6.993006993006993E-3</v>
      </c>
      <c r="M85" s="148">
        <f>'13.Distribution MV Charge'!L85</f>
        <v>6.993006993006993E-3</v>
      </c>
      <c r="N85" s="148">
        <f>'13.Distribution MV Charge'!M85</f>
        <v>6.993006993006993E-3</v>
      </c>
      <c r="O85" s="148">
        <f>'13.Distribution MV Charge'!N85</f>
        <v>6.993006993006993E-3</v>
      </c>
      <c r="P85" s="148">
        <f>'13.Distribution MV Charge'!O85</f>
        <v>6.993006993006993E-3</v>
      </c>
      <c r="Q85" s="148">
        <f>'13.Distribution MV Charge'!P85</f>
        <v>6.993006993006993E-3</v>
      </c>
      <c r="R85" s="148">
        <f>'13.Distribution MV Charge'!Q85</f>
        <v>6.993006993006993E-3</v>
      </c>
      <c r="S85" s="148">
        <f>'13.Distribution MV Charge'!R85</f>
        <v>6.993006993006993E-3</v>
      </c>
      <c r="T85" s="148">
        <f>'13.Distribution MV Charge'!S85</f>
        <v>6.993006993006993E-3</v>
      </c>
      <c r="U85" s="148">
        <f>'13.Distribution MV Charge'!T85</f>
        <v>6.993006993006993E-3</v>
      </c>
      <c r="V85" s="148">
        <f>'13.Distribution MV Charge'!U85</f>
        <v>6.993006993006993E-3</v>
      </c>
      <c r="W85" s="148">
        <f>'13.Distribution MV Charge'!V85</f>
        <v>6.993006993006993E-3</v>
      </c>
      <c r="X85" s="148">
        <f>'13.Distribution MV Charge'!W85</f>
        <v>6.993006993006993E-3</v>
      </c>
      <c r="Y85" s="148">
        <f>'13.Distribution MV Charge'!X85</f>
        <v>6.993006993006993E-3</v>
      </c>
      <c r="Z85" s="148">
        <f>'13.Distribution MV Charge'!Y85</f>
        <v>6.993006993006993E-3</v>
      </c>
      <c r="AA85" s="148">
        <f>'13.Distribution MV Charge'!Z85</f>
        <v>6.993006993006993E-3</v>
      </c>
      <c r="AB85" s="148">
        <f>'13.Distribution MV Charge'!AA85</f>
        <v>6.993006993006993E-3</v>
      </c>
      <c r="AC85" s="148">
        <f>'13.Distribution MV Charge'!AB85</f>
        <v>6.993006993006993E-3</v>
      </c>
      <c r="AD85" s="148">
        <f>'13.Distribution MV Charge'!AC85</f>
        <v>6.993006993006993E-3</v>
      </c>
      <c r="AE85" s="148">
        <f>'13.Distribution MV Charge'!AD85</f>
        <v>6.993006993006993E-3</v>
      </c>
      <c r="AF85" s="148">
        <f>'13.Distribution MV Charge'!AE85</f>
        <v>6.993006993006993E-3</v>
      </c>
      <c r="AG85" s="148">
        <f>'13.Distribution MV Charge'!AF85</f>
        <v>6.993006993006993E-3</v>
      </c>
      <c r="AH85" s="148">
        <f>'13.Distribution MV Charge'!AG85</f>
        <v>6.993006993006993E-3</v>
      </c>
      <c r="AI85" s="148">
        <f>'13.Distribution MV Charge'!AH85</f>
        <v>6.993006993006993E-3</v>
      </c>
    </row>
    <row r="86" spans="2:35" ht="15.75" customHeight="1" x14ac:dyDescent="0.3">
      <c r="B86" s="55" t="str">
        <f>'8.Generators Charge'!B87</f>
        <v>Semi-industrial/commercial customers at Medium Voltage</v>
      </c>
      <c r="C86" s="48" t="s">
        <v>190</v>
      </c>
      <c r="D86" s="52"/>
      <c r="E86" s="148">
        <f>'13.Distribution MV Charge'!D86</f>
        <v>6.993006993006993E-3</v>
      </c>
      <c r="F86" s="148">
        <f>'13.Distribution MV Charge'!E86</f>
        <v>6.993006993006993E-3</v>
      </c>
      <c r="G86" s="148">
        <f>'13.Distribution MV Charge'!F86</f>
        <v>6.993006993006993E-3</v>
      </c>
      <c r="H86" s="148">
        <f>'13.Distribution MV Charge'!G86</f>
        <v>6.993006993006993E-3</v>
      </c>
      <c r="I86" s="148">
        <f>'13.Distribution MV Charge'!H86</f>
        <v>6.993006993006993E-3</v>
      </c>
      <c r="J86" s="148">
        <f>'13.Distribution MV Charge'!I86</f>
        <v>6.993006993006993E-3</v>
      </c>
      <c r="K86" s="148">
        <f>'13.Distribution MV Charge'!J86</f>
        <v>6.993006993006993E-3</v>
      </c>
      <c r="L86" s="148">
        <f>'13.Distribution MV Charge'!K86</f>
        <v>6.993006993006993E-3</v>
      </c>
      <c r="M86" s="148">
        <f>'13.Distribution MV Charge'!L86</f>
        <v>6.993006993006993E-3</v>
      </c>
      <c r="N86" s="148">
        <f>'13.Distribution MV Charge'!M86</f>
        <v>6.993006993006993E-3</v>
      </c>
      <c r="O86" s="148">
        <f>'13.Distribution MV Charge'!N86</f>
        <v>6.993006993006993E-3</v>
      </c>
      <c r="P86" s="148">
        <f>'13.Distribution MV Charge'!O86</f>
        <v>6.993006993006993E-3</v>
      </c>
      <c r="Q86" s="148">
        <f>'13.Distribution MV Charge'!P86</f>
        <v>6.993006993006993E-3</v>
      </c>
      <c r="R86" s="148">
        <f>'13.Distribution MV Charge'!Q86</f>
        <v>6.993006993006993E-3</v>
      </c>
      <c r="S86" s="148">
        <f>'13.Distribution MV Charge'!R86</f>
        <v>6.993006993006993E-3</v>
      </c>
      <c r="T86" s="148">
        <f>'13.Distribution MV Charge'!S86</f>
        <v>6.993006993006993E-3</v>
      </c>
      <c r="U86" s="148">
        <f>'13.Distribution MV Charge'!T86</f>
        <v>6.993006993006993E-3</v>
      </c>
      <c r="V86" s="148">
        <f>'13.Distribution MV Charge'!U86</f>
        <v>6.993006993006993E-3</v>
      </c>
      <c r="W86" s="148">
        <f>'13.Distribution MV Charge'!V86</f>
        <v>6.993006993006993E-3</v>
      </c>
      <c r="X86" s="148">
        <f>'13.Distribution MV Charge'!W86</f>
        <v>6.993006993006993E-3</v>
      </c>
      <c r="Y86" s="148">
        <f>'13.Distribution MV Charge'!X86</f>
        <v>6.993006993006993E-3</v>
      </c>
      <c r="Z86" s="148">
        <f>'13.Distribution MV Charge'!Y86</f>
        <v>6.993006993006993E-3</v>
      </c>
      <c r="AA86" s="148">
        <f>'13.Distribution MV Charge'!Z86</f>
        <v>6.993006993006993E-3</v>
      </c>
      <c r="AB86" s="148">
        <f>'13.Distribution MV Charge'!AA86</f>
        <v>6.993006993006993E-3</v>
      </c>
      <c r="AC86" s="148">
        <f>'13.Distribution MV Charge'!AB86</f>
        <v>6.993006993006993E-3</v>
      </c>
      <c r="AD86" s="148">
        <f>'13.Distribution MV Charge'!AC86</f>
        <v>6.993006993006993E-3</v>
      </c>
      <c r="AE86" s="148">
        <f>'13.Distribution MV Charge'!AD86</f>
        <v>6.993006993006993E-3</v>
      </c>
      <c r="AF86" s="148">
        <f>'13.Distribution MV Charge'!AE86</f>
        <v>6.993006993006993E-3</v>
      </c>
      <c r="AG86" s="148">
        <f>'13.Distribution MV Charge'!AF86</f>
        <v>6.993006993006993E-3</v>
      </c>
      <c r="AH86" s="148">
        <f>'13.Distribution MV Charge'!AG86</f>
        <v>6.993006993006993E-3</v>
      </c>
      <c r="AI86" s="148">
        <f>'13.Distribution MV Charge'!AH86</f>
        <v>6.993006993006993E-3</v>
      </c>
    </row>
    <row r="87" spans="2:35" x14ac:dyDescent="0.3">
      <c r="B87" s="55" t="str">
        <f>'8.Generators Charge'!B88</f>
        <v>Semi-industrial/commercial customers at Low Voltage</v>
      </c>
      <c r="C87" s="48" t="s">
        <v>190</v>
      </c>
      <c r="D87" s="52"/>
      <c r="E87" s="148">
        <f>'13.Distribution MV Charge'!D87+'17.Distribution LV Charge'!D85</f>
        <v>2.1278721278721279E-2</v>
      </c>
      <c r="F87" s="148">
        <f>'13.Distribution MV Charge'!E87+'17.Distribution LV Charge'!E85</f>
        <v>2.1278721278721279E-2</v>
      </c>
      <c r="G87" s="148">
        <f>'13.Distribution MV Charge'!F87+'17.Distribution LV Charge'!F85</f>
        <v>2.1278721278721279E-2</v>
      </c>
      <c r="H87" s="148">
        <f>'13.Distribution MV Charge'!G87+'17.Distribution LV Charge'!G85</f>
        <v>2.1278721278721279E-2</v>
      </c>
      <c r="I87" s="148">
        <f>'13.Distribution MV Charge'!H87+'17.Distribution LV Charge'!H85</f>
        <v>2.1278721278721279E-2</v>
      </c>
      <c r="J87" s="148">
        <f>'13.Distribution MV Charge'!I87+'17.Distribution LV Charge'!I85</f>
        <v>2.1278721278721279E-2</v>
      </c>
      <c r="K87" s="148">
        <f>'13.Distribution MV Charge'!J87+'17.Distribution LV Charge'!J85</f>
        <v>2.1278721278721279E-2</v>
      </c>
      <c r="L87" s="148">
        <f>'13.Distribution MV Charge'!K87+'17.Distribution LV Charge'!K85</f>
        <v>2.1278721278721279E-2</v>
      </c>
      <c r="M87" s="148">
        <f>'13.Distribution MV Charge'!L87+'17.Distribution LV Charge'!L85</f>
        <v>2.1278721278721279E-2</v>
      </c>
      <c r="N87" s="148">
        <f>'13.Distribution MV Charge'!M87+'17.Distribution LV Charge'!M85</f>
        <v>2.1278721278721279E-2</v>
      </c>
      <c r="O87" s="148">
        <f>'13.Distribution MV Charge'!N87+'17.Distribution LV Charge'!N85</f>
        <v>2.1278721278721279E-2</v>
      </c>
      <c r="P87" s="148">
        <f>'13.Distribution MV Charge'!O87+'17.Distribution LV Charge'!O85</f>
        <v>2.1278721278721279E-2</v>
      </c>
      <c r="Q87" s="148">
        <f>'13.Distribution MV Charge'!P87+'17.Distribution LV Charge'!P85</f>
        <v>2.1278721278721279E-2</v>
      </c>
      <c r="R87" s="148">
        <f>'13.Distribution MV Charge'!Q87+'17.Distribution LV Charge'!Q85</f>
        <v>2.1278721278721279E-2</v>
      </c>
      <c r="S87" s="148">
        <f>'13.Distribution MV Charge'!R87+'17.Distribution LV Charge'!R85</f>
        <v>2.1278721278721279E-2</v>
      </c>
      <c r="T87" s="148">
        <f>'13.Distribution MV Charge'!S87+'17.Distribution LV Charge'!S85</f>
        <v>2.1278721278721279E-2</v>
      </c>
      <c r="U87" s="148">
        <f>'13.Distribution MV Charge'!T87+'17.Distribution LV Charge'!T85</f>
        <v>2.1278721278721279E-2</v>
      </c>
      <c r="V87" s="148">
        <f>'13.Distribution MV Charge'!U87+'17.Distribution LV Charge'!U85</f>
        <v>2.1278721278721279E-2</v>
      </c>
      <c r="W87" s="148">
        <f>'13.Distribution MV Charge'!V87+'17.Distribution LV Charge'!V85</f>
        <v>2.1278721278721279E-2</v>
      </c>
      <c r="X87" s="148">
        <f>'13.Distribution MV Charge'!W87+'17.Distribution LV Charge'!W85</f>
        <v>2.1278721278721279E-2</v>
      </c>
      <c r="Y87" s="148">
        <f>'13.Distribution MV Charge'!X87+'17.Distribution LV Charge'!X85</f>
        <v>2.1278721278721279E-2</v>
      </c>
      <c r="Z87" s="148">
        <f>'13.Distribution MV Charge'!Y87+'17.Distribution LV Charge'!Y85</f>
        <v>2.1278721278721279E-2</v>
      </c>
      <c r="AA87" s="148">
        <f>'13.Distribution MV Charge'!Z87+'17.Distribution LV Charge'!Z85</f>
        <v>2.1278721278721279E-2</v>
      </c>
      <c r="AB87" s="148">
        <f>'13.Distribution MV Charge'!AA87+'17.Distribution LV Charge'!AA85</f>
        <v>2.1278721278721279E-2</v>
      </c>
      <c r="AC87" s="148">
        <f>'13.Distribution MV Charge'!AB87+'17.Distribution LV Charge'!AB85</f>
        <v>2.1278721278721279E-2</v>
      </c>
      <c r="AD87" s="148">
        <f>'13.Distribution MV Charge'!AC87+'17.Distribution LV Charge'!AC85</f>
        <v>2.1278721278721279E-2</v>
      </c>
      <c r="AE87" s="148">
        <f>'13.Distribution MV Charge'!AD87+'17.Distribution LV Charge'!AD85</f>
        <v>2.1278721278721279E-2</v>
      </c>
      <c r="AF87" s="148">
        <f>'13.Distribution MV Charge'!AE87+'17.Distribution LV Charge'!AE85</f>
        <v>2.1278721278721279E-2</v>
      </c>
      <c r="AG87" s="148">
        <f>'13.Distribution MV Charge'!AF87+'17.Distribution LV Charge'!AF85</f>
        <v>2.1278721278721279E-2</v>
      </c>
      <c r="AH87" s="148">
        <f>'13.Distribution MV Charge'!AG87+'17.Distribution LV Charge'!AG85</f>
        <v>2.1278721278721279E-2</v>
      </c>
      <c r="AI87" s="148">
        <f>'13.Distribution MV Charge'!AH87+'17.Distribution LV Charge'!AH85</f>
        <v>2.1278721278721279E-2</v>
      </c>
    </row>
    <row r="88" spans="2:35" ht="15.75" customHeight="1" x14ac:dyDescent="0.3">
      <c r="B88" s="55" t="str">
        <f>'8.Generators Charge'!B89</f>
        <v>Residential customers at Low Voltage</v>
      </c>
      <c r="C88" s="48" t="s">
        <v>190</v>
      </c>
      <c r="D88" s="52"/>
      <c r="E88" s="148">
        <f>'13.Distribution MV Charge'!D88+'17.Distribution LV Charge'!D86</f>
        <v>2.1278721278721279E-2</v>
      </c>
      <c r="F88" s="148">
        <f>'13.Distribution MV Charge'!E88+'17.Distribution LV Charge'!E86</f>
        <v>2.1278721278721279E-2</v>
      </c>
      <c r="G88" s="148">
        <f>'13.Distribution MV Charge'!F88+'17.Distribution LV Charge'!F86</f>
        <v>2.1278721278721279E-2</v>
      </c>
      <c r="H88" s="148">
        <f>'13.Distribution MV Charge'!G88+'17.Distribution LV Charge'!G86</f>
        <v>2.1278721278721279E-2</v>
      </c>
      <c r="I88" s="148">
        <f>'13.Distribution MV Charge'!H88+'17.Distribution LV Charge'!H86</f>
        <v>2.1278721278721279E-2</v>
      </c>
      <c r="J88" s="148">
        <f>'13.Distribution MV Charge'!I88+'17.Distribution LV Charge'!I86</f>
        <v>2.1278721278721279E-2</v>
      </c>
      <c r="K88" s="148">
        <f>'13.Distribution MV Charge'!J88+'17.Distribution LV Charge'!J86</f>
        <v>2.1278721278721279E-2</v>
      </c>
      <c r="L88" s="148">
        <f>'13.Distribution MV Charge'!K88+'17.Distribution LV Charge'!K86</f>
        <v>2.1278721278721279E-2</v>
      </c>
      <c r="M88" s="148">
        <f>'13.Distribution MV Charge'!L88+'17.Distribution LV Charge'!L86</f>
        <v>2.1278721278721279E-2</v>
      </c>
      <c r="N88" s="148">
        <f>'13.Distribution MV Charge'!M88+'17.Distribution LV Charge'!M86</f>
        <v>2.1278721278721279E-2</v>
      </c>
      <c r="O88" s="148">
        <f>'13.Distribution MV Charge'!N88+'17.Distribution LV Charge'!N86</f>
        <v>2.1278721278721279E-2</v>
      </c>
      <c r="P88" s="148">
        <f>'13.Distribution MV Charge'!O88+'17.Distribution LV Charge'!O86</f>
        <v>2.1278721278721279E-2</v>
      </c>
      <c r="Q88" s="148">
        <f>'13.Distribution MV Charge'!P88+'17.Distribution LV Charge'!P86</f>
        <v>2.1278721278721279E-2</v>
      </c>
      <c r="R88" s="148">
        <f>'13.Distribution MV Charge'!Q88+'17.Distribution LV Charge'!Q86</f>
        <v>2.1278721278721279E-2</v>
      </c>
      <c r="S88" s="148">
        <f>'13.Distribution MV Charge'!R88+'17.Distribution LV Charge'!R86</f>
        <v>2.1278721278721279E-2</v>
      </c>
      <c r="T88" s="148">
        <f>'13.Distribution MV Charge'!S88+'17.Distribution LV Charge'!S86</f>
        <v>2.1278721278721279E-2</v>
      </c>
      <c r="U88" s="148">
        <f>'13.Distribution MV Charge'!T88+'17.Distribution LV Charge'!T86</f>
        <v>2.1278721278721279E-2</v>
      </c>
      <c r="V88" s="148">
        <f>'13.Distribution MV Charge'!U88+'17.Distribution LV Charge'!U86</f>
        <v>2.1278721278721279E-2</v>
      </c>
      <c r="W88" s="148">
        <f>'13.Distribution MV Charge'!V88+'17.Distribution LV Charge'!V86</f>
        <v>2.1278721278721279E-2</v>
      </c>
      <c r="X88" s="148">
        <f>'13.Distribution MV Charge'!W88+'17.Distribution LV Charge'!W86</f>
        <v>2.1278721278721279E-2</v>
      </c>
      <c r="Y88" s="148">
        <f>'13.Distribution MV Charge'!X88+'17.Distribution LV Charge'!X86</f>
        <v>2.1278721278721279E-2</v>
      </c>
      <c r="Z88" s="148">
        <f>'13.Distribution MV Charge'!Y88+'17.Distribution LV Charge'!Y86</f>
        <v>2.1278721278721279E-2</v>
      </c>
      <c r="AA88" s="148">
        <f>'13.Distribution MV Charge'!Z88+'17.Distribution LV Charge'!Z86</f>
        <v>2.1278721278721279E-2</v>
      </c>
      <c r="AB88" s="148">
        <f>'13.Distribution MV Charge'!AA88+'17.Distribution LV Charge'!AA86</f>
        <v>2.1278721278721279E-2</v>
      </c>
      <c r="AC88" s="148">
        <f>'13.Distribution MV Charge'!AB88+'17.Distribution LV Charge'!AB86</f>
        <v>2.1278721278721279E-2</v>
      </c>
      <c r="AD88" s="148">
        <f>'13.Distribution MV Charge'!AC88+'17.Distribution LV Charge'!AC86</f>
        <v>2.1278721278721279E-2</v>
      </c>
      <c r="AE88" s="148">
        <f>'13.Distribution MV Charge'!AD88+'17.Distribution LV Charge'!AD86</f>
        <v>2.1278721278721279E-2</v>
      </c>
      <c r="AF88" s="148">
        <f>'13.Distribution MV Charge'!AE88+'17.Distribution LV Charge'!AE86</f>
        <v>2.1278721278721279E-2</v>
      </c>
      <c r="AG88" s="148">
        <f>'13.Distribution MV Charge'!AF88+'17.Distribution LV Charge'!AF86</f>
        <v>2.1278721278721279E-2</v>
      </c>
      <c r="AH88" s="148">
        <f>'13.Distribution MV Charge'!AG88+'17.Distribution LV Charge'!AG86</f>
        <v>2.1278721278721279E-2</v>
      </c>
      <c r="AI88" s="148">
        <f>'13.Distribution MV Charge'!AH88+'17.Distribution LV Charge'!AH86</f>
        <v>2.1278721278721279E-2</v>
      </c>
    </row>
    <row r="90" spans="2:35" x14ac:dyDescent="0.3">
      <c r="B90" s="12" t="s">
        <v>345</v>
      </c>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row>
    <row r="91" spans="2:35" x14ac:dyDescent="0.3">
      <c r="B91" s="55" t="str">
        <f>'8.Generators Charge'!B92</f>
        <v>Industrial customers  at Medium Voltage</v>
      </c>
      <c r="C91" s="48" t="s">
        <v>190</v>
      </c>
      <c r="D91" s="52"/>
      <c r="E91" s="148">
        <v>0</v>
      </c>
      <c r="F91" s="148">
        <v>0</v>
      </c>
      <c r="G91" s="148">
        <v>0</v>
      </c>
      <c r="H91" s="148">
        <v>0</v>
      </c>
      <c r="I91" s="148">
        <v>0</v>
      </c>
      <c r="J91" s="148">
        <v>0</v>
      </c>
      <c r="K91" s="148">
        <v>0</v>
      </c>
      <c r="L91" s="148">
        <v>0</v>
      </c>
      <c r="M91" s="148">
        <v>0</v>
      </c>
      <c r="N91" s="148">
        <v>0</v>
      </c>
      <c r="O91" s="148">
        <v>0</v>
      </c>
      <c r="P91" s="148">
        <v>0</v>
      </c>
      <c r="Q91" s="148">
        <v>0</v>
      </c>
      <c r="R91" s="148">
        <v>0</v>
      </c>
      <c r="S91" s="148">
        <v>0</v>
      </c>
      <c r="T91" s="148">
        <v>0</v>
      </c>
      <c r="U91" s="148">
        <v>0</v>
      </c>
      <c r="V91" s="148">
        <v>0</v>
      </c>
      <c r="W91" s="148">
        <v>0</v>
      </c>
      <c r="X91" s="148">
        <v>0</v>
      </c>
      <c r="Y91" s="148">
        <v>0</v>
      </c>
      <c r="Z91" s="148">
        <v>0</v>
      </c>
      <c r="AA91" s="148">
        <v>0</v>
      </c>
      <c r="AB91" s="148">
        <v>0</v>
      </c>
      <c r="AC91" s="148">
        <v>0</v>
      </c>
      <c r="AD91" s="148">
        <v>0</v>
      </c>
      <c r="AE91" s="148">
        <v>0</v>
      </c>
      <c r="AF91" s="148">
        <v>0</v>
      </c>
      <c r="AG91" s="148">
        <v>0</v>
      </c>
      <c r="AH91" s="148">
        <v>0</v>
      </c>
      <c r="AI91" s="148">
        <v>0</v>
      </c>
    </row>
    <row r="92" spans="2:35" ht="15.75" customHeight="1" x14ac:dyDescent="0.3">
      <c r="B92" s="55" t="str">
        <f>'8.Generators Charge'!B93</f>
        <v>Semi-industrial/commercial customers at Medium Voltage</v>
      </c>
      <c r="C92" s="48" t="s">
        <v>190</v>
      </c>
      <c r="D92" s="52"/>
      <c r="E92" s="148">
        <v>0</v>
      </c>
      <c r="F92" s="148">
        <v>0</v>
      </c>
      <c r="G92" s="148">
        <v>0</v>
      </c>
      <c r="H92" s="148">
        <v>0</v>
      </c>
      <c r="I92" s="148">
        <v>0</v>
      </c>
      <c r="J92" s="148">
        <v>0</v>
      </c>
      <c r="K92" s="148">
        <v>0</v>
      </c>
      <c r="L92" s="148">
        <v>0</v>
      </c>
      <c r="M92" s="148">
        <v>0</v>
      </c>
      <c r="N92" s="148">
        <v>0</v>
      </c>
      <c r="O92" s="148">
        <v>0</v>
      </c>
      <c r="P92" s="148">
        <v>0</v>
      </c>
      <c r="Q92" s="148">
        <v>0</v>
      </c>
      <c r="R92" s="148">
        <v>0</v>
      </c>
      <c r="S92" s="148">
        <v>0</v>
      </c>
      <c r="T92" s="148">
        <v>0</v>
      </c>
      <c r="U92" s="148">
        <v>0</v>
      </c>
      <c r="V92" s="148">
        <v>0</v>
      </c>
      <c r="W92" s="148">
        <v>0</v>
      </c>
      <c r="X92" s="148">
        <v>0</v>
      </c>
      <c r="Y92" s="148">
        <v>0</v>
      </c>
      <c r="Z92" s="148">
        <v>0</v>
      </c>
      <c r="AA92" s="148">
        <v>0</v>
      </c>
      <c r="AB92" s="148">
        <v>0</v>
      </c>
      <c r="AC92" s="148">
        <v>0</v>
      </c>
      <c r="AD92" s="148">
        <v>0</v>
      </c>
      <c r="AE92" s="148">
        <v>0</v>
      </c>
      <c r="AF92" s="148">
        <v>0</v>
      </c>
      <c r="AG92" s="148">
        <v>0</v>
      </c>
      <c r="AH92" s="148">
        <v>0</v>
      </c>
      <c r="AI92" s="148">
        <v>0</v>
      </c>
    </row>
    <row r="93" spans="2:35" x14ac:dyDescent="0.3">
      <c r="B93" s="55" t="str">
        <f>'8.Generators Charge'!B94</f>
        <v>Semi-industrial/commercial customers at Low Voltage</v>
      </c>
      <c r="C93" s="48" t="s">
        <v>190</v>
      </c>
      <c r="D93" s="52"/>
      <c r="E93" s="148">
        <v>0</v>
      </c>
      <c r="F93" s="148">
        <v>0</v>
      </c>
      <c r="G93" s="148">
        <v>0</v>
      </c>
      <c r="H93" s="148">
        <v>0</v>
      </c>
      <c r="I93" s="148">
        <v>0</v>
      </c>
      <c r="J93" s="148">
        <v>0</v>
      </c>
      <c r="K93" s="148">
        <v>0</v>
      </c>
      <c r="L93" s="148">
        <v>0</v>
      </c>
      <c r="M93" s="148">
        <v>0</v>
      </c>
      <c r="N93" s="148">
        <v>0</v>
      </c>
      <c r="O93" s="148">
        <v>0</v>
      </c>
      <c r="P93" s="148">
        <v>0</v>
      </c>
      <c r="Q93" s="148">
        <v>0</v>
      </c>
      <c r="R93" s="148">
        <v>0</v>
      </c>
      <c r="S93" s="148">
        <v>0</v>
      </c>
      <c r="T93" s="148">
        <v>0</v>
      </c>
      <c r="U93" s="148">
        <v>0</v>
      </c>
      <c r="V93" s="148">
        <v>0</v>
      </c>
      <c r="W93" s="148">
        <v>0</v>
      </c>
      <c r="X93" s="148">
        <v>0</v>
      </c>
      <c r="Y93" s="148">
        <v>0</v>
      </c>
      <c r="Z93" s="148">
        <v>0</v>
      </c>
      <c r="AA93" s="148">
        <v>0</v>
      </c>
      <c r="AB93" s="148">
        <v>0</v>
      </c>
      <c r="AC93" s="148">
        <v>0</v>
      </c>
      <c r="AD93" s="148">
        <v>0</v>
      </c>
      <c r="AE93" s="148">
        <v>0</v>
      </c>
      <c r="AF93" s="148">
        <v>0</v>
      </c>
      <c r="AG93" s="148">
        <v>0</v>
      </c>
      <c r="AH93" s="148">
        <v>0</v>
      </c>
      <c r="AI93" s="148">
        <v>0</v>
      </c>
    </row>
    <row r="94" spans="2:35" ht="15.75" customHeight="1" x14ac:dyDescent="0.3">
      <c r="B94" s="55" t="str">
        <f>'8.Generators Charge'!B95</f>
        <v>Residential customers at Low Voltage</v>
      </c>
      <c r="C94" s="48" t="s">
        <v>190</v>
      </c>
      <c r="D94" s="52"/>
      <c r="E94" s="148">
        <v>0</v>
      </c>
      <c r="F94" s="148">
        <v>0</v>
      </c>
      <c r="G94" s="148">
        <v>0</v>
      </c>
      <c r="H94" s="148">
        <v>0</v>
      </c>
      <c r="I94" s="148">
        <v>0</v>
      </c>
      <c r="J94" s="148">
        <v>0</v>
      </c>
      <c r="K94" s="148">
        <v>0</v>
      </c>
      <c r="L94" s="148">
        <v>0</v>
      </c>
      <c r="M94" s="148">
        <v>0</v>
      </c>
      <c r="N94" s="148">
        <v>0</v>
      </c>
      <c r="O94" s="148">
        <v>0</v>
      </c>
      <c r="P94" s="148">
        <v>0</v>
      </c>
      <c r="Q94" s="148">
        <v>0</v>
      </c>
      <c r="R94" s="148">
        <v>0</v>
      </c>
      <c r="S94" s="148">
        <v>0</v>
      </c>
      <c r="T94" s="148">
        <v>0</v>
      </c>
      <c r="U94" s="148">
        <v>0</v>
      </c>
      <c r="V94" s="148">
        <v>0</v>
      </c>
      <c r="W94" s="148">
        <v>0</v>
      </c>
      <c r="X94" s="148">
        <v>0</v>
      </c>
      <c r="Y94" s="148">
        <v>0</v>
      </c>
      <c r="Z94" s="148">
        <v>0</v>
      </c>
      <c r="AA94" s="148">
        <v>0</v>
      </c>
      <c r="AB94" s="148">
        <v>0</v>
      </c>
      <c r="AC94" s="148">
        <v>0</v>
      </c>
      <c r="AD94" s="148">
        <v>0</v>
      </c>
      <c r="AE94" s="148">
        <v>0</v>
      </c>
      <c r="AF94" s="148">
        <v>0</v>
      </c>
      <c r="AG94" s="148">
        <v>0</v>
      </c>
      <c r="AH94" s="148">
        <v>0</v>
      </c>
      <c r="AI94" s="148">
        <v>0</v>
      </c>
    </row>
    <row r="96" spans="2:35" x14ac:dyDescent="0.3">
      <c r="B96" s="12" t="s">
        <v>287</v>
      </c>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row>
    <row r="97" spans="2:35" x14ac:dyDescent="0.3">
      <c r="B97" s="55" t="str">
        <f>'8.Generators Charge'!B98</f>
        <v>Industrial customers  at Medium Voltage</v>
      </c>
      <c r="C97" s="48" t="s">
        <v>190</v>
      </c>
      <c r="D97" s="52"/>
      <c r="E97" s="148">
        <f>E79+E85+E91</f>
        <v>7.6923076923076927E-2</v>
      </c>
      <c r="F97" s="148">
        <f t="shared" ref="F97:AH100" si="52">F79+F85+F91</f>
        <v>7.6923076923076927E-2</v>
      </c>
      <c r="G97" s="148">
        <f t="shared" si="52"/>
        <v>7.6923076923076927E-2</v>
      </c>
      <c r="H97" s="148">
        <f t="shared" si="52"/>
        <v>7.6923076923076927E-2</v>
      </c>
      <c r="I97" s="148">
        <f t="shared" si="52"/>
        <v>7.6923076923076927E-2</v>
      </c>
      <c r="J97" s="148">
        <f t="shared" si="52"/>
        <v>7.6923076923076927E-2</v>
      </c>
      <c r="K97" s="148">
        <f t="shared" si="52"/>
        <v>7.6923076923076927E-2</v>
      </c>
      <c r="L97" s="148">
        <f t="shared" si="52"/>
        <v>7.6923076923076927E-2</v>
      </c>
      <c r="M97" s="148">
        <f t="shared" si="52"/>
        <v>7.6923076923076927E-2</v>
      </c>
      <c r="N97" s="148">
        <f t="shared" si="52"/>
        <v>7.6923076923076927E-2</v>
      </c>
      <c r="O97" s="148">
        <f t="shared" si="52"/>
        <v>7.6923076923076927E-2</v>
      </c>
      <c r="P97" s="148">
        <f t="shared" si="52"/>
        <v>7.6923076923076927E-2</v>
      </c>
      <c r="Q97" s="148">
        <f t="shared" si="52"/>
        <v>7.6923076923076927E-2</v>
      </c>
      <c r="R97" s="148">
        <f t="shared" si="52"/>
        <v>7.6923076923076927E-2</v>
      </c>
      <c r="S97" s="148">
        <f t="shared" si="52"/>
        <v>7.6923076923076927E-2</v>
      </c>
      <c r="T97" s="148">
        <f t="shared" si="52"/>
        <v>7.6923076923076927E-2</v>
      </c>
      <c r="U97" s="148">
        <f t="shared" si="52"/>
        <v>7.6923076923076927E-2</v>
      </c>
      <c r="V97" s="148">
        <f t="shared" si="52"/>
        <v>7.6923076923076927E-2</v>
      </c>
      <c r="W97" s="148">
        <f t="shared" si="52"/>
        <v>7.6923076923076927E-2</v>
      </c>
      <c r="X97" s="148">
        <f t="shared" si="52"/>
        <v>7.6923076923076927E-2</v>
      </c>
      <c r="Y97" s="148">
        <f t="shared" si="52"/>
        <v>7.6923076923076927E-2</v>
      </c>
      <c r="Z97" s="148">
        <f t="shared" si="52"/>
        <v>7.6923076923076927E-2</v>
      </c>
      <c r="AA97" s="148">
        <f t="shared" si="52"/>
        <v>7.6923076923076927E-2</v>
      </c>
      <c r="AB97" s="148">
        <f t="shared" si="52"/>
        <v>7.6923076923076927E-2</v>
      </c>
      <c r="AC97" s="148">
        <f t="shared" si="52"/>
        <v>7.6923076923076927E-2</v>
      </c>
      <c r="AD97" s="148">
        <f t="shared" si="52"/>
        <v>7.6923076923076927E-2</v>
      </c>
      <c r="AE97" s="148">
        <f t="shared" si="52"/>
        <v>7.6923076923076927E-2</v>
      </c>
      <c r="AF97" s="148">
        <f t="shared" si="52"/>
        <v>7.6923076923076927E-2</v>
      </c>
      <c r="AG97" s="148">
        <f t="shared" si="52"/>
        <v>7.6923076923076927E-2</v>
      </c>
      <c r="AH97" s="148">
        <f t="shared" si="52"/>
        <v>7.6923076923076927E-2</v>
      </c>
      <c r="AI97" s="148">
        <f t="shared" ref="AI97" si="53">AI79+AI85+AI91</f>
        <v>7.6923076923076927E-2</v>
      </c>
    </row>
    <row r="98" spans="2:35" ht="15.75" customHeight="1" x14ac:dyDescent="0.3">
      <c r="B98" s="55" t="str">
        <f>'8.Generators Charge'!B99</f>
        <v>Semi-industrial/commercial customers at Medium Voltage</v>
      </c>
      <c r="C98" s="48" t="s">
        <v>190</v>
      </c>
      <c r="D98" s="52"/>
      <c r="E98" s="148">
        <f>E80+E86+E92</f>
        <v>7.6923076923076927E-2</v>
      </c>
      <c r="F98" s="148">
        <f t="shared" ref="E98:T100" si="54">F80+F86+F92</f>
        <v>7.6923076923076927E-2</v>
      </c>
      <c r="G98" s="148">
        <f t="shared" si="54"/>
        <v>7.6923076923076927E-2</v>
      </c>
      <c r="H98" s="148">
        <f t="shared" si="54"/>
        <v>7.6923076923076927E-2</v>
      </c>
      <c r="I98" s="148">
        <f t="shared" si="54"/>
        <v>7.6923076923076927E-2</v>
      </c>
      <c r="J98" s="148">
        <f t="shared" si="54"/>
        <v>7.6923076923076927E-2</v>
      </c>
      <c r="K98" s="148">
        <f t="shared" si="54"/>
        <v>7.6923076923076927E-2</v>
      </c>
      <c r="L98" s="148">
        <f t="shared" si="54"/>
        <v>7.6923076923076927E-2</v>
      </c>
      <c r="M98" s="148">
        <f t="shared" si="54"/>
        <v>7.6923076923076927E-2</v>
      </c>
      <c r="N98" s="148">
        <f t="shared" si="54"/>
        <v>7.6923076923076927E-2</v>
      </c>
      <c r="O98" s="148">
        <f t="shared" si="54"/>
        <v>7.6923076923076927E-2</v>
      </c>
      <c r="P98" s="148">
        <f t="shared" si="54"/>
        <v>7.6923076923076927E-2</v>
      </c>
      <c r="Q98" s="148">
        <f t="shared" si="54"/>
        <v>7.6923076923076927E-2</v>
      </c>
      <c r="R98" s="148">
        <f t="shared" si="54"/>
        <v>7.6923076923076927E-2</v>
      </c>
      <c r="S98" s="148">
        <f t="shared" si="54"/>
        <v>7.6923076923076927E-2</v>
      </c>
      <c r="T98" s="148">
        <f t="shared" si="54"/>
        <v>7.6923076923076927E-2</v>
      </c>
      <c r="U98" s="148">
        <f t="shared" si="52"/>
        <v>7.6923076923076927E-2</v>
      </c>
      <c r="V98" s="148">
        <f t="shared" si="52"/>
        <v>7.6923076923076927E-2</v>
      </c>
      <c r="W98" s="148">
        <f t="shared" si="52"/>
        <v>7.6923076923076927E-2</v>
      </c>
      <c r="X98" s="148">
        <f t="shared" si="52"/>
        <v>7.6923076923076927E-2</v>
      </c>
      <c r="Y98" s="148">
        <f t="shared" si="52"/>
        <v>7.6923076923076927E-2</v>
      </c>
      <c r="Z98" s="148">
        <f t="shared" si="52"/>
        <v>7.6923076923076927E-2</v>
      </c>
      <c r="AA98" s="148">
        <f t="shared" si="52"/>
        <v>7.6923076923076927E-2</v>
      </c>
      <c r="AB98" s="148">
        <f t="shared" si="52"/>
        <v>7.6923076923076927E-2</v>
      </c>
      <c r="AC98" s="148">
        <f t="shared" si="52"/>
        <v>7.6923076923076927E-2</v>
      </c>
      <c r="AD98" s="148">
        <f t="shared" si="52"/>
        <v>7.6923076923076927E-2</v>
      </c>
      <c r="AE98" s="148">
        <f t="shared" si="52"/>
        <v>7.6923076923076927E-2</v>
      </c>
      <c r="AF98" s="148">
        <f t="shared" si="52"/>
        <v>7.6923076923076927E-2</v>
      </c>
      <c r="AG98" s="148">
        <f t="shared" si="52"/>
        <v>7.6923076923076927E-2</v>
      </c>
      <c r="AH98" s="148">
        <f t="shared" si="52"/>
        <v>7.6923076923076927E-2</v>
      </c>
      <c r="AI98" s="148">
        <f t="shared" ref="AI98" si="55">AI80+AI86+AI92</f>
        <v>7.6923076923076927E-2</v>
      </c>
    </row>
    <row r="99" spans="2:35" x14ac:dyDescent="0.3">
      <c r="B99" s="55" t="str">
        <f>'8.Generators Charge'!B100</f>
        <v>Semi-industrial/commercial customers at Low Voltage</v>
      </c>
      <c r="C99" s="48" t="s">
        <v>190</v>
      </c>
      <c r="D99" s="52"/>
      <c r="E99" s="148">
        <f>E81+E87+E93</f>
        <v>9.1208791208791218E-2</v>
      </c>
      <c r="F99" s="148">
        <f t="shared" si="52"/>
        <v>9.1208791208791218E-2</v>
      </c>
      <c r="G99" s="148">
        <f t="shared" si="52"/>
        <v>9.1208791208791218E-2</v>
      </c>
      <c r="H99" s="148">
        <f t="shared" si="52"/>
        <v>9.1208791208791218E-2</v>
      </c>
      <c r="I99" s="148">
        <f t="shared" si="52"/>
        <v>9.1208791208791218E-2</v>
      </c>
      <c r="J99" s="148">
        <f t="shared" si="52"/>
        <v>9.1208791208791218E-2</v>
      </c>
      <c r="K99" s="148">
        <f t="shared" si="52"/>
        <v>9.1208791208791218E-2</v>
      </c>
      <c r="L99" s="148">
        <f t="shared" si="52"/>
        <v>9.1208791208791218E-2</v>
      </c>
      <c r="M99" s="148">
        <f t="shared" si="52"/>
        <v>9.1208791208791218E-2</v>
      </c>
      <c r="N99" s="148">
        <f t="shared" si="52"/>
        <v>9.1208791208791218E-2</v>
      </c>
      <c r="O99" s="148">
        <f t="shared" si="52"/>
        <v>9.1208791208791218E-2</v>
      </c>
      <c r="P99" s="148">
        <f t="shared" si="52"/>
        <v>9.1208791208791218E-2</v>
      </c>
      <c r="Q99" s="148">
        <f t="shared" si="52"/>
        <v>9.1208791208791218E-2</v>
      </c>
      <c r="R99" s="148">
        <f t="shared" si="52"/>
        <v>9.1208791208791218E-2</v>
      </c>
      <c r="S99" s="148">
        <f t="shared" si="52"/>
        <v>9.1208791208791218E-2</v>
      </c>
      <c r="T99" s="148">
        <f t="shared" si="52"/>
        <v>9.1208791208791218E-2</v>
      </c>
      <c r="U99" s="148">
        <f t="shared" si="52"/>
        <v>9.1208791208791218E-2</v>
      </c>
      <c r="V99" s="148">
        <f t="shared" si="52"/>
        <v>9.1208791208791218E-2</v>
      </c>
      <c r="W99" s="148">
        <f t="shared" si="52"/>
        <v>9.1208791208791218E-2</v>
      </c>
      <c r="X99" s="148">
        <f t="shared" si="52"/>
        <v>9.1208791208791218E-2</v>
      </c>
      <c r="Y99" s="148">
        <f t="shared" si="52"/>
        <v>9.1208791208791218E-2</v>
      </c>
      <c r="Z99" s="148">
        <f t="shared" si="52"/>
        <v>9.1208791208791218E-2</v>
      </c>
      <c r="AA99" s="148">
        <f t="shared" si="52"/>
        <v>9.1208791208791218E-2</v>
      </c>
      <c r="AB99" s="148">
        <f t="shared" si="52"/>
        <v>9.1208791208791218E-2</v>
      </c>
      <c r="AC99" s="148">
        <f t="shared" si="52"/>
        <v>9.1208791208791218E-2</v>
      </c>
      <c r="AD99" s="148">
        <f t="shared" si="52"/>
        <v>9.1208791208791218E-2</v>
      </c>
      <c r="AE99" s="148">
        <f t="shared" si="52"/>
        <v>9.1208791208791218E-2</v>
      </c>
      <c r="AF99" s="148">
        <f t="shared" si="52"/>
        <v>9.1208791208791218E-2</v>
      </c>
      <c r="AG99" s="148">
        <f t="shared" si="52"/>
        <v>9.1208791208791218E-2</v>
      </c>
      <c r="AH99" s="148">
        <f t="shared" si="52"/>
        <v>9.1208791208791218E-2</v>
      </c>
      <c r="AI99" s="148">
        <f t="shared" ref="AI99" si="56">AI81+AI87+AI93</f>
        <v>9.1208791208791218E-2</v>
      </c>
    </row>
    <row r="100" spans="2:35" ht="15.75" customHeight="1" x14ac:dyDescent="0.3">
      <c r="B100" s="55" t="str">
        <f>'8.Generators Charge'!B101</f>
        <v>Residential customers at Low Voltage</v>
      </c>
      <c r="C100" s="48" t="s">
        <v>190</v>
      </c>
      <c r="D100" s="52"/>
      <c r="E100" s="148">
        <f t="shared" si="54"/>
        <v>9.1208791208791218E-2</v>
      </c>
      <c r="F100" s="148">
        <f t="shared" si="52"/>
        <v>9.1208791208791218E-2</v>
      </c>
      <c r="G100" s="148">
        <f t="shared" si="52"/>
        <v>9.1208791208791218E-2</v>
      </c>
      <c r="H100" s="148">
        <f t="shared" si="52"/>
        <v>9.1208791208791218E-2</v>
      </c>
      <c r="I100" s="148">
        <f t="shared" si="52"/>
        <v>9.1208791208791218E-2</v>
      </c>
      <c r="J100" s="148">
        <f t="shared" si="52"/>
        <v>9.1208791208791218E-2</v>
      </c>
      <c r="K100" s="148">
        <f t="shared" si="52"/>
        <v>9.1208791208791218E-2</v>
      </c>
      <c r="L100" s="148">
        <f t="shared" si="52"/>
        <v>9.1208791208791218E-2</v>
      </c>
      <c r="M100" s="148">
        <f t="shared" si="52"/>
        <v>9.1208791208791218E-2</v>
      </c>
      <c r="N100" s="148">
        <f t="shared" si="52"/>
        <v>9.1208791208791218E-2</v>
      </c>
      <c r="O100" s="148">
        <f t="shared" si="52"/>
        <v>9.1208791208791218E-2</v>
      </c>
      <c r="P100" s="148">
        <f t="shared" si="52"/>
        <v>9.1208791208791218E-2</v>
      </c>
      <c r="Q100" s="148">
        <f t="shared" si="52"/>
        <v>9.1208791208791218E-2</v>
      </c>
      <c r="R100" s="148">
        <f t="shared" si="52"/>
        <v>9.1208791208791218E-2</v>
      </c>
      <c r="S100" s="148">
        <f t="shared" si="52"/>
        <v>9.1208791208791218E-2</v>
      </c>
      <c r="T100" s="148">
        <f t="shared" si="52"/>
        <v>9.1208791208791218E-2</v>
      </c>
      <c r="U100" s="148">
        <f t="shared" si="52"/>
        <v>9.1208791208791218E-2</v>
      </c>
      <c r="V100" s="148">
        <f t="shared" si="52"/>
        <v>9.1208791208791218E-2</v>
      </c>
      <c r="W100" s="148">
        <f t="shared" si="52"/>
        <v>9.1208791208791218E-2</v>
      </c>
      <c r="X100" s="148">
        <f t="shared" si="52"/>
        <v>9.1208791208791218E-2</v>
      </c>
      <c r="Y100" s="148">
        <f t="shared" si="52"/>
        <v>9.1208791208791218E-2</v>
      </c>
      <c r="Z100" s="148">
        <f t="shared" si="52"/>
        <v>9.1208791208791218E-2</v>
      </c>
      <c r="AA100" s="148">
        <f t="shared" si="52"/>
        <v>9.1208791208791218E-2</v>
      </c>
      <c r="AB100" s="148">
        <f t="shared" si="52"/>
        <v>9.1208791208791218E-2</v>
      </c>
      <c r="AC100" s="148">
        <f t="shared" si="52"/>
        <v>9.1208791208791218E-2</v>
      </c>
      <c r="AD100" s="148">
        <f t="shared" si="52"/>
        <v>9.1208791208791218E-2</v>
      </c>
      <c r="AE100" s="148">
        <f t="shared" si="52"/>
        <v>9.1208791208791218E-2</v>
      </c>
      <c r="AF100" s="148">
        <f t="shared" si="52"/>
        <v>9.1208791208791218E-2</v>
      </c>
      <c r="AG100" s="148">
        <f t="shared" si="52"/>
        <v>9.1208791208791218E-2</v>
      </c>
      <c r="AH100" s="148">
        <f t="shared" si="52"/>
        <v>9.1208791208791218E-2</v>
      </c>
      <c r="AI100" s="148">
        <f t="shared" ref="AI100" si="57">AI82+AI88+AI94</f>
        <v>9.1208791208791218E-2</v>
      </c>
    </row>
    <row r="101" spans="2:35" ht="15.75" customHeight="1" x14ac:dyDescent="0.3"/>
    <row r="102" spans="2:35" x14ac:dyDescent="0.3">
      <c r="B102" s="136" t="s">
        <v>299</v>
      </c>
    </row>
    <row r="103" spans="2:35" x14ac:dyDescent="0.3">
      <c r="B103" s="12" t="s">
        <v>289</v>
      </c>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row>
    <row r="104" spans="2:35" x14ac:dyDescent="0.3">
      <c r="B104" s="55" t="str">
        <f>'8.Generators Charge'!B86</f>
        <v>Industrial customers  at Medium Voltage</v>
      </c>
      <c r="C104" s="48" t="s">
        <v>308</v>
      </c>
      <c r="E104" s="148">
        <f>0</f>
        <v>0</v>
      </c>
      <c r="F104" s="148">
        <f>0</f>
        <v>0</v>
      </c>
      <c r="G104" s="148">
        <f>0</f>
        <v>0</v>
      </c>
      <c r="H104" s="148">
        <f>0</f>
        <v>0</v>
      </c>
      <c r="I104" s="148">
        <f>0</f>
        <v>0</v>
      </c>
      <c r="J104" s="148">
        <f>0</f>
        <v>0</v>
      </c>
      <c r="K104" s="148">
        <f>0</f>
        <v>0</v>
      </c>
      <c r="L104" s="148">
        <f>0</f>
        <v>0</v>
      </c>
      <c r="M104" s="148">
        <f>0</f>
        <v>0</v>
      </c>
      <c r="N104" s="148">
        <f>0</f>
        <v>0</v>
      </c>
      <c r="O104" s="148">
        <f>0</f>
        <v>0</v>
      </c>
      <c r="P104" s="148">
        <f>0</f>
        <v>0</v>
      </c>
      <c r="Q104" s="148">
        <f>0</f>
        <v>0</v>
      </c>
      <c r="R104" s="148">
        <f>0</f>
        <v>0</v>
      </c>
      <c r="S104" s="148">
        <f>0</f>
        <v>0</v>
      </c>
      <c r="T104" s="148">
        <f>0</f>
        <v>0</v>
      </c>
      <c r="U104" s="148">
        <f>0</f>
        <v>0</v>
      </c>
      <c r="V104" s="148">
        <f>0</f>
        <v>0</v>
      </c>
      <c r="W104" s="148">
        <f>0</f>
        <v>0</v>
      </c>
      <c r="X104" s="148">
        <f>0</f>
        <v>0</v>
      </c>
      <c r="Y104" s="148">
        <f>0</f>
        <v>0</v>
      </c>
      <c r="Z104" s="148">
        <f>0</f>
        <v>0</v>
      </c>
      <c r="AA104" s="148">
        <f>0</f>
        <v>0</v>
      </c>
      <c r="AB104" s="148">
        <f>0</f>
        <v>0</v>
      </c>
      <c r="AC104" s="148">
        <f>0</f>
        <v>0</v>
      </c>
      <c r="AD104" s="148">
        <f>0</f>
        <v>0</v>
      </c>
      <c r="AE104" s="148">
        <f>0</f>
        <v>0</v>
      </c>
      <c r="AF104" s="148">
        <f>0</f>
        <v>0</v>
      </c>
      <c r="AG104" s="148">
        <f>0</f>
        <v>0</v>
      </c>
      <c r="AH104" s="148">
        <f>0</f>
        <v>0</v>
      </c>
      <c r="AI104" s="148">
        <f>0</f>
        <v>0</v>
      </c>
    </row>
    <row r="105" spans="2:35" x14ac:dyDescent="0.3">
      <c r="B105" s="55" t="str">
        <f>'8.Generators Charge'!B87</f>
        <v>Semi-industrial/commercial customers at Medium Voltage</v>
      </c>
      <c r="C105" s="48" t="s">
        <v>308</v>
      </c>
      <c r="E105" s="148">
        <f>0</f>
        <v>0</v>
      </c>
      <c r="F105" s="148">
        <f>0</f>
        <v>0</v>
      </c>
      <c r="G105" s="148">
        <f>0</f>
        <v>0</v>
      </c>
      <c r="H105" s="148">
        <f>0</f>
        <v>0</v>
      </c>
      <c r="I105" s="148">
        <f>0</f>
        <v>0</v>
      </c>
      <c r="J105" s="148">
        <f>0</f>
        <v>0</v>
      </c>
      <c r="K105" s="148">
        <f>0</f>
        <v>0</v>
      </c>
      <c r="L105" s="148">
        <f>0</f>
        <v>0</v>
      </c>
      <c r="M105" s="148">
        <f>0</f>
        <v>0</v>
      </c>
      <c r="N105" s="148">
        <f>0</f>
        <v>0</v>
      </c>
      <c r="O105" s="148">
        <f>0</f>
        <v>0</v>
      </c>
      <c r="P105" s="148">
        <f>0</f>
        <v>0</v>
      </c>
      <c r="Q105" s="148">
        <f>0</f>
        <v>0</v>
      </c>
      <c r="R105" s="148">
        <f>0</f>
        <v>0</v>
      </c>
      <c r="S105" s="148">
        <f>0</f>
        <v>0</v>
      </c>
      <c r="T105" s="148">
        <f>0</f>
        <v>0</v>
      </c>
      <c r="U105" s="148">
        <f>0</f>
        <v>0</v>
      </c>
      <c r="V105" s="148">
        <f>0</f>
        <v>0</v>
      </c>
      <c r="W105" s="148">
        <f>0</f>
        <v>0</v>
      </c>
      <c r="X105" s="148">
        <f>0</f>
        <v>0</v>
      </c>
      <c r="Y105" s="148">
        <f>0</f>
        <v>0</v>
      </c>
      <c r="Z105" s="148">
        <f>0</f>
        <v>0</v>
      </c>
      <c r="AA105" s="148">
        <f>0</f>
        <v>0</v>
      </c>
      <c r="AB105" s="148">
        <f>0</f>
        <v>0</v>
      </c>
      <c r="AC105" s="148">
        <f>0</f>
        <v>0</v>
      </c>
      <c r="AD105" s="148">
        <f>0</f>
        <v>0</v>
      </c>
      <c r="AE105" s="148">
        <f>0</f>
        <v>0</v>
      </c>
      <c r="AF105" s="148">
        <f>0</f>
        <v>0</v>
      </c>
      <c r="AG105" s="148">
        <f>0</f>
        <v>0</v>
      </c>
      <c r="AH105" s="148">
        <f>0</f>
        <v>0</v>
      </c>
      <c r="AI105" s="148">
        <f>0</f>
        <v>0</v>
      </c>
    </row>
    <row r="106" spans="2:35" x14ac:dyDescent="0.3">
      <c r="B106" s="55" t="str">
        <f>'8.Generators Charge'!B88</f>
        <v>Semi-industrial/commercial customers at Low Voltage</v>
      </c>
      <c r="C106" s="48" t="s">
        <v>308</v>
      </c>
      <c r="E106" s="148">
        <f>0</f>
        <v>0</v>
      </c>
      <c r="F106" s="148">
        <f>0</f>
        <v>0</v>
      </c>
      <c r="G106" s="148">
        <f>0</f>
        <v>0</v>
      </c>
      <c r="H106" s="148">
        <f>0</f>
        <v>0</v>
      </c>
      <c r="I106" s="148">
        <f>0</f>
        <v>0</v>
      </c>
      <c r="J106" s="148">
        <f>0</f>
        <v>0</v>
      </c>
      <c r="K106" s="148">
        <f>0</f>
        <v>0</v>
      </c>
      <c r="L106" s="148">
        <f>0</f>
        <v>0</v>
      </c>
      <c r="M106" s="148">
        <f>0</f>
        <v>0</v>
      </c>
      <c r="N106" s="148">
        <f>0</f>
        <v>0</v>
      </c>
      <c r="O106" s="148">
        <f>0</f>
        <v>0</v>
      </c>
      <c r="P106" s="148">
        <f>0</f>
        <v>0</v>
      </c>
      <c r="Q106" s="148">
        <f>0</f>
        <v>0</v>
      </c>
      <c r="R106" s="148">
        <f>0</f>
        <v>0</v>
      </c>
      <c r="S106" s="148">
        <f>0</f>
        <v>0</v>
      </c>
      <c r="T106" s="148">
        <f>0</f>
        <v>0</v>
      </c>
      <c r="U106" s="148">
        <f>0</f>
        <v>0</v>
      </c>
      <c r="V106" s="148">
        <f>0</f>
        <v>0</v>
      </c>
      <c r="W106" s="148">
        <f>0</f>
        <v>0</v>
      </c>
      <c r="X106" s="148">
        <f>0</f>
        <v>0</v>
      </c>
      <c r="Y106" s="148">
        <f>0</f>
        <v>0</v>
      </c>
      <c r="Z106" s="148">
        <f>0</f>
        <v>0</v>
      </c>
      <c r="AA106" s="148">
        <f>0</f>
        <v>0</v>
      </c>
      <c r="AB106" s="148">
        <f>0</f>
        <v>0</v>
      </c>
      <c r="AC106" s="148">
        <f>0</f>
        <v>0</v>
      </c>
      <c r="AD106" s="148">
        <f>0</f>
        <v>0</v>
      </c>
      <c r="AE106" s="148">
        <f>0</f>
        <v>0</v>
      </c>
      <c r="AF106" s="148">
        <f>0</f>
        <v>0</v>
      </c>
      <c r="AG106" s="148">
        <f>0</f>
        <v>0</v>
      </c>
      <c r="AH106" s="148">
        <f>0</f>
        <v>0</v>
      </c>
      <c r="AI106" s="148">
        <f>0</f>
        <v>0</v>
      </c>
    </row>
    <row r="107" spans="2:35" x14ac:dyDescent="0.3">
      <c r="B107" s="55" t="str">
        <f>'8.Generators Charge'!B89</f>
        <v>Residential customers at Low Voltage</v>
      </c>
      <c r="C107" s="48" t="s">
        <v>308</v>
      </c>
      <c r="E107" s="148">
        <f>0</f>
        <v>0</v>
      </c>
      <c r="F107" s="148">
        <f>0</f>
        <v>0</v>
      </c>
      <c r="G107" s="148">
        <f>0</f>
        <v>0</v>
      </c>
      <c r="H107" s="148">
        <f>0</f>
        <v>0</v>
      </c>
      <c r="I107" s="148">
        <f>0</f>
        <v>0</v>
      </c>
      <c r="J107" s="148">
        <f>0</f>
        <v>0</v>
      </c>
      <c r="K107" s="148">
        <f>0</f>
        <v>0</v>
      </c>
      <c r="L107" s="148">
        <f>0</f>
        <v>0</v>
      </c>
      <c r="M107" s="148">
        <f>0</f>
        <v>0</v>
      </c>
      <c r="N107" s="148">
        <f>0</f>
        <v>0</v>
      </c>
      <c r="O107" s="148">
        <f>0</f>
        <v>0</v>
      </c>
      <c r="P107" s="148">
        <f>0</f>
        <v>0</v>
      </c>
      <c r="Q107" s="148">
        <f>0</f>
        <v>0</v>
      </c>
      <c r="R107" s="148">
        <f>0</f>
        <v>0</v>
      </c>
      <c r="S107" s="148">
        <f>0</f>
        <v>0</v>
      </c>
      <c r="T107" s="148">
        <f>0</f>
        <v>0</v>
      </c>
      <c r="U107" s="148">
        <f>0</f>
        <v>0</v>
      </c>
      <c r="V107" s="148">
        <f>0</f>
        <v>0</v>
      </c>
      <c r="W107" s="148">
        <f>0</f>
        <v>0</v>
      </c>
      <c r="X107" s="148">
        <f>0</f>
        <v>0</v>
      </c>
      <c r="Y107" s="148">
        <f>0</f>
        <v>0</v>
      </c>
      <c r="Z107" s="148">
        <f>0</f>
        <v>0</v>
      </c>
      <c r="AA107" s="148">
        <f>0</f>
        <v>0</v>
      </c>
      <c r="AB107" s="148">
        <f>0</f>
        <v>0</v>
      </c>
      <c r="AC107" s="148">
        <f>0</f>
        <v>0</v>
      </c>
      <c r="AD107" s="148">
        <f>0</f>
        <v>0</v>
      </c>
      <c r="AE107" s="148">
        <f>0</f>
        <v>0</v>
      </c>
      <c r="AF107" s="148">
        <f>0</f>
        <v>0</v>
      </c>
      <c r="AG107" s="148">
        <f>0</f>
        <v>0</v>
      </c>
      <c r="AH107" s="148">
        <f>0</f>
        <v>0</v>
      </c>
      <c r="AI107" s="148">
        <f>0</f>
        <v>0</v>
      </c>
    </row>
    <row r="109" spans="2:35" x14ac:dyDescent="0.3">
      <c r="B109" s="12" t="s">
        <v>301</v>
      </c>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row>
    <row r="110" spans="2:35" x14ac:dyDescent="0.3">
      <c r="B110" s="55" t="str">
        <f>'8.Generators Charge'!B92</f>
        <v>Industrial customers  at Medium Voltage</v>
      </c>
      <c r="C110" s="48" t="s">
        <v>308</v>
      </c>
      <c r="E110" s="148">
        <f>'13.Distribution MV Charge'!D91</f>
        <v>645.83333333333337</v>
      </c>
      <c r="F110" s="148">
        <f>'13.Distribution MV Charge'!E91</f>
        <v>645.83333333333337</v>
      </c>
      <c r="G110" s="148">
        <f>'13.Distribution MV Charge'!F91</f>
        <v>645.83333333333337</v>
      </c>
      <c r="H110" s="148">
        <f>'13.Distribution MV Charge'!G91</f>
        <v>645.83333333333337</v>
      </c>
      <c r="I110" s="148">
        <f>'13.Distribution MV Charge'!H91</f>
        <v>645.83333333333337</v>
      </c>
      <c r="J110" s="148">
        <f>'13.Distribution MV Charge'!I91</f>
        <v>645.83333333333337</v>
      </c>
      <c r="K110" s="148">
        <f>'13.Distribution MV Charge'!J91</f>
        <v>645.83333333333337</v>
      </c>
      <c r="L110" s="148">
        <f>'13.Distribution MV Charge'!K91</f>
        <v>645.83333333333337</v>
      </c>
      <c r="M110" s="148">
        <f>'13.Distribution MV Charge'!L91</f>
        <v>645.83333333333337</v>
      </c>
      <c r="N110" s="148">
        <f>'13.Distribution MV Charge'!M91</f>
        <v>645.83333333333337</v>
      </c>
      <c r="O110" s="148">
        <f>'13.Distribution MV Charge'!N91</f>
        <v>645.83333333333337</v>
      </c>
      <c r="P110" s="148">
        <f>'13.Distribution MV Charge'!O91</f>
        <v>645.83333333333337</v>
      </c>
      <c r="Q110" s="148">
        <f>'13.Distribution MV Charge'!P91</f>
        <v>645.83333333333337</v>
      </c>
      <c r="R110" s="148">
        <f>'13.Distribution MV Charge'!Q91</f>
        <v>645.83333333333337</v>
      </c>
      <c r="S110" s="148">
        <f>'13.Distribution MV Charge'!R91</f>
        <v>645.83333333333337</v>
      </c>
      <c r="T110" s="148">
        <f>'13.Distribution MV Charge'!S91</f>
        <v>645.83333333333337</v>
      </c>
      <c r="U110" s="148">
        <f>'13.Distribution MV Charge'!T91</f>
        <v>645.83333333333337</v>
      </c>
      <c r="V110" s="148">
        <f>'13.Distribution MV Charge'!U91</f>
        <v>645.83333333333337</v>
      </c>
      <c r="W110" s="148">
        <f>'13.Distribution MV Charge'!V91</f>
        <v>645.83333333333337</v>
      </c>
      <c r="X110" s="148">
        <f>'13.Distribution MV Charge'!W91</f>
        <v>645.83333333333337</v>
      </c>
      <c r="Y110" s="148">
        <f>'13.Distribution MV Charge'!X91</f>
        <v>645.83333333333337</v>
      </c>
      <c r="Z110" s="148">
        <f>'13.Distribution MV Charge'!Y91</f>
        <v>645.83333333333337</v>
      </c>
      <c r="AA110" s="148">
        <f>'13.Distribution MV Charge'!Z91</f>
        <v>645.83333333333337</v>
      </c>
      <c r="AB110" s="148">
        <f>'13.Distribution MV Charge'!AA91</f>
        <v>645.83333333333337</v>
      </c>
      <c r="AC110" s="148">
        <f>'13.Distribution MV Charge'!AB91</f>
        <v>645.83333333333337</v>
      </c>
      <c r="AD110" s="148">
        <f>'13.Distribution MV Charge'!AC91</f>
        <v>645.83333333333337</v>
      </c>
      <c r="AE110" s="148">
        <f>'13.Distribution MV Charge'!AD91</f>
        <v>645.83333333333337</v>
      </c>
      <c r="AF110" s="148">
        <f>'13.Distribution MV Charge'!AE91</f>
        <v>645.83333333333337</v>
      </c>
      <c r="AG110" s="148">
        <f>'13.Distribution MV Charge'!AF91</f>
        <v>645.83333333333337</v>
      </c>
      <c r="AH110" s="148">
        <f>'13.Distribution MV Charge'!AG91</f>
        <v>645.83333333333337</v>
      </c>
      <c r="AI110" s="148">
        <f>'13.Distribution MV Charge'!AH91</f>
        <v>645.83333333333337</v>
      </c>
    </row>
    <row r="111" spans="2:35" x14ac:dyDescent="0.3">
      <c r="B111" s="55" t="str">
        <f>'8.Generators Charge'!B93</f>
        <v>Semi-industrial/commercial customers at Medium Voltage</v>
      </c>
      <c r="C111" s="48" t="s">
        <v>308</v>
      </c>
      <c r="E111" s="148">
        <f>'13.Distribution MV Charge'!D92</f>
        <v>176.13636363636363</v>
      </c>
      <c r="F111" s="148">
        <f>'13.Distribution MV Charge'!E92</f>
        <v>176.13636363636363</v>
      </c>
      <c r="G111" s="148">
        <f>'13.Distribution MV Charge'!F92</f>
        <v>176.13636363636363</v>
      </c>
      <c r="H111" s="148">
        <f>'13.Distribution MV Charge'!G92</f>
        <v>176.13636363636363</v>
      </c>
      <c r="I111" s="148">
        <f>'13.Distribution MV Charge'!H92</f>
        <v>176.13636363636363</v>
      </c>
      <c r="J111" s="148">
        <f>'13.Distribution MV Charge'!I92</f>
        <v>176.13636363636363</v>
      </c>
      <c r="K111" s="148">
        <f>'13.Distribution MV Charge'!J92</f>
        <v>176.13636363636363</v>
      </c>
      <c r="L111" s="148">
        <f>'13.Distribution MV Charge'!K92</f>
        <v>176.13636363636363</v>
      </c>
      <c r="M111" s="148">
        <f>'13.Distribution MV Charge'!L92</f>
        <v>176.13636363636363</v>
      </c>
      <c r="N111" s="148">
        <f>'13.Distribution MV Charge'!M92</f>
        <v>176.13636363636363</v>
      </c>
      <c r="O111" s="148">
        <f>'13.Distribution MV Charge'!N92</f>
        <v>176.13636363636363</v>
      </c>
      <c r="P111" s="148">
        <f>'13.Distribution MV Charge'!O92</f>
        <v>176.13636363636363</v>
      </c>
      <c r="Q111" s="148">
        <f>'13.Distribution MV Charge'!P92</f>
        <v>176.13636363636363</v>
      </c>
      <c r="R111" s="148">
        <f>'13.Distribution MV Charge'!Q92</f>
        <v>176.13636363636363</v>
      </c>
      <c r="S111" s="148">
        <f>'13.Distribution MV Charge'!R92</f>
        <v>176.13636363636363</v>
      </c>
      <c r="T111" s="148">
        <f>'13.Distribution MV Charge'!S92</f>
        <v>176.13636363636363</v>
      </c>
      <c r="U111" s="148">
        <f>'13.Distribution MV Charge'!T92</f>
        <v>176.13636363636363</v>
      </c>
      <c r="V111" s="148">
        <f>'13.Distribution MV Charge'!U92</f>
        <v>176.13636363636363</v>
      </c>
      <c r="W111" s="148">
        <f>'13.Distribution MV Charge'!V92</f>
        <v>176.13636363636363</v>
      </c>
      <c r="X111" s="148">
        <f>'13.Distribution MV Charge'!W92</f>
        <v>176.13636363636363</v>
      </c>
      <c r="Y111" s="148">
        <f>'13.Distribution MV Charge'!X92</f>
        <v>176.13636363636363</v>
      </c>
      <c r="Z111" s="148">
        <f>'13.Distribution MV Charge'!Y92</f>
        <v>176.13636363636363</v>
      </c>
      <c r="AA111" s="148">
        <f>'13.Distribution MV Charge'!Z92</f>
        <v>176.13636363636363</v>
      </c>
      <c r="AB111" s="148">
        <f>'13.Distribution MV Charge'!AA92</f>
        <v>176.13636363636363</v>
      </c>
      <c r="AC111" s="148">
        <f>'13.Distribution MV Charge'!AB92</f>
        <v>176.13636363636363</v>
      </c>
      <c r="AD111" s="148">
        <f>'13.Distribution MV Charge'!AC92</f>
        <v>176.13636363636363</v>
      </c>
      <c r="AE111" s="148">
        <f>'13.Distribution MV Charge'!AD92</f>
        <v>176.13636363636363</v>
      </c>
      <c r="AF111" s="148">
        <f>'13.Distribution MV Charge'!AE92</f>
        <v>176.13636363636363</v>
      </c>
      <c r="AG111" s="148">
        <f>'13.Distribution MV Charge'!AF92</f>
        <v>176.13636363636363</v>
      </c>
      <c r="AH111" s="148">
        <f>'13.Distribution MV Charge'!AG92</f>
        <v>176.13636363636363</v>
      </c>
      <c r="AI111" s="148">
        <f>'13.Distribution MV Charge'!AH92</f>
        <v>176.13636363636363</v>
      </c>
    </row>
    <row r="112" spans="2:35" x14ac:dyDescent="0.3">
      <c r="B112" s="55" t="str">
        <f>'8.Generators Charge'!B94</f>
        <v>Semi-industrial/commercial customers at Low Voltage</v>
      </c>
      <c r="C112" s="48" t="s">
        <v>308</v>
      </c>
      <c r="E112" s="148">
        <f>'17.Distribution LV Charge'!D89</f>
        <v>117.42424242424244</v>
      </c>
      <c r="F112" s="148">
        <f>'17.Distribution LV Charge'!E89</f>
        <v>117.42424242424244</v>
      </c>
      <c r="G112" s="148">
        <f>'17.Distribution LV Charge'!F89</f>
        <v>117.42424242424244</v>
      </c>
      <c r="H112" s="148">
        <f>'17.Distribution LV Charge'!G89</f>
        <v>117.42424242424244</v>
      </c>
      <c r="I112" s="148">
        <f>'17.Distribution LV Charge'!H89</f>
        <v>117.42424242424244</v>
      </c>
      <c r="J112" s="148">
        <f>'17.Distribution LV Charge'!I89</f>
        <v>117.42424242424244</v>
      </c>
      <c r="K112" s="148">
        <f>'17.Distribution LV Charge'!J89</f>
        <v>117.42424242424244</v>
      </c>
      <c r="L112" s="148">
        <f>'17.Distribution LV Charge'!K89</f>
        <v>117.42424242424244</v>
      </c>
      <c r="M112" s="148">
        <f>'17.Distribution LV Charge'!L89</f>
        <v>117.42424242424244</v>
      </c>
      <c r="N112" s="148">
        <f>'17.Distribution LV Charge'!M89</f>
        <v>117.42424242424244</v>
      </c>
      <c r="O112" s="148">
        <f>'17.Distribution LV Charge'!N89</f>
        <v>117.42424242424244</v>
      </c>
      <c r="P112" s="148">
        <f>'17.Distribution LV Charge'!O89</f>
        <v>117.42424242424244</v>
      </c>
      <c r="Q112" s="148">
        <f>'17.Distribution LV Charge'!P89</f>
        <v>117.42424242424244</v>
      </c>
      <c r="R112" s="148">
        <f>'17.Distribution LV Charge'!Q89</f>
        <v>117.42424242424244</v>
      </c>
      <c r="S112" s="148">
        <f>'17.Distribution LV Charge'!R89</f>
        <v>117.42424242424244</v>
      </c>
      <c r="T112" s="148">
        <f>'17.Distribution LV Charge'!S89</f>
        <v>117.42424242424244</v>
      </c>
      <c r="U112" s="148">
        <f>'17.Distribution LV Charge'!T89</f>
        <v>117.42424242424244</v>
      </c>
      <c r="V112" s="148">
        <f>'17.Distribution LV Charge'!U89</f>
        <v>117.42424242424244</v>
      </c>
      <c r="W112" s="148">
        <f>'17.Distribution LV Charge'!V89</f>
        <v>117.42424242424244</v>
      </c>
      <c r="X112" s="148">
        <f>'17.Distribution LV Charge'!W89</f>
        <v>117.42424242424244</v>
      </c>
      <c r="Y112" s="148">
        <f>'17.Distribution LV Charge'!X89</f>
        <v>117.42424242424244</v>
      </c>
      <c r="Z112" s="148">
        <f>'17.Distribution LV Charge'!Y89</f>
        <v>117.42424242424244</v>
      </c>
      <c r="AA112" s="148">
        <f>'17.Distribution LV Charge'!Z89</f>
        <v>117.42424242424244</v>
      </c>
      <c r="AB112" s="148">
        <f>'17.Distribution LV Charge'!AA89</f>
        <v>117.42424242424244</v>
      </c>
      <c r="AC112" s="148">
        <f>'17.Distribution LV Charge'!AB89</f>
        <v>117.42424242424244</v>
      </c>
      <c r="AD112" s="148">
        <f>'17.Distribution LV Charge'!AC89</f>
        <v>117.42424242424244</v>
      </c>
      <c r="AE112" s="148">
        <f>'17.Distribution LV Charge'!AD89</f>
        <v>117.42424242424244</v>
      </c>
      <c r="AF112" s="148">
        <f>'17.Distribution LV Charge'!AE89</f>
        <v>117.42424242424244</v>
      </c>
      <c r="AG112" s="148">
        <f>'17.Distribution LV Charge'!AF89</f>
        <v>117.42424242424244</v>
      </c>
      <c r="AH112" s="148">
        <f>'17.Distribution LV Charge'!AG89</f>
        <v>117.42424242424244</v>
      </c>
      <c r="AI112" s="148">
        <f>'17.Distribution LV Charge'!AH89</f>
        <v>117.42424242424244</v>
      </c>
    </row>
    <row r="113" spans="2:35" x14ac:dyDescent="0.3">
      <c r="B113" s="55" t="str">
        <f>'8.Generators Charge'!B95</f>
        <v>Residential customers at Low Voltage</v>
      </c>
      <c r="C113" s="48" t="s">
        <v>308</v>
      </c>
      <c r="E113" s="148">
        <f>'17.Distribution LV Charge'!D90</f>
        <v>2.8640059127864008</v>
      </c>
      <c r="F113" s="148">
        <f>'17.Distribution LV Charge'!E90</f>
        <v>2.8640059127864008</v>
      </c>
      <c r="G113" s="148">
        <f>'17.Distribution LV Charge'!F90</f>
        <v>2.8640059127864008</v>
      </c>
      <c r="H113" s="148">
        <f>'17.Distribution LV Charge'!G90</f>
        <v>2.8640059127864008</v>
      </c>
      <c r="I113" s="148">
        <f>'17.Distribution LV Charge'!H90</f>
        <v>2.8640059127864008</v>
      </c>
      <c r="J113" s="148">
        <f>'17.Distribution LV Charge'!I90</f>
        <v>2.8640059127864008</v>
      </c>
      <c r="K113" s="148">
        <f>'17.Distribution LV Charge'!J90</f>
        <v>2.8640059127864008</v>
      </c>
      <c r="L113" s="148">
        <f>'17.Distribution LV Charge'!K90</f>
        <v>2.8640059127864008</v>
      </c>
      <c r="M113" s="148">
        <f>'17.Distribution LV Charge'!L90</f>
        <v>2.8640059127864008</v>
      </c>
      <c r="N113" s="148">
        <f>'17.Distribution LV Charge'!M90</f>
        <v>2.8640059127864008</v>
      </c>
      <c r="O113" s="148">
        <f>'17.Distribution LV Charge'!N90</f>
        <v>2.8640059127864008</v>
      </c>
      <c r="P113" s="148">
        <f>'17.Distribution LV Charge'!O90</f>
        <v>2.8640059127864008</v>
      </c>
      <c r="Q113" s="148">
        <f>'17.Distribution LV Charge'!P90</f>
        <v>2.8640059127864008</v>
      </c>
      <c r="R113" s="148">
        <f>'17.Distribution LV Charge'!Q90</f>
        <v>2.8640059127864008</v>
      </c>
      <c r="S113" s="148">
        <f>'17.Distribution LV Charge'!R90</f>
        <v>2.8640059127864008</v>
      </c>
      <c r="T113" s="148">
        <f>'17.Distribution LV Charge'!S90</f>
        <v>2.8640059127864008</v>
      </c>
      <c r="U113" s="148">
        <f>'17.Distribution LV Charge'!T90</f>
        <v>2.8640059127864008</v>
      </c>
      <c r="V113" s="148">
        <f>'17.Distribution LV Charge'!U90</f>
        <v>2.8640059127864008</v>
      </c>
      <c r="W113" s="148">
        <f>'17.Distribution LV Charge'!V90</f>
        <v>2.8640059127864008</v>
      </c>
      <c r="X113" s="148">
        <f>'17.Distribution LV Charge'!W90</f>
        <v>2.8640059127864008</v>
      </c>
      <c r="Y113" s="148">
        <f>'17.Distribution LV Charge'!X90</f>
        <v>2.8640059127864008</v>
      </c>
      <c r="Z113" s="148">
        <f>'17.Distribution LV Charge'!Y90</f>
        <v>2.8640059127864008</v>
      </c>
      <c r="AA113" s="148">
        <f>'17.Distribution LV Charge'!Z90</f>
        <v>2.8640059127864008</v>
      </c>
      <c r="AB113" s="148">
        <f>'17.Distribution LV Charge'!AA90</f>
        <v>2.8640059127864008</v>
      </c>
      <c r="AC113" s="148">
        <f>'17.Distribution LV Charge'!AB90</f>
        <v>2.8640059127864008</v>
      </c>
      <c r="AD113" s="148">
        <f>'17.Distribution LV Charge'!AC90</f>
        <v>2.8640059127864008</v>
      </c>
      <c r="AE113" s="148">
        <f>'17.Distribution LV Charge'!AD90</f>
        <v>2.8640059127864008</v>
      </c>
      <c r="AF113" s="148">
        <f>'17.Distribution LV Charge'!AE90</f>
        <v>2.8640059127864008</v>
      </c>
      <c r="AG113" s="148">
        <f>'17.Distribution LV Charge'!AF90</f>
        <v>2.8640059127864008</v>
      </c>
      <c r="AH113" s="148">
        <f>'17.Distribution LV Charge'!AG90</f>
        <v>2.8640059127864008</v>
      </c>
      <c r="AI113" s="148">
        <f>'17.Distribution LV Charge'!AH90</f>
        <v>2.8640059127864008</v>
      </c>
    </row>
    <row r="115" spans="2:35" x14ac:dyDescent="0.3">
      <c r="B115" s="12" t="s">
        <v>346</v>
      </c>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row>
    <row r="116" spans="2:35" x14ac:dyDescent="0.3">
      <c r="B116" s="55" t="str">
        <f>'8.Generators Charge'!B98</f>
        <v>Industrial customers  at Medium Voltage</v>
      </c>
      <c r="C116" s="48" t="s">
        <v>308</v>
      </c>
      <c r="E116" s="148">
        <f>'22.Commerc Charge'!D88</f>
        <v>175.00000000000003</v>
      </c>
      <c r="F116" s="148">
        <f>'22.Commerc Charge'!E88</f>
        <v>175.00000000000003</v>
      </c>
      <c r="G116" s="148">
        <f>'22.Commerc Charge'!F88</f>
        <v>175.00000000000003</v>
      </c>
      <c r="H116" s="148">
        <f>'22.Commerc Charge'!G88</f>
        <v>175.00000000000003</v>
      </c>
      <c r="I116" s="148">
        <f>'22.Commerc Charge'!H88</f>
        <v>175.00000000000003</v>
      </c>
      <c r="J116" s="148">
        <f>'22.Commerc Charge'!I88</f>
        <v>175.00000000000003</v>
      </c>
      <c r="K116" s="148">
        <f>'22.Commerc Charge'!J88</f>
        <v>175.00000000000003</v>
      </c>
      <c r="L116" s="148">
        <f>'22.Commerc Charge'!K88</f>
        <v>175.00000000000003</v>
      </c>
      <c r="M116" s="148">
        <f>'22.Commerc Charge'!L88</f>
        <v>175.00000000000003</v>
      </c>
      <c r="N116" s="148">
        <f>'22.Commerc Charge'!M88</f>
        <v>175.00000000000003</v>
      </c>
      <c r="O116" s="148">
        <f>'22.Commerc Charge'!N88</f>
        <v>175.00000000000003</v>
      </c>
      <c r="P116" s="148">
        <f>'22.Commerc Charge'!O88</f>
        <v>175.00000000000003</v>
      </c>
      <c r="Q116" s="148">
        <f>'22.Commerc Charge'!P88</f>
        <v>175.00000000000003</v>
      </c>
      <c r="R116" s="148">
        <f>'22.Commerc Charge'!Q88</f>
        <v>175.00000000000003</v>
      </c>
      <c r="S116" s="148">
        <f>'22.Commerc Charge'!R88</f>
        <v>175.00000000000003</v>
      </c>
      <c r="T116" s="148">
        <f>'22.Commerc Charge'!S88</f>
        <v>175.00000000000003</v>
      </c>
      <c r="U116" s="148">
        <f>'22.Commerc Charge'!T88</f>
        <v>175.00000000000003</v>
      </c>
      <c r="V116" s="148">
        <f>'22.Commerc Charge'!U88</f>
        <v>175.00000000000003</v>
      </c>
      <c r="W116" s="148">
        <f>'22.Commerc Charge'!V88</f>
        <v>175.00000000000003</v>
      </c>
      <c r="X116" s="148">
        <f>'22.Commerc Charge'!W88</f>
        <v>175.00000000000003</v>
      </c>
      <c r="Y116" s="148">
        <f>'22.Commerc Charge'!X88</f>
        <v>175.00000000000003</v>
      </c>
      <c r="Z116" s="148">
        <f>'22.Commerc Charge'!Y88</f>
        <v>175.00000000000003</v>
      </c>
      <c r="AA116" s="148">
        <f>'22.Commerc Charge'!Z88</f>
        <v>175.00000000000003</v>
      </c>
      <c r="AB116" s="148">
        <f>'22.Commerc Charge'!AA88</f>
        <v>175.00000000000003</v>
      </c>
      <c r="AC116" s="148">
        <f>'22.Commerc Charge'!AB88</f>
        <v>175.00000000000003</v>
      </c>
      <c r="AD116" s="148">
        <f>'22.Commerc Charge'!AC88</f>
        <v>175.00000000000003</v>
      </c>
      <c r="AE116" s="148">
        <f>'22.Commerc Charge'!AD88</f>
        <v>175.00000000000003</v>
      </c>
      <c r="AF116" s="148">
        <f>'22.Commerc Charge'!AE88</f>
        <v>175.00000000000003</v>
      </c>
      <c r="AG116" s="148">
        <f>'22.Commerc Charge'!AF88</f>
        <v>175.00000000000003</v>
      </c>
      <c r="AH116" s="148">
        <f>'22.Commerc Charge'!AG88</f>
        <v>175.00000000000003</v>
      </c>
      <c r="AI116" s="148">
        <f>'22.Commerc Charge'!AH88</f>
        <v>175.00000000000003</v>
      </c>
    </row>
    <row r="117" spans="2:35" x14ac:dyDescent="0.3">
      <c r="B117" s="55" t="str">
        <f>'8.Generators Charge'!B99</f>
        <v>Semi-industrial/commercial customers at Medium Voltage</v>
      </c>
      <c r="C117" s="48" t="s">
        <v>308</v>
      </c>
      <c r="E117" s="148">
        <f>'22.Commerc Charge'!D89</f>
        <v>47.727272727272727</v>
      </c>
      <c r="F117" s="148">
        <f>'22.Commerc Charge'!E89</f>
        <v>47.727272727272727</v>
      </c>
      <c r="G117" s="148">
        <f>'22.Commerc Charge'!F89</f>
        <v>47.727272727272727</v>
      </c>
      <c r="H117" s="148">
        <f>'22.Commerc Charge'!G89</f>
        <v>47.727272727272727</v>
      </c>
      <c r="I117" s="148">
        <f>'22.Commerc Charge'!H89</f>
        <v>47.727272727272727</v>
      </c>
      <c r="J117" s="148">
        <f>'22.Commerc Charge'!I89</f>
        <v>47.727272727272727</v>
      </c>
      <c r="K117" s="148">
        <f>'22.Commerc Charge'!J89</f>
        <v>47.727272727272727</v>
      </c>
      <c r="L117" s="148">
        <f>'22.Commerc Charge'!K89</f>
        <v>47.727272727272727</v>
      </c>
      <c r="M117" s="148">
        <f>'22.Commerc Charge'!L89</f>
        <v>47.727272727272727</v>
      </c>
      <c r="N117" s="148">
        <f>'22.Commerc Charge'!M89</f>
        <v>47.727272727272727</v>
      </c>
      <c r="O117" s="148">
        <f>'22.Commerc Charge'!N89</f>
        <v>47.727272727272727</v>
      </c>
      <c r="P117" s="148">
        <f>'22.Commerc Charge'!O89</f>
        <v>47.727272727272727</v>
      </c>
      <c r="Q117" s="148">
        <f>'22.Commerc Charge'!P89</f>
        <v>47.727272727272727</v>
      </c>
      <c r="R117" s="148">
        <f>'22.Commerc Charge'!Q89</f>
        <v>47.727272727272727</v>
      </c>
      <c r="S117" s="148">
        <f>'22.Commerc Charge'!R89</f>
        <v>47.727272727272727</v>
      </c>
      <c r="T117" s="148">
        <f>'22.Commerc Charge'!S89</f>
        <v>47.727272727272727</v>
      </c>
      <c r="U117" s="148">
        <f>'22.Commerc Charge'!T89</f>
        <v>47.727272727272727</v>
      </c>
      <c r="V117" s="148">
        <f>'22.Commerc Charge'!U89</f>
        <v>47.727272727272727</v>
      </c>
      <c r="W117" s="148">
        <f>'22.Commerc Charge'!V89</f>
        <v>47.727272727272727</v>
      </c>
      <c r="X117" s="148">
        <f>'22.Commerc Charge'!W89</f>
        <v>47.727272727272727</v>
      </c>
      <c r="Y117" s="148">
        <f>'22.Commerc Charge'!X89</f>
        <v>47.727272727272727</v>
      </c>
      <c r="Z117" s="148">
        <f>'22.Commerc Charge'!Y89</f>
        <v>47.727272727272727</v>
      </c>
      <c r="AA117" s="148">
        <f>'22.Commerc Charge'!Z89</f>
        <v>47.727272727272727</v>
      </c>
      <c r="AB117" s="148">
        <f>'22.Commerc Charge'!AA89</f>
        <v>47.727272727272727</v>
      </c>
      <c r="AC117" s="148">
        <f>'22.Commerc Charge'!AB89</f>
        <v>47.727272727272727</v>
      </c>
      <c r="AD117" s="148">
        <f>'22.Commerc Charge'!AC89</f>
        <v>47.727272727272727</v>
      </c>
      <c r="AE117" s="148">
        <f>'22.Commerc Charge'!AD89</f>
        <v>47.727272727272727</v>
      </c>
      <c r="AF117" s="148">
        <f>'22.Commerc Charge'!AE89</f>
        <v>47.727272727272727</v>
      </c>
      <c r="AG117" s="148">
        <f>'22.Commerc Charge'!AF89</f>
        <v>47.727272727272727</v>
      </c>
      <c r="AH117" s="148">
        <f>'22.Commerc Charge'!AG89</f>
        <v>47.727272727272727</v>
      </c>
      <c r="AI117" s="148">
        <f>'22.Commerc Charge'!AH89</f>
        <v>47.727272727272727</v>
      </c>
    </row>
    <row r="118" spans="2:35" x14ac:dyDescent="0.3">
      <c r="B118" s="55" t="str">
        <f>'8.Generators Charge'!B100</f>
        <v>Semi-industrial/commercial customers at Low Voltage</v>
      </c>
      <c r="C118" s="48" t="s">
        <v>308</v>
      </c>
      <c r="E118" s="148">
        <f>'22.Commerc Charge'!D90</f>
        <v>47.727272727272727</v>
      </c>
      <c r="F118" s="148">
        <f>'22.Commerc Charge'!E90</f>
        <v>47.727272727272727</v>
      </c>
      <c r="G118" s="148">
        <f>'22.Commerc Charge'!F90</f>
        <v>47.727272727272727</v>
      </c>
      <c r="H118" s="148">
        <f>'22.Commerc Charge'!G90</f>
        <v>47.727272727272727</v>
      </c>
      <c r="I118" s="148">
        <f>'22.Commerc Charge'!H90</f>
        <v>47.727272727272727</v>
      </c>
      <c r="J118" s="148">
        <f>'22.Commerc Charge'!I90</f>
        <v>47.727272727272727</v>
      </c>
      <c r="K118" s="148">
        <f>'22.Commerc Charge'!J90</f>
        <v>47.727272727272727</v>
      </c>
      <c r="L118" s="148">
        <f>'22.Commerc Charge'!K90</f>
        <v>47.727272727272727</v>
      </c>
      <c r="M118" s="148">
        <f>'22.Commerc Charge'!L90</f>
        <v>47.727272727272727</v>
      </c>
      <c r="N118" s="148">
        <f>'22.Commerc Charge'!M90</f>
        <v>47.727272727272727</v>
      </c>
      <c r="O118" s="148">
        <f>'22.Commerc Charge'!N90</f>
        <v>47.727272727272727</v>
      </c>
      <c r="P118" s="148">
        <f>'22.Commerc Charge'!O90</f>
        <v>47.727272727272727</v>
      </c>
      <c r="Q118" s="148">
        <f>'22.Commerc Charge'!P90</f>
        <v>47.727272727272727</v>
      </c>
      <c r="R118" s="148">
        <f>'22.Commerc Charge'!Q90</f>
        <v>47.727272727272727</v>
      </c>
      <c r="S118" s="148">
        <f>'22.Commerc Charge'!R90</f>
        <v>47.727272727272727</v>
      </c>
      <c r="T118" s="148">
        <f>'22.Commerc Charge'!S90</f>
        <v>47.727272727272727</v>
      </c>
      <c r="U118" s="148">
        <f>'22.Commerc Charge'!T90</f>
        <v>47.727272727272727</v>
      </c>
      <c r="V118" s="148">
        <f>'22.Commerc Charge'!U90</f>
        <v>47.727272727272727</v>
      </c>
      <c r="W118" s="148">
        <f>'22.Commerc Charge'!V90</f>
        <v>47.727272727272727</v>
      </c>
      <c r="X118" s="148">
        <f>'22.Commerc Charge'!W90</f>
        <v>47.727272727272727</v>
      </c>
      <c r="Y118" s="148">
        <f>'22.Commerc Charge'!X90</f>
        <v>47.727272727272727</v>
      </c>
      <c r="Z118" s="148">
        <f>'22.Commerc Charge'!Y90</f>
        <v>47.727272727272727</v>
      </c>
      <c r="AA118" s="148">
        <f>'22.Commerc Charge'!Z90</f>
        <v>47.727272727272727</v>
      </c>
      <c r="AB118" s="148">
        <f>'22.Commerc Charge'!AA90</f>
        <v>47.727272727272727</v>
      </c>
      <c r="AC118" s="148">
        <f>'22.Commerc Charge'!AB90</f>
        <v>47.727272727272727</v>
      </c>
      <c r="AD118" s="148">
        <f>'22.Commerc Charge'!AC90</f>
        <v>47.727272727272727</v>
      </c>
      <c r="AE118" s="148">
        <f>'22.Commerc Charge'!AD90</f>
        <v>47.727272727272727</v>
      </c>
      <c r="AF118" s="148">
        <f>'22.Commerc Charge'!AE90</f>
        <v>47.727272727272727</v>
      </c>
      <c r="AG118" s="148">
        <f>'22.Commerc Charge'!AF90</f>
        <v>47.727272727272727</v>
      </c>
      <c r="AH118" s="148">
        <f>'22.Commerc Charge'!AG90</f>
        <v>47.727272727272727</v>
      </c>
      <c r="AI118" s="148">
        <f>'22.Commerc Charge'!AH90</f>
        <v>47.727272727272727</v>
      </c>
    </row>
    <row r="119" spans="2:35" x14ac:dyDescent="0.3">
      <c r="B119" s="55" t="str">
        <f>'8.Generators Charge'!B101</f>
        <v>Residential customers at Low Voltage</v>
      </c>
      <c r="C119" s="48" t="s">
        <v>308</v>
      </c>
      <c r="E119" s="148">
        <f>'22.Commerc Charge'!D91</f>
        <v>1.1640798226164082</v>
      </c>
      <c r="F119" s="148">
        <f>'22.Commerc Charge'!E91</f>
        <v>1.1640798226164082</v>
      </c>
      <c r="G119" s="148">
        <f>'22.Commerc Charge'!F91</f>
        <v>1.1640798226164082</v>
      </c>
      <c r="H119" s="148">
        <f>'22.Commerc Charge'!G91</f>
        <v>1.1640798226164082</v>
      </c>
      <c r="I119" s="148">
        <f>'22.Commerc Charge'!H91</f>
        <v>1.1640798226164082</v>
      </c>
      <c r="J119" s="148">
        <f>'22.Commerc Charge'!I91</f>
        <v>1.1640798226164082</v>
      </c>
      <c r="K119" s="148">
        <f>'22.Commerc Charge'!J91</f>
        <v>1.1640798226164082</v>
      </c>
      <c r="L119" s="148">
        <f>'22.Commerc Charge'!K91</f>
        <v>1.1640798226164082</v>
      </c>
      <c r="M119" s="148">
        <f>'22.Commerc Charge'!L91</f>
        <v>1.1640798226164082</v>
      </c>
      <c r="N119" s="148">
        <f>'22.Commerc Charge'!M91</f>
        <v>1.1640798226164082</v>
      </c>
      <c r="O119" s="148">
        <f>'22.Commerc Charge'!N91</f>
        <v>1.1640798226164082</v>
      </c>
      <c r="P119" s="148">
        <f>'22.Commerc Charge'!O91</f>
        <v>1.1640798226164082</v>
      </c>
      <c r="Q119" s="148">
        <f>'22.Commerc Charge'!P91</f>
        <v>1.1640798226164082</v>
      </c>
      <c r="R119" s="148">
        <f>'22.Commerc Charge'!Q91</f>
        <v>1.1640798226164082</v>
      </c>
      <c r="S119" s="148">
        <f>'22.Commerc Charge'!R91</f>
        <v>1.1640798226164082</v>
      </c>
      <c r="T119" s="148">
        <f>'22.Commerc Charge'!S91</f>
        <v>1.1640798226164082</v>
      </c>
      <c r="U119" s="148">
        <f>'22.Commerc Charge'!T91</f>
        <v>1.1640798226164082</v>
      </c>
      <c r="V119" s="148">
        <f>'22.Commerc Charge'!U91</f>
        <v>1.1640798226164082</v>
      </c>
      <c r="W119" s="148">
        <f>'22.Commerc Charge'!V91</f>
        <v>1.1640798226164082</v>
      </c>
      <c r="X119" s="148">
        <f>'22.Commerc Charge'!W91</f>
        <v>1.1640798226164082</v>
      </c>
      <c r="Y119" s="148">
        <f>'22.Commerc Charge'!X91</f>
        <v>1.1640798226164082</v>
      </c>
      <c r="Z119" s="148">
        <f>'22.Commerc Charge'!Y91</f>
        <v>1.1640798226164082</v>
      </c>
      <c r="AA119" s="148">
        <f>'22.Commerc Charge'!Z91</f>
        <v>1.1640798226164082</v>
      </c>
      <c r="AB119" s="148">
        <f>'22.Commerc Charge'!AA91</f>
        <v>1.1640798226164082</v>
      </c>
      <c r="AC119" s="148">
        <f>'22.Commerc Charge'!AB91</f>
        <v>1.1640798226164082</v>
      </c>
      <c r="AD119" s="148">
        <f>'22.Commerc Charge'!AC91</f>
        <v>1.1640798226164082</v>
      </c>
      <c r="AE119" s="148">
        <f>'22.Commerc Charge'!AD91</f>
        <v>1.1640798226164082</v>
      </c>
      <c r="AF119" s="148">
        <f>'22.Commerc Charge'!AE91</f>
        <v>1.1640798226164082</v>
      </c>
      <c r="AG119" s="148">
        <f>'22.Commerc Charge'!AF91</f>
        <v>1.1640798226164082</v>
      </c>
      <c r="AH119" s="148">
        <f>'22.Commerc Charge'!AG91</f>
        <v>1.1640798226164082</v>
      </c>
      <c r="AI119" s="148">
        <f>'22.Commerc Charge'!AH91</f>
        <v>1.1640798226164082</v>
      </c>
    </row>
    <row r="121" spans="2:35" x14ac:dyDescent="0.3">
      <c r="B121" s="12" t="s">
        <v>290</v>
      </c>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row>
    <row r="122" spans="2:35" x14ac:dyDescent="0.3">
      <c r="B122" s="55" t="str">
        <f>'8.Generators Charge'!B104</f>
        <v>Industrial customers  at Medium Voltage</v>
      </c>
      <c r="C122" s="48" t="s">
        <v>308</v>
      </c>
      <c r="E122" s="148">
        <f>E104+E110+E116</f>
        <v>820.83333333333337</v>
      </c>
      <c r="F122" s="148">
        <f t="shared" ref="F122:AH125" si="58">F104+F110+F116</f>
        <v>820.83333333333337</v>
      </c>
      <c r="G122" s="148">
        <f t="shared" si="58"/>
        <v>820.83333333333337</v>
      </c>
      <c r="H122" s="148">
        <f t="shared" si="58"/>
        <v>820.83333333333337</v>
      </c>
      <c r="I122" s="148">
        <f t="shared" si="58"/>
        <v>820.83333333333337</v>
      </c>
      <c r="J122" s="148">
        <f t="shared" si="58"/>
        <v>820.83333333333337</v>
      </c>
      <c r="K122" s="148">
        <f t="shared" si="58"/>
        <v>820.83333333333337</v>
      </c>
      <c r="L122" s="148">
        <f t="shared" si="58"/>
        <v>820.83333333333337</v>
      </c>
      <c r="M122" s="148">
        <f t="shared" si="58"/>
        <v>820.83333333333337</v>
      </c>
      <c r="N122" s="148">
        <f t="shared" si="58"/>
        <v>820.83333333333337</v>
      </c>
      <c r="O122" s="148">
        <f t="shared" si="58"/>
        <v>820.83333333333337</v>
      </c>
      <c r="P122" s="148">
        <f t="shared" si="58"/>
        <v>820.83333333333337</v>
      </c>
      <c r="Q122" s="148">
        <f t="shared" si="58"/>
        <v>820.83333333333337</v>
      </c>
      <c r="R122" s="148">
        <f t="shared" si="58"/>
        <v>820.83333333333337</v>
      </c>
      <c r="S122" s="148">
        <f t="shared" si="58"/>
        <v>820.83333333333337</v>
      </c>
      <c r="T122" s="148">
        <f t="shared" si="58"/>
        <v>820.83333333333337</v>
      </c>
      <c r="U122" s="148">
        <f t="shared" si="58"/>
        <v>820.83333333333337</v>
      </c>
      <c r="V122" s="148">
        <f t="shared" si="58"/>
        <v>820.83333333333337</v>
      </c>
      <c r="W122" s="148">
        <f t="shared" si="58"/>
        <v>820.83333333333337</v>
      </c>
      <c r="X122" s="148">
        <f t="shared" si="58"/>
        <v>820.83333333333337</v>
      </c>
      <c r="Y122" s="148">
        <f t="shared" si="58"/>
        <v>820.83333333333337</v>
      </c>
      <c r="Z122" s="148">
        <f t="shared" si="58"/>
        <v>820.83333333333337</v>
      </c>
      <c r="AA122" s="148">
        <f t="shared" si="58"/>
        <v>820.83333333333337</v>
      </c>
      <c r="AB122" s="148">
        <f t="shared" si="58"/>
        <v>820.83333333333337</v>
      </c>
      <c r="AC122" s="148">
        <f t="shared" si="58"/>
        <v>820.83333333333337</v>
      </c>
      <c r="AD122" s="148">
        <f t="shared" si="58"/>
        <v>820.83333333333337</v>
      </c>
      <c r="AE122" s="148">
        <f t="shared" si="58"/>
        <v>820.83333333333337</v>
      </c>
      <c r="AF122" s="148">
        <f t="shared" si="58"/>
        <v>820.83333333333337</v>
      </c>
      <c r="AG122" s="148">
        <f t="shared" si="58"/>
        <v>820.83333333333337</v>
      </c>
      <c r="AH122" s="148">
        <f t="shared" si="58"/>
        <v>820.83333333333337</v>
      </c>
      <c r="AI122" s="148">
        <f t="shared" ref="AI122" si="59">AI104+AI110+AI116</f>
        <v>820.83333333333337</v>
      </c>
    </row>
    <row r="123" spans="2:35" x14ac:dyDescent="0.3">
      <c r="B123" s="55" t="str">
        <f>'8.Generators Charge'!B105</f>
        <v>Semi-industrial/commercial customers at Medium Voltage</v>
      </c>
      <c r="C123" s="48" t="s">
        <v>308</v>
      </c>
      <c r="E123" s="148">
        <f>E105+E111+E117</f>
        <v>223.86363636363635</v>
      </c>
      <c r="F123" s="148">
        <f t="shared" ref="E123:T125" si="60">F105+F111+F117</f>
        <v>223.86363636363635</v>
      </c>
      <c r="G123" s="148">
        <f t="shared" si="60"/>
        <v>223.86363636363635</v>
      </c>
      <c r="H123" s="148">
        <f t="shared" si="60"/>
        <v>223.86363636363635</v>
      </c>
      <c r="I123" s="148">
        <f t="shared" si="60"/>
        <v>223.86363636363635</v>
      </c>
      <c r="J123" s="148">
        <f t="shared" si="60"/>
        <v>223.86363636363635</v>
      </c>
      <c r="K123" s="148">
        <f t="shared" si="60"/>
        <v>223.86363636363635</v>
      </c>
      <c r="L123" s="148">
        <f t="shared" si="60"/>
        <v>223.86363636363635</v>
      </c>
      <c r="M123" s="148">
        <f t="shared" si="60"/>
        <v>223.86363636363635</v>
      </c>
      <c r="N123" s="148">
        <f t="shared" si="60"/>
        <v>223.86363636363635</v>
      </c>
      <c r="O123" s="148">
        <f t="shared" si="60"/>
        <v>223.86363636363635</v>
      </c>
      <c r="P123" s="148">
        <f t="shared" si="60"/>
        <v>223.86363636363635</v>
      </c>
      <c r="Q123" s="148">
        <f t="shared" si="60"/>
        <v>223.86363636363635</v>
      </c>
      <c r="R123" s="148">
        <f t="shared" si="60"/>
        <v>223.86363636363635</v>
      </c>
      <c r="S123" s="148">
        <f t="shared" si="60"/>
        <v>223.86363636363635</v>
      </c>
      <c r="T123" s="148">
        <f t="shared" si="60"/>
        <v>223.86363636363635</v>
      </c>
      <c r="U123" s="148">
        <f t="shared" si="58"/>
        <v>223.86363636363635</v>
      </c>
      <c r="V123" s="148">
        <f t="shared" si="58"/>
        <v>223.86363636363635</v>
      </c>
      <c r="W123" s="148">
        <f t="shared" si="58"/>
        <v>223.86363636363635</v>
      </c>
      <c r="X123" s="148">
        <f t="shared" si="58"/>
        <v>223.86363636363635</v>
      </c>
      <c r="Y123" s="148">
        <f t="shared" si="58"/>
        <v>223.86363636363635</v>
      </c>
      <c r="Z123" s="148">
        <f t="shared" si="58"/>
        <v>223.86363636363635</v>
      </c>
      <c r="AA123" s="148">
        <f t="shared" si="58"/>
        <v>223.86363636363635</v>
      </c>
      <c r="AB123" s="148">
        <f t="shared" si="58"/>
        <v>223.86363636363635</v>
      </c>
      <c r="AC123" s="148">
        <f t="shared" si="58"/>
        <v>223.86363636363635</v>
      </c>
      <c r="AD123" s="148">
        <f t="shared" si="58"/>
        <v>223.86363636363635</v>
      </c>
      <c r="AE123" s="148">
        <f t="shared" si="58"/>
        <v>223.86363636363635</v>
      </c>
      <c r="AF123" s="148">
        <f t="shared" si="58"/>
        <v>223.86363636363635</v>
      </c>
      <c r="AG123" s="148">
        <f t="shared" si="58"/>
        <v>223.86363636363635</v>
      </c>
      <c r="AH123" s="148">
        <f t="shared" si="58"/>
        <v>223.86363636363635</v>
      </c>
      <c r="AI123" s="148">
        <f t="shared" ref="AI123" si="61">AI105+AI111+AI117</f>
        <v>223.86363636363635</v>
      </c>
    </row>
    <row r="124" spans="2:35" x14ac:dyDescent="0.3">
      <c r="B124" s="55" t="str">
        <f>'8.Generators Charge'!B106</f>
        <v>Semi-industrial/commercial customers at Low Voltage</v>
      </c>
      <c r="C124" s="48" t="s">
        <v>308</v>
      </c>
      <c r="E124" s="148">
        <f t="shared" si="60"/>
        <v>165.15151515151516</v>
      </c>
      <c r="F124" s="148">
        <f t="shared" si="58"/>
        <v>165.15151515151516</v>
      </c>
      <c r="G124" s="148">
        <f t="shared" si="58"/>
        <v>165.15151515151516</v>
      </c>
      <c r="H124" s="148">
        <f t="shared" si="58"/>
        <v>165.15151515151516</v>
      </c>
      <c r="I124" s="148">
        <f t="shared" si="58"/>
        <v>165.15151515151516</v>
      </c>
      <c r="J124" s="148">
        <f t="shared" si="58"/>
        <v>165.15151515151516</v>
      </c>
      <c r="K124" s="148">
        <f t="shared" si="58"/>
        <v>165.15151515151516</v>
      </c>
      <c r="L124" s="148">
        <f t="shared" si="58"/>
        <v>165.15151515151516</v>
      </c>
      <c r="M124" s="148">
        <f t="shared" si="58"/>
        <v>165.15151515151516</v>
      </c>
      <c r="N124" s="148">
        <f t="shared" si="58"/>
        <v>165.15151515151516</v>
      </c>
      <c r="O124" s="148">
        <f t="shared" si="58"/>
        <v>165.15151515151516</v>
      </c>
      <c r="P124" s="148">
        <f t="shared" si="58"/>
        <v>165.15151515151516</v>
      </c>
      <c r="Q124" s="148">
        <f t="shared" si="58"/>
        <v>165.15151515151516</v>
      </c>
      <c r="R124" s="148">
        <f t="shared" si="58"/>
        <v>165.15151515151516</v>
      </c>
      <c r="S124" s="148">
        <f t="shared" si="58"/>
        <v>165.15151515151516</v>
      </c>
      <c r="T124" s="148">
        <f t="shared" si="58"/>
        <v>165.15151515151516</v>
      </c>
      <c r="U124" s="148">
        <f t="shared" si="58"/>
        <v>165.15151515151516</v>
      </c>
      <c r="V124" s="148">
        <f t="shared" si="58"/>
        <v>165.15151515151516</v>
      </c>
      <c r="W124" s="148">
        <f t="shared" si="58"/>
        <v>165.15151515151516</v>
      </c>
      <c r="X124" s="148">
        <f t="shared" si="58"/>
        <v>165.15151515151516</v>
      </c>
      <c r="Y124" s="148">
        <f t="shared" si="58"/>
        <v>165.15151515151516</v>
      </c>
      <c r="Z124" s="148">
        <f t="shared" si="58"/>
        <v>165.15151515151516</v>
      </c>
      <c r="AA124" s="148">
        <f t="shared" si="58"/>
        <v>165.15151515151516</v>
      </c>
      <c r="AB124" s="148">
        <f t="shared" si="58"/>
        <v>165.15151515151516</v>
      </c>
      <c r="AC124" s="148">
        <f t="shared" si="58"/>
        <v>165.15151515151516</v>
      </c>
      <c r="AD124" s="148">
        <f t="shared" si="58"/>
        <v>165.15151515151516</v>
      </c>
      <c r="AE124" s="148">
        <f t="shared" si="58"/>
        <v>165.15151515151516</v>
      </c>
      <c r="AF124" s="148">
        <f t="shared" si="58"/>
        <v>165.15151515151516</v>
      </c>
      <c r="AG124" s="148">
        <f t="shared" si="58"/>
        <v>165.15151515151516</v>
      </c>
      <c r="AH124" s="148">
        <f t="shared" si="58"/>
        <v>165.15151515151516</v>
      </c>
      <c r="AI124" s="148">
        <f t="shared" ref="AI124" si="62">AI106+AI112+AI118</f>
        <v>165.15151515151516</v>
      </c>
    </row>
    <row r="125" spans="2:35" x14ac:dyDescent="0.3">
      <c r="B125" s="55" t="str">
        <f>'8.Generators Charge'!B107</f>
        <v>Residential customers at Low Voltage</v>
      </c>
      <c r="C125" s="48" t="s">
        <v>308</v>
      </c>
      <c r="E125" s="148">
        <f t="shared" si="60"/>
        <v>4.0280857354028088</v>
      </c>
      <c r="F125" s="148">
        <f t="shared" si="58"/>
        <v>4.0280857354028088</v>
      </c>
      <c r="G125" s="148">
        <f t="shared" si="58"/>
        <v>4.0280857354028088</v>
      </c>
      <c r="H125" s="148">
        <f t="shared" si="58"/>
        <v>4.0280857354028088</v>
      </c>
      <c r="I125" s="148">
        <f t="shared" si="58"/>
        <v>4.0280857354028088</v>
      </c>
      <c r="J125" s="148">
        <f t="shared" si="58"/>
        <v>4.0280857354028088</v>
      </c>
      <c r="K125" s="148">
        <f t="shared" si="58"/>
        <v>4.0280857354028088</v>
      </c>
      <c r="L125" s="148">
        <f t="shared" si="58"/>
        <v>4.0280857354028088</v>
      </c>
      <c r="M125" s="148">
        <f t="shared" si="58"/>
        <v>4.0280857354028088</v>
      </c>
      <c r="N125" s="148">
        <f t="shared" si="58"/>
        <v>4.0280857354028088</v>
      </c>
      <c r="O125" s="148">
        <f t="shared" si="58"/>
        <v>4.0280857354028088</v>
      </c>
      <c r="P125" s="148">
        <f t="shared" si="58"/>
        <v>4.0280857354028088</v>
      </c>
      <c r="Q125" s="148">
        <f t="shared" si="58"/>
        <v>4.0280857354028088</v>
      </c>
      <c r="R125" s="148">
        <f t="shared" si="58"/>
        <v>4.0280857354028088</v>
      </c>
      <c r="S125" s="148">
        <f t="shared" si="58"/>
        <v>4.0280857354028088</v>
      </c>
      <c r="T125" s="148">
        <f t="shared" si="58"/>
        <v>4.0280857354028088</v>
      </c>
      <c r="U125" s="148">
        <f t="shared" si="58"/>
        <v>4.0280857354028088</v>
      </c>
      <c r="V125" s="148">
        <f t="shared" si="58"/>
        <v>4.0280857354028088</v>
      </c>
      <c r="W125" s="148">
        <f t="shared" si="58"/>
        <v>4.0280857354028088</v>
      </c>
      <c r="X125" s="148">
        <f t="shared" si="58"/>
        <v>4.0280857354028088</v>
      </c>
      <c r="Y125" s="148">
        <f t="shared" si="58"/>
        <v>4.0280857354028088</v>
      </c>
      <c r="Z125" s="148">
        <f t="shared" si="58"/>
        <v>4.0280857354028088</v>
      </c>
      <c r="AA125" s="148">
        <f t="shared" si="58"/>
        <v>4.0280857354028088</v>
      </c>
      <c r="AB125" s="148">
        <f t="shared" si="58"/>
        <v>4.0280857354028088</v>
      </c>
      <c r="AC125" s="148">
        <f t="shared" si="58"/>
        <v>4.0280857354028088</v>
      </c>
      <c r="AD125" s="148">
        <f t="shared" si="58"/>
        <v>4.0280857354028088</v>
      </c>
      <c r="AE125" s="148">
        <f t="shared" si="58"/>
        <v>4.0280857354028088</v>
      </c>
      <c r="AF125" s="148">
        <f t="shared" si="58"/>
        <v>4.0280857354028088</v>
      </c>
      <c r="AG125" s="148">
        <f t="shared" si="58"/>
        <v>4.0280857354028088</v>
      </c>
      <c r="AH125" s="148">
        <f t="shared" si="58"/>
        <v>4.0280857354028088</v>
      </c>
      <c r="AI125" s="148">
        <f t="shared" ref="AI125" si="63">AI107+AI113+AI119</f>
        <v>4.0280857354028088</v>
      </c>
    </row>
    <row r="126" spans="2:35" x14ac:dyDescent="0.3">
      <c r="B126" s="136"/>
    </row>
    <row r="127" spans="2:35" x14ac:dyDescent="0.3">
      <c r="B127" s="136" t="s">
        <v>302</v>
      </c>
    </row>
    <row r="128" spans="2:35" x14ac:dyDescent="0.3">
      <c r="B128" s="12" t="s">
        <v>291</v>
      </c>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row>
    <row r="129" spans="2:35" x14ac:dyDescent="0.3">
      <c r="B129" s="55" t="str">
        <f>'8.Generators Charge'!B92</f>
        <v>Industrial customers  at Medium Voltage</v>
      </c>
      <c r="C129" s="48" t="s">
        <v>191</v>
      </c>
      <c r="E129" s="148">
        <f>'8.Generators Charge'!D92</f>
        <v>233.76137254901963</v>
      </c>
      <c r="F129" s="148">
        <f>'8.Generators Charge'!E92</f>
        <v>227.35982549019607</v>
      </c>
      <c r="G129" s="148">
        <f>'8.Generators Charge'!F92</f>
        <v>220.95827843137258</v>
      </c>
      <c r="H129" s="148">
        <f>'8.Generators Charge'!G92</f>
        <v>214.55673137254902</v>
      </c>
      <c r="I129" s="148">
        <f>'8.Generators Charge'!H92</f>
        <v>208.15518431372547</v>
      </c>
      <c r="J129" s="148">
        <f>'8.Generators Charge'!I92</f>
        <v>201.75363725490195</v>
      </c>
      <c r="K129" s="148">
        <f>'8.Generators Charge'!J92</f>
        <v>195.35209019607842</v>
      </c>
      <c r="L129" s="148">
        <f>'8.Generators Charge'!K92</f>
        <v>188.9505431372549</v>
      </c>
      <c r="M129" s="148">
        <f>'8.Generators Charge'!L92</f>
        <v>182.54899607843134</v>
      </c>
      <c r="N129" s="148">
        <f>'8.Generators Charge'!M92</f>
        <v>176.14744901960782</v>
      </c>
      <c r="O129" s="148">
        <f>'8.Generators Charge'!N92</f>
        <v>169.74590196078427</v>
      </c>
      <c r="P129" s="148">
        <f>'8.Generators Charge'!O92</f>
        <v>163.34435490196074</v>
      </c>
      <c r="Q129" s="148">
        <f>'8.Generators Charge'!P92</f>
        <v>156.94280784313722</v>
      </c>
      <c r="R129" s="148">
        <f>'8.Generators Charge'!Q92</f>
        <v>150.54126078431369</v>
      </c>
      <c r="S129" s="148">
        <f>'8.Generators Charge'!R92</f>
        <v>144.13971372549014</v>
      </c>
      <c r="T129" s="148">
        <f>'8.Generators Charge'!S92</f>
        <v>137.73816666666661</v>
      </c>
      <c r="U129" s="148">
        <f>'8.Generators Charge'!T92</f>
        <v>131.33661960784309</v>
      </c>
      <c r="V129" s="148">
        <f>'8.Generators Charge'!U92</f>
        <v>124.93507254901957</v>
      </c>
      <c r="W129" s="148">
        <f>'8.Generators Charge'!V92</f>
        <v>118.53352549019603</v>
      </c>
      <c r="X129" s="148">
        <f>'8.Generators Charge'!W92</f>
        <v>112.1319784313725</v>
      </c>
      <c r="Y129" s="148">
        <f>'8.Generators Charge'!X92</f>
        <v>209.20554901960779</v>
      </c>
      <c r="Z129" s="148">
        <f>'8.Generators Charge'!Y92</f>
        <v>203.10917549019601</v>
      </c>
      <c r="AA129" s="148">
        <f>'8.Generators Charge'!Z92</f>
        <v>197.01280196078426</v>
      </c>
      <c r="AB129" s="148">
        <f>'8.Generators Charge'!AA92</f>
        <v>190.91642843137248</v>
      </c>
      <c r="AC129" s="148">
        <f>'8.Generators Charge'!AB92</f>
        <v>184.82005490196073</v>
      </c>
      <c r="AD129" s="148">
        <f>'8.Generators Charge'!AC92</f>
        <v>178.72368137254892</v>
      </c>
      <c r="AE129" s="148">
        <f>'8.Generators Charge'!AD92</f>
        <v>172.8544137254901</v>
      </c>
      <c r="AF129" s="148">
        <f>'8.Generators Charge'!AE92</f>
        <v>166.98514607843128</v>
      </c>
      <c r="AG129" s="148">
        <f>'8.Generators Charge'!AF92</f>
        <v>161.11587843137247</v>
      </c>
      <c r="AH129" s="148">
        <f>'8.Generators Charge'!AG92</f>
        <v>155.24661078431362</v>
      </c>
      <c r="AI129" s="148">
        <f>'8.Generators Charge'!AH92</f>
        <v>96.43616666666658</v>
      </c>
    </row>
    <row r="130" spans="2:35" x14ac:dyDescent="0.3">
      <c r="B130" s="55" t="str">
        <f>'8.Generators Charge'!B93</f>
        <v>Semi-industrial/commercial customers at Medium Voltage</v>
      </c>
      <c r="C130" s="48" t="s">
        <v>191</v>
      </c>
      <c r="E130" s="148">
        <f>'8.Generators Charge'!D93</f>
        <v>233.76137254901965</v>
      </c>
      <c r="F130" s="148">
        <f>'8.Generators Charge'!E93</f>
        <v>227.35982549019607</v>
      </c>
      <c r="G130" s="148">
        <f>'8.Generators Charge'!F93</f>
        <v>220.95827843137258</v>
      </c>
      <c r="H130" s="148">
        <f>'8.Generators Charge'!G93</f>
        <v>214.55673137254902</v>
      </c>
      <c r="I130" s="148">
        <f>'8.Generators Charge'!H93</f>
        <v>208.15518431372547</v>
      </c>
      <c r="J130" s="148">
        <f>'8.Generators Charge'!I93</f>
        <v>201.75363725490195</v>
      </c>
      <c r="K130" s="148">
        <f>'8.Generators Charge'!J93</f>
        <v>195.35209019607842</v>
      </c>
      <c r="L130" s="148">
        <f>'8.Generators Charge'!K93</f>
        <v>188.9505431372549</v>
      </c>
      <c r="M130" s="148">
        <f>'8.Generators Charge'!L93</f>
        <v>182.54899607843134</v>
      </c>
      <c r="N130" s="148">
        <f>'8.Generators Charge'!M93</f>
        <v>176.14744901960782</v>
      </c>
      <c r="O130" s="148">
        <f>'8.Generators Charge'!N93</f>
        <v>169.74590196078427</v>
      </c>
      <c r="P130" s="148">
        <f>'8.Generators Charge'!O93</f>
        <v>163.34435490196074</v>
      </c>
      <c r="Q130" s="148">
        <f>'8.Generators Charge'!P93</f>
        <v>156.94280784313722</v>
      </c>
      <c r="R130" s="148">
        <f>'8.Generators Charge'!Q93</f>
        <v>150.54126078431369</v>
      </c>
      <c r="S130" s="148">
        <f>'8.Generators Charge'!R93</f>
        <v>144.13971372549014</v>
      </c>
      <c r="T130" s="148">
        <f>'8.Generators Charge'!S93</f>
        <v>137.73816666666661</v>
      </c>
      <c r="U130" s="148">
        <f>'8.Generators Charge'!T93</f>
        <v>131.33661960784309</v>
      </c>
      <c r="V130" s="148">
        <f>'8.Generators Charge'!U93</f>
        <v>124.93507254901957</v>
      </c>
      <c r="W130" s="148">
        <f>'8.Generators Charge'!V93</f>
        <v>118.53352549019603</v>
      </c>
      <c r="X130" s="148">
        <f>'8.Generators Charge'!W93</f>
        <v>112.1319784313725</v>
      </c>
      <c r="Y130" s="148">
        <f>'8.Generators Charge'!X93</f>
        <v>209.20554901960782</v>
      </c>
      <c r="Z130" s="148">
        <f>'8.Generators Charge'!Y93</f>
        <v>203.10917549019601</v>
      </c>
      <c r="AA130" s="148">
        <f>'8.Generators Charge'!Z93</f>
        <v>197.01280196078426</v>
      </c>
      <c r="AB130" s="148">
        <f>'8.Generators Charge'!AA93</f>
        <v>190.91642843137248</v>
      </c>
      <c r="AC130" s="148">
        <f>'8.Generators Charge'!AB93</f>
        <v>184.82005490196073</v>
      </c>
      <c r="AD130" s="148">
        <f>'8.Generators Charge'!AC93</f>
        <v>178.72368137254895</v>
      </c>
      <c r="AE130" s="148">
        <f>'8.Generators Charge'!AD93</f>
        <v>172.8544137254901</v>
      </c>
      <c r="AF130" s="148">
        <f>'8.Generators Charge'!AE93</f>
        <v>166.98514607843128</v>
      </c>
      <c r="AG130" s="148">
        <f>'8.Generators Charge'!AF93</f>
        <v>161.11587843137247</v>
      </c>
      <c r="AH130" s="148">
        <f>'8.Generators Charge'!AG93</f>
        <v>155.24661078431362</v>
      </c>
      <c r="AI130" s="148">
        <f>'8.Generators Charge'!AH93</f>
        <v>96.436166666666594</v>
      </c>
    </row>
    <row r="131" spans="2:35" x14ac:dyDescent="0.3">
      <c r="B131" s="55" t="str">
        <f>'8.Generators Charge'!B94</f>
        <v>Semi-industrial/commercial customers at Low Voltage</v>
      </c>
      <c r="C131" s="48" t="s">
        <v>191</v>
      </c>
      <c r="E131" s="148">
        <f>'8.Generators Charge'!D94</f>
        <v>233.76137254901963</v>
      </c>
      <c r="F131" s="148">
        <f>'8.Generators Charge'!E94</f>
        <v>227.3598254901961</v>
      </c>
      <c r="G131" s="148">
        <f>'8.Generators Charge'!F94</f>
        <v>220.95827843137258</v>
      </c>
      <c r="H131" s="148">
        <f>'8.Generators Charge'!G94</f>
        <v>214.556731372549</v>
      </c>
      <c r="I131" s="148">
        <f>'8.Generators Charge'!H94</f>
        <v>208.15518431372547</v>
      </c>
      <c r="J131" s="148">
        <f>'8.Generators Charge'!I94</f>
        <v>201.75363725490192</v>
      </c>
      <c r="K131" s="148">
        <f>'8.Generators Charge'!J94</f>
        <v>195.35209019607839</v>
      </c>
      <c r="L131" s="148">
        <f>'8.Generators Charge'!K94</f>
        <v>188.9505431372549</v>
      </c>
      <c r="M131" s="148">
        <f>'8.Generators Charge'!L94</f>
        <v>182.54899607843134</v>
      </c>
      <c r="N131" s="148">
        <f>'8.Generators Charge'!M94</f>
        <v>176.14744901960782</v>
      </c>
      <c r="O131" s="148">
        <f>'8.Generators Charge'!N94</f>
        <v>169.74590196078427</v>
      </c>
      <c r="P131" s="148">
        <f>'8.Generators Charge'!O94</f>
        <v>163.34435490196074</v>
      </c>
      <c r="Q131" s="148">
        <f>'8.Generators Charge'!P94</f>
        <v>156.94280784313719</v>
      </c>
      <c r="R131" s="148">
        <f>'8.Generators Charge'!Q94</f>
        <v>150.54126078431369</v>
      </c>
      <c r="S131" s="148">
        <f>'8.Generators Charge'!R94</f>
        <v>144.13971372549014</v>
      </c>
      <c r="T131" s="148">
        <f>'8.Generators Charge'!S94</f>
        <v>137.73816666666661</v>
      </c>
      <c r="U131" s="148">
        <f>'8.Generators Charge'!T94</f>
        <v>131.33661960784309</v>
      </c>
      <c r="V131" s="148">
        <f>'8.Generators Charge'!U94</f>
        <v>124.93507254901957</v>
      </c>
      <c r="W131" s="148">
        <f>'8.Generators Charge'!V94</f>
        <v>118.53352549019604</v>
      </c>
      <c r="X131" s="148">
        <f>'8.Generators Charge'!W94</f>
        <v>112.13197843137249</v>
      </c>
      <c r="Y131" s="148">
        <f>'8.Generators Charge'!X94</f>
        <v>209.20554901960779</v>
      </c>
      <c r="Z131" s="148">
        <f>'8.Generators Charge'!Y94</f>
        <v>203.10917549019601</v>
      </c>
      <c r="AA131" s="148">
        <f>'8.Generators Charge'!Z94</f>
        <v>197.01280196078423</v>
      </c>
      <c r="AB131" s="148">
        <f>'8.Generators Charge'!AA94</f>
        <v>190.91642843137251</v>
      </c>
      <c r="AC131" s="148">
        <f>'8.Generators Charge'!AB94</f>
        <v>184.82005490196073</v>
      </c>
      <c r="AD131" s="148">
        <f>'8.Generators Charge'!AC94</f>
        <v>178.72368137254895</v>
      </c>
      <c r="AE131" s="148">
        <f>'8.Generators Charge'!AD94</f>
        <v>172.85441372549008</v>
      </c>
      <c r="AF131" s="148">
        <f>'8.Generators Charge'!AE94</f>
        <v>166.98514607843128</v>
      </c>
      <c r="AG131" s="148">
        <f>'8.Generators Charge'!AF94</f>
        <v>161.11587843137247</v>
      </c>
      <c r="AH131" s="148">
        <f>'8.Generators Charge'!AG94</f>
        <v>155.24661078431362</v>
      </c>
      <c r="AI131" s="148">
        <f>'8.Generators Charge'!AH94</f>
        <v>96.436166666666566</v>
      </c>
    </row>
    <row r="132" spans="2:35" x14ac:dyDescent="0.3">
      <c r="B132" s="55" t="str">
        <f>'8.Generators Charge'!B95</f>
        <v>Residential customers at Low Voltage</v>
      </c>
      <c r="C132" s="48" t="s">
        <v>191</v>
      </c>
      <c r="E132" s="148">
        <f>'8.Generators Charge'!D95</f>
        <v>233.76137254901963</v>
      </c>
      <c r="F132" s="148">
        <f>'8.Generators Charge'!E95</f>
        <v>227.3598254901961</v>
      </c>
      <c r="G132" s="148">
        <f>'8.Generators Charge'!F95</f>
        <v>220.95827843137258</v>
      </c>
      <c r="H132" s="148">
        <f>'8.Generators Charge'!G95</f>
        <v>214.55673137254905</v>
      </c>
      <c r="I132" s="148">
        <f>'8.Generators Charge'!H95</f>
        <v>208.1551843137255</v>
      </c>
      <c r="J132" s="148">
        <f>'8.Generators Charge'!I95</f>
        <v>201.75363725490197</v>
      </c>
      <c r="K132" s="148">
        <f>'8.Generators Charge'!J95</f>
        <v>195.35209019607845</v>
      </c>
      <c r="L132" s="148">
        <f>'8.Generators Charge'!K95</f>
        <v>188.95054313725493</v>
      </c>
      <c r="M132" s="148">
        <f>'8.Generators Charge'!L95</f>
        <v>182.5489960784314</v>
      </c>
      <c r="N132" s="148">
        <f>'8.Generators Charge'!M95</f>
        <v>176.14744901960785</v>
      </c>
      <c r="O132" s="148">
        <f>'8.Generators Charge'!N95</f>
        <v>169.74590196078429</v>
      </c>
      <c r="P132" s="148">
        <f>'8.Generators Charge'!O95</f>
        <v>163.34435490196077</v>
      </c>
      <c r="Q132" s="148">
        <f>'8.Generators Charge'!P95</f>
        <v>156.94280784313722</v>
      </c>
      <c r="R132" s="148">
        <f>'8.Generators Charge'!Q95</f>
        <v>150.54126078431372</v>
      </c>
      <c r="S132" s="148">
        <f>'8.Generators Charge'!R95</f>
        <v>144.13971372549017</v>
      </c>
      <c r="T132" s="148">
        <f>'8.Generators Charge'!S95</f>
        <v>137.73816666666661</v>
      </c>
      <c r="U132" s="148">
        <f>'8.Generators Charge'!T95</f>
        <v>131.33661960784309</v>
      </c>
      <c r="V132" s="148">
        <f>'8.Generators Charge'!U95</f>
        <v>124.93507254901957</v>
      </c>
      <c r="W132" s="148">
        <f>'8.Generators Charge'!V95</f>
        <v>118.53352549019604</v>
      </c>
      <c r="X132" s="148">
        <f>'8.Generators Charge'!W95</f>
        <v>112.13197843137252</v>
      </c>
      <c r="Y132" s="148">
        <f>'8.Generators Charge'!X95</f>
        <v>209.20554901960782</v>
      </c>
      <c r="Z132" s="148">
        <f>'8.Generators Charge'!Y95</f>
        <v>203.10917549019604</v>
      </c>
      <c r="AA132" s="148">
        <f>'8.Generators Charge'!Z95</f>
        <v>197.01280196078426</v>
      </c>
      <c r="AB132" s="148">
        <f>'8.Generators Charge'!AA95</f>
        <v>190.91642843137251</v>
      </c>
      <c r="AC132" s="148">
        <f>'8.Generators Charge'!AB95</f>
        <v>184.82005490196073</v>
      </c>
      <c r="AD132" s="148">
        <f>'8.Generators Charge'!AC95</f>
        <v>178.72368137254895</v>
      </c>
      <c r="AE132" s="148">
        <f>'8.Generators Charge'!AD95</f>
        <v>172.85441372549013</v>
      </c>
      <c r="AF132" s="148">
        <f>'8.Generators Charge'!AE95</f>
        <v>166.98514607843131</v>
      </c>
      <c r="AG132" s="148">
        <f>'8.Generators Charge'!AF95</f>
        <v>161.11587843137249</v>
      </c>
      <c r="AH132" s="148">
        <f>'8.Generators Charge'!AG95</f>
        <v>155.24661078431365</v>
      </c>
      <c r="AI132" s="148">
        <f>'8.Generators Charge'!AH95</f>
        <v>96.436166666666594</v>
      </c>
    </row>
    <row r="134" spans="2:35" x14ac:dyDescent="0.3">
      <c r="B134" s="12" t="s">
        <v>300</v>
      </c>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row>
    <row r="135" spans="2:35" x14ac:dyDescent="0.3">
      <c r="B135" s="55" t="str">
        <f>'8.Generators Charge'!B98</f>
        <v>Industrial customers  at Medium Voltage</v>
      </c>
      <c r="C135" s="48" t="s">
        <v>191</v>
      </c>
      <c r="E135" s="148">
        <f>'13.Distribution MV Charge'!D95</f>
        <v>202.237568627451</v>
      </c>
      <c r="F135" s="148">
        <f>'13.Distribution MV Charge'!E95</f>
        <v>199.45552156862746</v>
      </c>
      <c r="G135" s="148">
        <f>'13.Distribution MV Charge'!F95</f>
        <v>196.67347450980392</v>
      </c>
      <c r="H135" s="148">
        <f>'13.Distribution MV Charge'!G95</f>
        <v>174.28358431372547</v>
      </c>
      <c r="I135" s="148">
        <f>'13.Distribution MV Charge'!H95</f>
        <v>171.50153725490196</v>
      </c>
      <c r="J135" s="148">
        <f>'13.Distribution MV Charge'!I95</f>
        <v>168.7194901960784</v>
      </c>
      <c r="K135" s="148">
        <f>'13.Distribution MV Charge'!J95</f>
        <v>165.93744313725489</v>
      </c>
      <c r="L135" s="148">
        <f>'13.Distribution MV Charge'!K95</f>
        <v>163.15539607843135</v>
      </c>
      <c r="M135" s="148">
        <f>'13.Distribution MV Charge'!L95</f>
        <v>160.37334901960782</v>
      </c>
      <c r="N135" s="148">
        <f>'13.Distribution MV Charge'!M95</f>
        <v>157.59130196078428</v>
      </c>
      <c r="O135" s="148">
        <f>'13.Distribution MV Charge'!N95</f>
        <v>154.80925490196074</v>
      </c>
      <c r="P135" s="148">
        <f>'13.Distribution MV Charge'!O95</f>
        <v>152.02720784313723</v>
      </c>
      <c r="Q135" s="148">
        <f>'13.Distribution MV Charge'!P95</f>
        <v>149.2451607843137</v>
      </c>
      <c r="R135" s="148">
        <f>'13.Distribution MV Charge'!Q95</f>
        <v>146.46311372549019</v>
      </c>
      <c r="S135" s="148">
        <f>'13.Distribution MV Charge'!R95</f>
        <v>143.68106666666662</v>
      </c>
      <c r="T135" s="148">
        <f>'13.Distribution MV Charge'!S95</f>
        <v>140.89901960784312</v>
      </c>
      <c r="U135" s="148">
        <f>'13.Distribution MV Charge'!T95</f>
        <v>138.11697254901958</v>
      </c>
      <c r="V135" s="148">
        <f>'13.Distribution MV Charge'!U95</f>
        <v>135.33492549019607</v>
      </c>
      <c r="W135" s="148">
        <f>'13.Distribution MV Charge'!V95</f>
        <v>132.55287843137251</v>
      </c>
      <c r="X135" s="148">
        <f>'13.Distribution MV Charge'!W95</f>
        <v>129.770831372549</v>
      </c>
      <c r="Y135" s="148">
        <f>'13.Distribution MV Charge'!X95</f>
        <v>170.1389019607843</v>
      </c>
      <c r="Z135" s="148">
        <f>'13.Distribution MV Charge'!Y95</f>
        <v>167.35685490196076</v>
      </c>
      <c r="AA135" s="148">
        <f>'13.Distribution MV Charge'!Z95</f>
        <v>164.57480784313722</v>
      </c>
      <c r="AB135" s="148">
        <f>'13.Distribution MV Charge'!AA95</f>
        <v>161.79276078431369</v>
      </c>
      <c r="AC135" s="148">
        <f>'13.Distribution MV Charge'!AB95</f>
        <v>159.01071372549018</v>
      </c>
      <c r="AD135" s="148">
        <f>'13.Distribution MV Charge'!AC95</f>
        <v>159.06749019607841</v>
      </c>
      <c r="AE135" s="148">
        <f>'13.Distribution MV Charge'!AD95</f>
        <v>156.28544313725484</v>
      </c>
      <c r="AF135" s="148">
        <f>'13.Distribution MV Charge'!AE95</f>
        <v>153.50339607843134</v>
      </c>
      <c r="AG135" s="148">
        <f>'13.Distribution MV Charge'!AF95</f>
        <v>150.7213490196078</v>
      </c>
      <c r="AH135" s="148">
        <f>'13.Distribution MV Charge'!AG95</f>
        <v>147.93930196078429</v>
      </c>
      <c r="AI135" s="148">
        <f>'13.Distribution MV Charge'!AH95</f>
        <v>145.15725490196073</v>
      </c>
    </row>
    <row r="136" spans="2:35" x14ac:dyDescent="0.3">
      <c r="B136" s="55" t="str">
        <f>'8.Generators Charge'!B99</f>
        <v>Semi-industrial/commercial customers at Medium Voltage</v>
      </c>
      <c r="C136" s="48" t="s">
        <v>191</v>
      </c>
      <c r="E136" s="148">
        <f>'13.Distribution MV Charge'!D96</f>
        <v>202.237568627451</v>
      </c>
      <c r="F136" s="148">
        <f>'13.Distribution MV Charge'!E96</f>
        <v>199.45552156862746</v>
      </c>
      <c r="G136" s="148">
        <f>'13.Distribution MV Charge'!F96</f>
        <v>196.67347450980392</v>
      </c>
      <c r="H136" s="148">
        <f>'13.Distribution MV Charge'!G96</f>
        <v>174.28358431372547</v>
      </c>
      <c r="I136" s="148">
        <f>'13.Distribution MV Charge'!H96</f>
        <v>171.50153725490196</v>
      </c>
      <c r="J136" s="148">
        <f>'13.Distribution MV Charge'!I96</f>
        <v>168.71949019607843</v>
      </c>
      <c r="K136" s="148">
        <f>'13.Distribution MV Charge'!J96</f>
        <v>165.93744313725489</v>
      </c>
      <c r="L136" s="148">
        <f>'13.Distribution MV Charge'!K96</f>
        <v>163.15539607843135</v>
      </c>
      <c r="M136" s="148">
        <f>'13.Distribution MV Charge'!L96</f>
        <v>160.37334901960779</v>
      </c>
      <c r="N136" s="148">
        <f>'13.Distribution MV Charge'!M96</f>
        <v>157.59130196078431</v>
      </c>
      <c r="O136" s="148">
        <f>'13.Distribution MV Charge'!N96</f>
        <v>154.80925490196074</v>
      </c>
      <c r="P136" s="148">
        <f>'13.Distribution MV Charge'!O96</f>
        <v>152.02720784313723</v>
      </c>
      <c r="Q136" s="148">
        <f>'13.Distribution MV Charge'!P96</f>
        <v>149.2451607843137</v>
      </c>
      <c r="R136" s="148">
        <f>'13.Distribution MV Charge'!Q96</f>
        <v>146.46311372549016</v>
      </c>
      <c r="S136" s="148">
        <f>'13.Distribution MV Charge'!R96</f>
        <v>143.68106666666665</v>
      </c>
      <c r="T136" s="148">
        <f>'13.Distribution MV Charge'!S96</f>
        <v>140.89901960784312</v>
      </c>
      <c r="U136" s="148">
        <f>'13.Distribution MV Charge'!T96</f>
        <v>138.11697254901958</v>
      </c>
      <c r="V136" s="148">
        <f>'13.Distribution MV Charge'!U96</f>
        <v>135.33492549019604</v>
      </c>
      <c r="W136" s="148">
        <f>'13.Distribution MV Charge'!V96</f>
        <v>132.55287843137251</v>
      </c>
      <c r="X136" s="148">
        <f>'13.Distribution MV Charge'!W96</f>
        <v>129.770831372549</v>
      </c>
      <c r="Y136" s="148">
        <f>'13.Distribution MV Charge'!X96</f>
        <v>170.1389019607843</v>
      </c>
      <c r="Z136" s="148">
        <f>'13.Distribution MV Charge'!Y96</f>
        <v>167.35685490196076</v>
      </c>
      <c r="AA136" s="148">
        <f>'13.Distribution MV Charge'!Z96</f>
        <v>164.57480784313722</v>
      </c>
      <c r="AB136" s="148">
        <f>'13.Distribution MV Charge'!AA96</f>
        <v>161.79276078431371</v>
      </c>
      <c r="AC136" s="148">
        <f>'13.Distribution MV Charge'!AB96</f>
        <v>159.01071372549018</v>
      </c>
      <c r="AD136" s="148">
        <f>'13.Distribution MV Charge'!AC96</f>
        <v>159.06749019607838</v>
      </c>
      <c r="AE136" s="148">
        <f>'13.Distribution MV Charge'!AD96</f>
        <v>156.28544313725484</v>
      </c>
      <c r="AF136" s="148">
        <f>'13.Distribution MV Charge'!AE96</f>
        <v>153.50339607843134</v>
      </c>
      <c r="AG136" s="148">
        <f>'13.Distribution MV Charge'!AF96</f>
        <v>150.7213490196078</v>
      </c>
      <c r="AH136" s="148">
        <f>'13.Distribution MV Charge'!AG96</f>
        <v>147.93930196078429</v>
      </c>
      <c r="AI136" s="148">
        <f>'13.Distribution MV Charge'!AH96</f>
        <v>145.15725490196073</v>
      </c>
    </row>
    <row r="137" spans="2:35" x14ac:dyDescent="0.3">
      <c r="B137" s="55" t="str">
        <f>'8.Generators Charge'!B100</f>
        <v>Semi-industrial/commercial customers at Low Voltage</v>
      </c>
      <c r="C137" s="48" t="s">
        <v>191</v>
      </c>
      <c r="E137" s="148">
        <f>'13.Distribution MV Charge'!D97+'17.Distribution LV Charge'!D93</f>
        <v>542.80220862745102</v>
      </c>
      <c r="F137" s="148">
        <f>'13.Distribution MV Charge'!E97+'17.Distribution LV Charge'!E93</f>
        <v>534.34478556862746</v>
      </c>
      <c r="G137" s="148">
        <f>'13.Distribution MV Charge'!F97+'17.Distribution LV Charge'!F93</f>
        <v>525.88736250980378</v>
      </c>
      <c r="H137" s="148">
        <f>'13.Distribution MV Charge'!G97+'17.Distribution LV Charge'!G93</f>
        <v>497.82209631372541</v>
      </c>
      <c r="I137" s="148">
        <f>'13.Distribution MV Charge'!H97+'17.Distribution LV Charge'!H93</f>
        <v>489.36467325490185</v>
      </c>
      <c r="J137" s="148">
        <f>'13.Distribution MV Charge'!I97+'17.Distribution LV Charge'!I93</f>
        <v>480.90725019607828</v>
      </c>
      <c r="K137" s="148">
        <f>'13.Distribution MV Charge'!J97+'17.Distribution LV Charge'!J93</f>
        <v>472.44982713725483</v>
      </c>
      <c r="L137" s="148">
        <f>'13.Distribution MV Charge'!K97+'17.Distribution LV Charge'!K93</f>
        <v>463.99240407843126</v>
      </c>
      <c r="M137" s="148">
        <f>'13.Distribution MV Charge'!L97+'17.Distribution LV Charge'!L93</f>
        <v>455.5349810196077</v>
      </c>
      <c r="N137" s="148">
        <f>'13.Distribution MV Charge'!M97+'17.Distribution LV Charge'!M93</f>
        <v>447.07755796078425</v>
      </c>
      <c r="O137" s="148">
        <f>'13.Distribution MV Charge'!N97+'17.Distribution LV Charge'!N93</f>
        <v>438.62013490196063</v>
      </c>
      <c r="P137" s="148">
        <f>'13.Distribution MV Charge'!O97+'17.Distribution LV Charge'!O93</f>
        <v>430.16271184313712</v>
      </c>
      <c r="Q137" s="148">
        <f>'13.Distribution MV Charge'!P97+'17.Distribution LV Charge'!P93</f>
        <v>421.70528878431355</v>
      </c>
      <c r="R137" s="148">
        <f>'13.Distribution MV Charge'!Q97+'17.Distribution LV Charge'!Q93</f>
        <v>413.2478657254901</v>
      </c>
      <c r="S137" s="148">
        <f>'13.Distribution MV Charge'!R97+'17.Distribution LV Charge'!R93</f>
        <v>404.79044266666654</v>
      </c>
      <c r="T137" s="148">
        <f>'13.Distribution MV Charge'!S97+'17.Distribution LV Charge'!S93</f>
        <v>396.33301960784308</v>
      </c>
      <c r="U137" s="148">
        <f>'13.Distribution MV Charge'!T97+'17.Distribution LV Charge'!T93</f>
        <v>387.87559654901952</v>
      </c>
      <c r="V137" s="148">
        <f>'13.Distribution MV Charge'!U97+'17.Distribution LV Charge'!U93</f>
        <v>379.41817349019595</v>
      </c>
      <c r="W137" s="148">
        <f>'13.Distribution MV Charge'!V97+'17.Distribution LV Charge'!V93</f>
        <v>370.96075043137245</v>
      </c>
      <c r="X137" s="148">
        <f>'13.Distribution MV Charge'!W97+'17.Distribution LV Charge'!W93</f>
        <v>362.50332737254894</v>
      </c>
      <c r="Y137" s="148">
        <f>'13.Distribution MV Charge'!X97+'17.Distribution LV Charge'!X93</f>
        <v>485.22226196078418</v>
      </c>
      <c r="Z137" s="148">
        <f>'13.Distribution MV Charge'!Y97+'17.Distribution LV Charge'!Y93</f>
        <v>476.76483890196062</v>
      </c>
      <c r="AA137" s="148">
        <f>'13.Distribution MV Charge'!Z97+'17.Distribution LV Charge'!Z93</f>
        <v>468.30741584313716</v>
      </c>
      <c r="AB137" s="148">
        <f>'13.Distribution MV Charge'!AA97+'17.Distribution LV Charge'!AA93</f>
        <v>459.84999278431354</v>
      </c>
      <c r="AC137" s="148">
        <f>'13.Distribution MV Charge'!AB97+'17.Distribution LV Charge'!AB93</f>
        <v>451.39256972549009</v>
      </c>
      <c r="AD137" s="148">
        <f>'13.Distribution MV Charge'!AC97+'17.Distribution LV Charge'!AC93</f>
        <v>445.77397019607827</v>
      </c>
      <c r="AE137" s="148">
        <f>'13.Distribution MV Charge'!AD97+'17.Distribution LV Charge'!AD93</f>
        <v>437.54819513725477</v>
      </c>
      <c r="AF137" s="148">
        <f>'13.Distribution MV Charge'!AE97+'17.Distribution LV Charge'!AE93</f>
        <v>429.32242007843126</v>
      </c>
      <c r="AG137" s="148">
        <f>'13.Distribution MV Charge'!AF97+'17.Distribution LV Charge'!AF93</f>
        <v>421.09664501960765</v>
      </c>
      <c r="AH137" s="148">
        <f>'13.Distribution MV Charge'!AG97+'17.Distribution LV Charge'!AG93</f>
        <v>412.87086996078415</v>
      </c>
      <c r="AI137" s="148">
        <f>'13.Distribution MV Charge'!AH97+'17.Distribution LV Charge'!AH93</f>
        <v>404.64509490196065</v>
      </c>
    </row>
    <row r="138" spans="2:35" x14ac:dyDescent="0.3">
      <c r="B138" s="55" t="str">
        <f>'8.Generators Charge'!B101</f>
        <v>Residential customers at Low Voltage</v>
      </c>
      <c r="C138" s="48" t="s">
        <v>191</v>
      </c>
      <c r="E138" s="148">
        <f>'13.Distribution MV Charge'!D98+'17.Distribution LV Charge'!D94</f>
        <v>542.80220862745114</v>
      </c>
      <c r="F138" s="148">
        <f>'13.Distribution MV Charge'!E98+'17.Distribution LV Charge'!E94</f>
        <v>534.34478556862746</v>
      </c>
      <c r="G138" s="148">
        <f>'13.Distribution MV Charge'!F98+'17.Distribution LV Charge'!F94</f>
        <v>525.88736250980401</v>
      </c>
      <c r="H138" s="148">
        <f>'13.Distribution MV Charge'!G98+'17.Distribution LV Charge'!G94</f>
        <v>497.82209631372547</v>
      </c>
      <c r="I138" s="148">
        <f>'13.Distribution MV Charge'!H98+'17.Distribution LV Charge'!H94</f>
        <v>489.36467325490196</v>
      </c>
      <c r="J138" s="148">
        <f>'13.Distribution MV Charge'!I98+'17.Distribution LV Charge'!I94</f>
        <v>480.90725019607839</v>
      </c>
      <c r="K138" s="148">
        <f>'13.Distribution MV Charge'!J98+'17.Distribution LV Charge'!J94</f>
        <v>472.44982713725494</v>
      </c>
      <c r="L138" s="148">
        <f>'13.Distribution MV Charge'!K98+'17.Distribution LV Charge'!K94</f>
        <v>463.99240407843132</v>
      </c>
      <c r="M138" s="148">
        <f>'13.Distribution MV Charge'!L98+'17.Distribution LV Charge'!L94</f>
        <v>455.53498101960781</v>
      </c>
      <c r="N138" s="148">
        <f>'13.Distribution MV Charge'!M98+'17.Distribution LV Charge'!M94</f>
        <v>447.07755796078425</v>
      </c>
      <c r="O138" s="148">
        <f>'13.Distribution MV Charge'!N98+'17.Distribution LV Charge'!N94</f>
        <v>438.62013490196068</v>
      </c>
      <c r="P138" s="148">
        <f>'13.Distribution MV Charge'!O98+'17.Distribution LV Charge'!O94</f>
        <v>430.16271184313723</v>
      </c>
      <c r="Q138" s="148">
        <f>'13.Distribution MV Charge'!P98+'17.Distribution LV Charge'!P94</f>
        <v>421.70528878431367</v>
      </c>
      <c r="R138" s="148">
        <f>'13.Distribution MV Charge'!Q98+'17.Distribution LV Charge'!Q94</f>
        <v>413.24786572549016</v>
      </c>
      <c r="S138" s="148">
        <f>'13.Distribution MV Charge'!R98+'17.Distribution LV Charge'!R94</f>
        <v>404.79044266666659</v>
      </c>
      <c r="T138" s="148">
        <f>'13.Distribution MV Charge'!S98+'17.Distribution LV Charge'!S94</f>
        <v>396.33301960784308</v>
      </c>
      <c r="U138" s="148">
        <f>'13.Distribution MV Charge'!T98+'17.Distribution LV Charge'!T94</f>
        <v>387.87559654901952</v>
      </c>
      <c r="V138" s="148">
        <f>'13.Distribution MV Charge'!U98+'17.Distribution LV Charge'!U94</f>
        <v>379.41817349019607</v>
      </c>
      <c r="W138" s="148">
        <f>'13.Distribution MV Charge'!V98+'17.Distribution LV Charge'!V94</f>
        <v>370.9607504313725</v>
      </c>
      <c r="X138" s="148">
        <f>'13.Distribution MV Charge'!W98+'17.Distribution LV Charge'!W94</f>
        <v>362.50332737254899</v>
      </c>
      <c r="Y138" s="148">
        <f>'13.Distribution MV Charge'!X98+'17.Distribution LV Charge'!X94</f>
        <v>485.22226196078429</v>
      </c>
      <c r="Z138" s="148">
        <f>'13.Distribution MV Charge'!Y98+'17.Distribution LV Charge'!Y94</f>
        <v>476.76483890196073</v>
      </c>
      <c r="AA138" s="148">
        <f>'13.Distribution MV Charge'!Z98+'17.Distribution LV Charge'!Z94</f>
        <v>468.30741584313722</v>
      </c>
      <c r="AB138" s="148">
        <f>'13.Distribution MV Charge'!AA98+'17.Distribution LV Charge'!AA94</f>
        <v>459.84999278431366</v>
      </c>
      <c r="AC138" s="148">
        <f>'13.Distribution MV Charge'!AB98+'17.Distribution LV Charge'!AB94</f>
        <v>451.39256972549015</v>
      </c>
      <c r="AD138" s="148">
        <f>'13.Distribution MV Charge'!AC98+'17.Distribution LV Charge'!AC94</f>
        <v>445.77397019607838</v>
      </c>
      <c r="AE138" s="148">
        <f>'13.Distribution MV Charge'!AD98+'17.Distribution LV Charge'!AD94</f>
        <v>437.54819513725477</v>
      </c>
      <c r="AF138" s="148">
        <f>'13.Distribution MV Charge'!AE98+'17.Distribution LV Charge'!AE94</f>
        <v>429.32242007843132</v>
      </c>
      <c r="AG138" s="148">
        <f>'13.Distribution MV Charge'!AF98+'17.Distribution LV Charge'!AF94</f>
        <v>421.09664501960776</v>
      </c>
      <c r="AH138" s="148">
        <f>'13.Distribution MV Charge'!AG98+'17.Distribution LV Charge'!AG94</f>
        <v>412.87086996078426</v>
      </c>
      <c r="AI138" s="148">
        <f>'13.Distribution MV Charge'!AH98+'17.Distribution LV Charge'!AH94</f>
        <v>404.6450949019607</v>
      </c>
    </row>
    <row r="140" spans="2:35" x14ac:dyDescent="0.3">
      <c r="B140" s="12" t="s">
        <v>347</v>
      </c>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row>
    <row r="141" spans="2:35" x14ac:dyDescent="0.3">
      <c r="B141" s="55" t="str">
        <f>'8.Generators Charge'!B98</f>
        <v>Industrial customers  at Medium Voltage</v>
      </c>
      <c r="C141" s="48" t="s">
        <v>191</v>
      </c>
      <c r="E141" s="148">
        <f>'22.Commerc Charge'!D94</f>
        <v>38.759921568627455</v>
      </c>
      <c r="F141" s="148">
        <f>'22.Commerc Charge'!E94</f>
        <v>37.794721568627452</v>
      </c>
      <c r="G141" s="148">
        <f>'22.Commerc Charge'!F94</f>
        <v>36.829521568627456</v>
      </c>
      <c r="H141" s="148">
        <f>'22.Commerc Charge'!G94</f>
        <v>35.864321568627453</v>
      </c>
      <c r="I141" s="148">
        <f>'22.Commerc Charge'!H94</f>
        <v>34.89912156862745</v>
      </c>
      <c r="J141" s="148">
        <f>'22.Commerc Charge'!I94</f>
        <v>33.93392156862744</v>
      </c>
      <c r="K141" s="148">
        <f>'22.Commerc Charge'!J94</f>
        <v>32.968721568627444</v>
      </c>
      <c r="L141" s="148">
        <f>'22.Commerc Charge'!K94</f>
        <v>32.003521568627441</v>
      </c>
      <c r="M141" s="148">
        <f>'22.Commerc Charge'!L94</f>
        <v>31.038321568627438</v>
      </c>
      <c r="N141" s="148">
        <f>'22.Commerc Charge'!M94</f>
        <v>30.073121568627439</v>
      </c>
      <c r="O141" s="148">
        <f>'22.Commerc Charge'!N94</f>
        <v>29.107921568627436</v>
      </c>
      <c r="P141" s="148">
        <f>'22.Commerc Charge'!O94</f>
        <v>28.142721568627433</v>
      </c>
      <c r="Q141" s="148">
        <f>'22.Commerc Charge'!P94</f>
        <v>27.177521568627437</v>
      </c>
      <c r="R141" s="148">
        <f>'22.Commerc Charge'!Q94</f>
        <v>26.212321568627434</v>
      </c>
      <c r="S141" s="148">
        <f>'22.Commerc Charge'!R94</f>
        <v>25.247121568627435</v>
      </c>
      <c r="T141" s="148">
        <f>'22.Commerc Charge'!S94</f>
        <v>24.281921568627435</v>
      </c>
      <c r="U141" s="148">
        <f>'22.Commerc Charge'!T94</f>
        <v>23.31672156862744</v>
      </c>
      <c r="V141" s="148">
        <f>'22.Commerc Charge'!U94</f>
        <v>22.351521568627437</v>
      </c>
      <c r="W141" s="148">
        <f>'22.Commerc Charge'!V94</f>
        <v>21.386321568627437</v>
      </c>
      <c r="X141" s="148">
        <f>'22.Commerc Charge'!W94</f>
        <v>20.421121568627434</v>
      </c>
      <c r="Y141" s="148">
        <f>'22.Commerc Charge'!X94</f>
        <v>19.455921568627438</v>
      </c>
      <c r="Z141" s="148">
        <f>'22.Commerc Charge'!Y94</f>
        <v>18.490721568627439</v>
      </c>
      <c r="AA141" s="148">
        <f>'22.Commerc Charge'!Z94</f>
        <v>17.52552156862744</v>
      </c>
      <c r="AB141" s="148">
        <f>'22.Commerc Charge'!AA94</f>
        <v>16.560321568627437</v>
      </c>
      <c r="AC141" s="148">
        <f>'22.Commerc Charge'!AB94</f>
        <v>15.595121568627439</v>
      </c>
      <c r="AD141" s="148">
        <f>'22.Commerc Charge'!AC94</f>
        <v>14.629921568627438</v>
      </c>
      <c r="AE141" s="148">
        <f>'22.Commerc Charge'!AD94</f>
        <v>13.664721568627439</v>
      </c>
      <c r="AF141" s="148">
        <f>'22.Commerc Charge'!AE94</f>
        <v>12.699521568627437</v>
      </c>
      <c r="AG141" s="148">
        <f>'22.Commerc Charge'!AF94</f>
        <v>11.734321568627438</v>
      </c>
      <c r="AH141" s="148">
        <f>'22.Commerc Charge'!AG94</f>
        <v>10.769121568627437</v>
      </c>
      <c r="AI141" s="148">
        <f>'22.Commerc Charge'!AH94</f>
        <v>9.8039215686274392</v>
      </c>
    </row>
    <row r="142" spans="2:35" x14ac:dyDescent="0.3">
      <c r="B142" s="55" t="str">
        <f>'8.Generators Charge'!B99</f>
        <v>Semi-industrial/commercial customers at Medium Voltage</v>
      </c>
      <c r="C142" s="48" t="s">
        <v>191</v>
      </c>
      <c r="E142" s="148">
        <f>'22.Commerc Charge'!D95</f>
        <v>38.759921568627455</v>
      </c>
      <c r="F142" s="148">
        <f>'22.Commerc Charge'!E95</f>
        <v>37.794721568627452</v>
      </c>
      <c r="G142" s="148">
        <f>'22.Commerc Charge'!F95</f>
        <v>36.829521568627456</v>
      </c>
      <c r="H142" s="148">
        <f>'22.Commerc Charge'!G95</f>
        <v>35.864321568627453</v>
      </c>
      <c r="I142" s="148">
        <f>'22.Commerc Charge'!H95</f>
        <v>34.89912156862745</v>
      </c>
      <c r="J142" s="148">
        <f>'22.Commerc Charge'!I95</f>
        <v>33.933921568627447</v>
      </c>
      <c r="K142" s="148">
        <f>'22.Commerc Charge'!J95</f>
        <v>32.968721568627437</v>
      </c>
      <c r="L142" s="148">
        <f>'22.Commerc Charge'!K95</f>
        <v>32.003521568627441</v>
      </c>
      <c r="M142" s="148">
        <f>'22.Commerc Charge'!L95</f>
        <v>31.038321568627442</v>
      </c>
      <c r="N142" s="148">
        <f>'22.Commerc Charge'!M95</f>
        <v>30.073121568627442</v>
      </c>
      <c r="O142" s="148">
        <f>'22.Commerc Charge'!N95</f>
        <v>29.107921568627436</v>
      </c>
      <c r="P142" s="148">
        <f>'22.Commerc Charge'!O95</f>
        <v>28.142721568627433</v>
      </c>
      <c r="Q142" s="148">
        <f>'22.Commerc Charge'!P95</f>
        <v>27.177521568627437</v>
      </c>
      <c r="R142" s="148">
        <f>'22.Commerc Charge'!Q95</f>
        <v>26.212321568627434</v>
      </c>
      <c r="S142" s="148">
        <f>'22.Commerc Charge'!R95</f>
        <v>25.247121568627435</v>
      </c>
      <c r="T142" s="148">
        <f>'22.Commerc Charge'!S95</f>
        <v>24.281921568627435</v>
      </c>
      <c r="U142" s="148">
        <f>'22.Commerc Charge'!T95</f>
        <v>23.316721568627436</v>
      </c>
      <c r="V142" s="148">
        <f>'22.Commerc Charge'!U95</f>
        <v>22.351521568627437</v>
      </c>
      <c r="W142" s="148">
        <f>'22.Commerc Charge'!V95</f>
        <v>21.386321568627437</v>
      </c>
      <c r="X142" s="148">
        <f>'22.Commerc Charge'!W95</f>
        <v>20.421121568627434</v>
      </c>
      <c r="Y142" s="148">
        <f>'22.Commerc Charge'!X95</f>
        <v>19.455921568627438</v>
      </c>
      <c r="Z142" s="148">
        <f>'22.Commerc Charge'!Y95</f>
        <v>18.490721568627439</v>
      </c>
      <c r="AA142" s="148">
        <f>'22.Commerc Charge'!Z95</f>
        <v>17.52552156862744</v>
      </c>
      <c r="AB142" s="148">
        <f>'22.Commerc Charge'!AA95</f>
        <v>16.560321568627437</v>
      </c>
      <c r="AC142" s="148">
        <f>'22.Commerc Charge'!AB95</f>
        <v>15.595121568627439</v>
      </c>
      <c r="AD142" s="148">
        <f>'22.Commerc Charge'!AC95</f>
        <v>14.629921568627438</v>
      </c>
      <c r="AE142" s="148">
        <f>'22.Commerc Charge'!AD95</f>
        <v>13.664721568627439</v>
      </c>
      <c r="AF142" s="148">
        <f>'22.Commerc Charge'!AE95</f>
        <v>12.699521568627439</v>
      </c>
      <c r="AG142" s="148">
        <f>'22.Commerc Charge'!AF95</f>
        <v>11.734321568627438</v>
      </c>
      <c r="AH142" s="148">
        <f>'22.Commerc Charge'!AG95</f>
        <v>10.769121568627437</v>
      </c>
      <c r="AI142" s="148">
        <f>'22.Commerc Charge'!AH95</f>
        <v>9.8039215686274375</v>
      </c>
    </row>
    <row r="143" spans="2:35" x14ac:dyDescent="0.3">
      <c r="B143" s="55" t="str">
        <f>'8.Generators Charge'!B100</f>
        <v>Semi-industrial/commercial customers at Low Voltage</v>
      </c>
      <c r="C143" s="48" t="s">
        <v>191</v>
      </c>
      <c r="E143" s="148">
        <f>'22.Commerc Charge'!D96</f>
        <v>38.759921568627455</v>
      </c>
      <c r="F143" s="148">
        <f>'22.Commerc Charge'!E96</f>
        <v>37.794721568627452</v>
      </c>
      <c r="G143" s="148">
        <f>'22.Commerc Charge'!F96</f>
        <v>36.829521568627449</v>
      </c>
      <c r="H143" s="148">
        <f>'22.Commerc Charge'!G96</f>
        <v>35.864321568627453</v>
      </c>
      <c r="I143" s="148">
        <f>'22.Commerc Charge'!H96</f>
        <v>34.89912156862745</v>
      </c>
      <c r="J143" s="148">
        <f>'22.Commerc Charge'!I96</f>
        <v>33.93392156862744</v>
      </c>
      <c r="K143" s="148">
        <f>'22.Commerc Charge'!J96</f>
        <v>32.968721568627437</v>
      </c>
      <c r="L143" s="148">
        <f>'22.Commerc Charge'!K96</f>
        <v>32.003521568627441</v>
      </c>
      <c r="M143" s="148">
        <f>'22.Commerc Charge'!L96</f>
        <v>31.038321568627442</v>
      </c>
      <c r="N143" s="148">
        <f>'22.Commerc Charge'!M96</f>
        <v>30.073121568627439</v>
      </c>
      <c r="O143" s="148">
        <f>'22.Commerc Charge'!N96</f>
        <v>29.10792156862744</v>
      </c>
      <c r="P143" s="148">
        <f>'22.Commerc Charge'!O96</f>
        <v>28.142721568627433</v>
      </c>
      <c r="Q143" s="148">
        <f>'22.Commerc Charge'!P96</f>
        <v>27.177521568627434</v>
      </c>
      <c r="R143" s="148">
        <f>'22.Commerc Charge'!Q96</f>
        <v>26.212321568627434</v>
      </c>
      <c r="S143" s="148">
        <f>'22.Commerc Charge'!R96</f>
        <v>25.247121568627431</v>
      </c>
      <c r="T143" s="148">
        <f>'22.Commerc Charge'!S96</f>
        <v>24.281921568627435</v>
      </c>
      <c r="U143" s="148">
        <f>'22.Commerc Charge'!T96</f>
        <v>23.316721568627436</v>
      </c>
      <c r="V143" s="148">
        <f>'22.Commerc Charge'!U96</f>
        <v>22.351521568627437</v>
      </c>
      <c r="W143" s="148">
        <f>'22.Commerc Charge'!V96</f>
        <v>21.386321568627434</v>
      </c>
      <c r="X143" s="148">
        <f>'22.Commerc Charge'!W96</f>
        <v>20.421121568627434</v>
      </c>
      <c r="Y143" s="148">
        <f>'22.Commerc Charge'!X96</f>
        <v>19.455921568627435</v>
      </c>
      <c r="Z143" s="148">
        <f>'22.Commerc Charge'!Y96</f>
        <v>18.490721568627439</v>
      </c>
      <c r="AA143" s="148">
        <f>'22.Commerc Charge'!Z96</f>
        <v>17.525521568627436</v>
      </c>
      <c r="AB143" s="148">
        <f>'22.Commerc Charge'!AA96</f>
        <v>16.560321568627437</v>
      </c>
      <c r="AC143" s="148">
        <f>'22.Commerc Charge'!AB96</f>
        <v>15.595121568627439</v>
      </c>
      <c r="AD143" s="148">
        <f>'22.Commerc Charge'!AC96</f>
        <v>14.62992156862744</v>
      </c>
      <c r="AE143" s="148">
        <f>'22.Commerc Charge'!AD96</f>
        <v>13.66472156862744</v>
      </c>
      <c r="AF143" s="148">
        <f>'22.Commerc Charge'!AE96</f>
        <v>12.699521568627437</v>
      </c>
      <c r="AG143" s="148">
        <f>'22.Commerc Charge'!AF96</f>
        <v>11.734321568627438</v>
      </c>
      <c r="AH143" s="148">
        <f>'22.Commerc Charge'!AG96</f>
        <v>10.769121568627437</v>
      </c>
      <c r="AI143" s="148">
        <f>'22.Commerc Charge'!AH96</f>
        <v>9.8039215686274375</v>
      </c>
    </row>
    <row r="144" spans="2:35" x14ac:dyDescent="0.3">
      <c r="B144" s="55" t="str">
        <f>'8.Generators Charge'!B101</f>
        <v>Residential customers at Low Voltage</v>
      </c>
      <c r="C144" s="48" t="s">
        <v>191</v>
      </c>
      <c r="E144" s="148">
        <f>'22.Commerc Charge'!D97</f>
        <v>38.759921568627462</v>
      </c>
      <c r="F144" s="148">
        <f>'22.Commerc Charge'!E97</f>
        <v>37.794721568627459</v>
      </c>
      <c r="G144" s="148">
        <f>'22.Commerc Charge'!F97</f>
        <v>36.829521568627463</v>
      </c>
      <c r="H144" s="148">
        <f>'22.Commerc Charge'!G97</f>
        <v>35.864321568627453</v>
      </c>
      <c r="I144" s="148">
        <f>'22.Commerc Charge'!H97</f>
        <v>34.899121568627457</v>
      </c>
      <c r="J144" s="148">
        <f>'22.Commerc Charge'!I97</f>
        <v>33.933921568627447</v>
      </c>
      <c r="K144" s="148">
        <f>'22.Commerc Charge'!J97</f>
        <v>32.968721568627444</v>
      </c>
      <c r="L144" s="148">
        <f>'22.Commerc Charge'!K97</f>
        <v>32.003521568627448</v>
      </c>
      <c r="M144" s="148">
        <f>'22.Commerc Charge'!L97</f>
        <v>31.038321568627445</v>
      </c>
      <c r="N144" s="148">
        <f>'22.Commerc Charge'!M97</f>
        <v>30.073121568627439</v>
      </c>
      <c r="O144" s="148">
        <f>'22.Commerc Charge'!N97</f>
        <v>29.10792156862744</v>
      </c>
      <c r="P144" s="148">
        <f>'22.Commerc Charge'!O97</f>
        <v>28.142721568627437</v>
      </c>
      <c r="Q144" s="148">
        <f>'22.Commerc Charge'!P97</f>
        <v>27.177521568627437</v>
      </c>
      <c r="R144" s="148">
        <f>'22.Commerc Charge'!Q97</f>
        <v>26.212321568627438</v>
      </c>
      <c r="S144" s="148">
        <f>'22.Commerc Charge'!R97</f>
        <v>25.247121568627438</v>
      </c>
      <c r="T144" s="148">
        <f>'22.Commerc Charge'!S97</f>
        <v>24.281921568627439</v>
      </c>
      <c r="U144" s="148">
        <f>'22.Commerc Charge'!T97</f>
        <v>23.31672156862744</v>
      </c>
      <c r="V144" s="148">
        <f>'22.Commerc Charge'!U97</f>
        <v>22.35152156862744</v>
      </c>
      <c r="W144" s="148">
        <f>'22.Commerc Charge'!V97</f>
        <v>21.386321568627441</v>
      </c>
      <c r="X144" s="148">
        <f>'22.Commerc Charge'!W97</f>
        <v>20.421121568627438</v>
      </c>
      <c r="Y144" s="148">
        <f>'22.Commerc Charge'!X97</f>
        <v>19.455921568627442</v>
      </c>
      <c r="Z144" s="148">
        <f>'22.Commerc Charge'!Y97</f>
        <v>18.490721568627443</v>
      </c>
      <c r="AA144" s="148">
        <f>'22.Commerc Charge'!Z97</f>
        <v>17.525521568627443</v>
      </c>
      <c r="AB144" s="148">
        <f>'22.Commerc Charge'!AA97</f>
        <v>16.56032156862744</v>
      </c>
      <c r="AC144" s="148">
        <f>'22.Commerc Charge'!AB97</f>
        <v>15.595121568627443</v>
      </c>
      <c r="AD144" s="148">
        <f>'22.Commerc Charge'!AC97</f>
        <v>14.62992156862744</v>
      </c>
      <c r="AE144" s="148">
        <f>'22.Commerc Charge'!AD97</f>
        <v>13.66472156862744</v>
      </c>
      <c r="AF144" s="148">
        <f>'22.Commerc Charge'!AE97</f>
        <v>12.699521568627439</v>
      </c>
      <c r="AG144" s="148">
        <f>'22.Commerc Charge'!AF97</f>
        <v>11.73432156862744</v>
      </c>
      <c r="AH144" s="148">
        <f>'22.Commerc Charge'!AG97</f>
        <v>10.76912156862744</v>
      </c>
      <c r="AI144" s="148">
        <f>'22.Commerc Charge'!AH97</f>
        <v>9.803921568627441</v>
      </c>
    </row>
    <row r="146" spans="2:35" x14ac:dyDescent="0.3">
      <c r="B146" s="12" t="s">
        <v>292</v>
      </c>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row>
    <row r="147" spans="2:35" x14ac:dyDescent="0.3">
      <c r="B147" s="55" t="str">
        <f>'8.Generators Charge'!B104</f>
        <v>Industrial customers  at Medium Voltage</v>
      </c>
      <c r="C147" s="48" t="s">
        <v>191</v>
      </c>
      <c r="E147" s="148">
        <f>E129+E135+E141</f>
        <v>474.7588627450981</v>
      </c>
      <c r="F147" s="148">
        <f t="shared" ref="F147:AH150" si="64">F129+F135+F141</f>
        <v>464.61006862745097</v>
      </c>
      <c r="G147" s="148">
        <f t="shared" si="64"/>
        <v>454.46127450980396</v>
      </c>
      <c r="H147" s="148">
        <f t="shared" si="64"/>
        <v>424.70463725490197</v>
      </c>
      <c r="I147" s="148">
        <f t="shared" si="64"/>
        <v>414.55584313725484</v>
      </c>
      <c r="J147" s="148">
        <f t="shared" si="64"/>
        <v>404.40704901960777</v>
      </c>
      <c r="K147" s="148">
        <f t="shared" si="64"/>
        <v>394.25825490196075</v>
      </c>
      <c r="L147" s="148">
        <f t="shared" si="64"/>
        <v>384.10946078431368</v>
      </c>
      <c r="M147" s="148">
        <f t="shared" si="64"/>
        <v>373.96066666666661</v>
      </c>
      <c r="N147" s="148">
        <f t="shared" si="64"/>
        <v>363.81187254901948</v>
      </c>
      <c r="O147" s="148">
        <f t="shared" si="64"/>
        <v>353.66307843137241</v>
      </c>
      <c r="P147" s="148">
        <f t="shared" si="64"/>
        <v>343.51428431372545</v>
      </c>
      <c r="Q147" s="148">
        <f t="shared" si="64"/>
        <v>333.36549019607833</v>
      </c>
      <c r="R147" s="148">
        <f t="shared" si="64"/>
        <v>323.21669607843131</v>
      </c>
      <c r="S147" s="148">
        <f t="shared" si="64"/>
        <v>313.06790196078418</v>
      </c>
      <c r="T147" s="148">
        <f t="shared" si="64"/>
        <v>302.91910784313717</v>
      </c>
      <c r="U147" s="148">
        <f t="shared" si="64"/>
        <v>292.7703137254901</v>
      </c>
      <c r="V147" s="148">
        <f t="shared" si="64"/>
        <v>282.62151960784308</v>
      </c>
      <c r="W147" s="148">
        <f t="shared" si="64"/>
        <v>272.47272549019601</v>
      </c>
      <c r="X147" s="148">
        <f t="shared" si="64"/>
        <v>262.32393137254894</v>
      </c>
      <c r="Y147" s="148">
        <f t="shared" si="64"/>
        <v>398.80037254901953</v>
      </c>
      <c r="Z147" s="148">
        <f t="shared" si="64"/>
        <v>388.95675196078423</v>
      </c>
      <c r="AA147" s="148">
        <f t="shared" si="64"/>
        <v>379.11313137254893</v>
      </c>
      <c r="AB147" s="148">
        <f t="shared" si="64"/>
        <v>369.26951078431358</v>
      </c>
      <c r="AC147" s="148">
        <f t="shared" si="64"/>
        <v>359.42589019607834</v>
      </c>
      <c r="AD147" s="148">
        <f t="shared" si="64"/>
        <v>352.42109313725473</v>
      </c>
      <c r="AE147" s="148">
        <f t="shared" si="64"/>
        <v>342.80457843137242</v>
      </c>
      <c r="AF147" s="148">
        <f t="shared" si="64"/>
        <v>333.18806372549011</v>
      </c>
      <c r="AG147" s="148">
        <f t="shared" si="64"/>
        <v>323.57154901960769</v>
      </c>
      <c r="AH147" s="148">
        <f t="shared" si="64"/>
        <v>313.95503431372532</v>
      </c>
      <c r="AI147" s="148">
        <f t="shared" ref="AI147" si="65">AI129+AI135+AI141</f>
        <v>251.39734313725475</v>
      </c>
    </row>
    <row r="148" spans="2:35" x14ac:dyDescent="0.3">
      <c r="B148" s="55" t="str">
        <f>'8.Generators Charge'!B105</f>
        <v>Semi-industrial/commercial customers at Medium Voltage</v>
      </c>
      <c r="C148" s="48" t="s">
        <v>191</v>
      </c>
      <c r="E148" s="148">
        <f t="shared" ref="E148:T150" si="66">E130+E136+E142</f>
        <v>474.75886274509816</v>
      </c>
      <c r="F148" s="148">
        <f t="shared" si="66"/>
        <v>464.61006862745097</v>
      </c>
      <c r="G148" s="148">
        <f t="shared" si="66"/>
        <v>454.46127450980396</v>
      </c>
      <c r="H148" s="148">
        <f t="shared" si="66"/>
        <v>424.70463725490197</v>
      </c>
      <c r="I148" s="148">
        <f t="shared" si="66"/>
        <v>414.55584313725484</v>
      </c>
      <c r="J148" s="148">
        <f t="shared" si="66"/>
        <v>404.40704901960783</v>
      </c>
      <c r="K148" s="148">
        <f t="shared" si="66"/>
        <v>394.25825490196075</v>
      </c>
      <c r="L148" s="148">
        <f t="shared" si="66"/>
        <v>384.10946078431368</v>
      </c>
      <c r="M148" s="148">
        <f t="shared" si="66"/>
        <v>373.96066666666661</v>
      </c>
      <c r="N148" s="148">
        <f t="shared" si="66"/>
        <v>363.81187254901954</v>
      </c>
      <c r="O148" s="148">
        <f t="shared" si="66"/>
        <v>353.66307843137241</v>
      </c>
      <c r="P148" s="148">
        <f t="shared" si="66"/>
        <v>343.51428431372545</v>
      </c>
      <c r="Q148" s="148">
        <f t="shared" si="66"/>
        <v>333.36549019607833</v>
      </c>
      <c r="R148" s="148">
        <f t="shared" si="66"/>
        <v>323.21669607843126</v>
      </c>
      <c r="S148" s="148">
        <f t="shared" si="66"/>
        <v>313.06790196078424</v>
      </c>
      <c r="T148" s="148">
        <f t="shared" si="66"/>
        <v>302.91910784313717</v>
      </c>
      <c r="U148" s="148">
        <f t="shared" si="64"/>
        <v>292.7703137254901</v>
      </c>
      <c r="V148" s="148">
        <f t="shared" si="64"/>
        <v>282.62151960784303</v>
      </c>
      <c r="W148" s="148">
        <f t="shared" si="64"/>
        <v>272.47272549019601</v>
      </c>
      <c r="X148" s="148">
        <f t="shared" si="64"/>
        <v>262.32393137254894</v>
      </c>
      <c r="Y148" s="148">
        <f t="shared" si="64"/>
        <v>398.80037254901958</v>
      </c>
      <c r="Z148" s="148">
        <f t="shared" si="64"/>
        <v>388.95675196078423</v>
      </c>
      <c r="AA148" s="148">
        <f t="shared" si="64"/>
        <v>379.11313137254893</v>
      </c>
      <c r="AB148" s="148">
        <f t="shared" si="64"/>
        <v>369.26951078431364</v>
      </c>
      <c r="AC148" s="148">
        <f t="shared" si="64"/>
        <v>359.42589019607834</v>
      </c>
      <c r="AD148" s="148">
        <f t="shared" si="64"/>
        <v>352.42109313725473</v>
      </c>
      <c r="AE148" s="148">
        <f t="shared" si="64"/>
        <v>342.80457843137242</v>
      </c>
      <c r="AF148" s="148">
        <f t="shared" si="64"/>
        <v>333.18806372549011</v>
      </c>
      <c r="AG148" s="148">
        <f t="shared" si="64"/>
        <v>323.57154901960769</v>
      </c>
      <c r="AH148" s="148">
        <f t="shared" si="64"/>
        <v>313.95503431372532</v>
      </c>
      <c r="AI148" s="148">
        <f t="shared" ref="AI148" si="67">AI130+AI136+AI142</f>
        <v>251.39734313725475</v>
      </c>
    </row>
    <row r="149" spans="2:35" x14ac:dyDescent="0.3">
      <c r="B149" s="55" t="str">
        <f>'8.Generators Charge'!B106</f>
        <v>Semi-industrial/commercial customers at Low Voltage</v>
      </c>
      <c r="C149" s="48" t="s">
        <v>191</v>
      </c>
      <c r="E149" s="148">
        <f t="shared" si="66"/>
        <v>815.32350274509804</v>
      </c>
      <c r="F149" s="148">
        <f t="shared" si="64"/>
        <v>799.49933262745094</v>
      </c>
      <c r="G149" s="148">
        <f t="shared" si="64"/>
        <v>783.67516250980384</v>
      </c>
      <c r="H149" s="148">
        <f t="shared" si="64"/>
        <v>748.24314925490194</v>
      </c>
      <c r="I149" s="148">
        <f t="shared" si="64"/>
        <v>732.41897913725484</v>
      </c>
      <c r="J149" s="148">
        <f t="shared" si="64"/>
        <v>716.59480901960762</v>
      </c>
      <c r="K149" s="148">
        <f t="shared" si="64"/>
        <v>700.77063890196064</v>
      </c>
      <c r="L149" s="148">
        <f t="shared" si="64"/>
        <v>684.94646878431365</v>
      </c>
      <c r="M149" s="148">
        <f t="shared" si="64"/>
        <v>669.12229866666644</v>
      </c>
      <c r="N149" s="148">
        <f t="shared" si="64"/>
        <v>653.29812854901957</v>
      </c>
      <c r="O149" s="148">
        <f t="shared" si="64"/>
        <v>637.47395843137235</v>
      </c>
      <c r="P149" s="148">
        <f t="shared" si="64"/>
        <v>621.64978831372525</v>
      </c>
      <c r="Q149" s="148">
        <f t="shared" si="64"/>
        <v>605.82561819607815</v>
      </c>
      <c r="R149" s="148">
        <f t="shared" si="64"/>
        <v>590.00144807843117</v>
      </c>
      <c r="S149" s="148">
        <f t="shared" si="64"/>
        <v>574.17727796078418</v>
      </c>
      <c r="T149" s="148">
        <f t="shared" si="64"/>
        <v>558.3531078431372</v>
      </c>
      <c r="U149" s="148">
        <f t="shared" si="64"/>
        <v>542.5289377254901</v>
      </c>
      <c r="V149" s="148">
        <f t="shared" si="64"/>
        <v>526.70476760784288</v>
      </c>
      <c r="W149" s="148">
        <f t="shared" si="64"/>
        <v>510.8805974901959</v>
      </c>
      <c r="X149" s="148">
        <f t="shared" si="64"/>
        <v>495.05642737254885</v>
      </c>
      <c r="Y149" s="148">
        <f t="shared" si="64"/>
        <v>713.88373254901944</v>
      </c>
      <c r="Z149" s="148">
        <f t="shared" si="64"/>
        <v>698.36473596078406</v>
      </c>
      <c r="AA149" s="148">
        <f t="shared" si="64"/>
        <v>682.84573937254891</v>
      </c>
      <c r="AB149" s="148">
        <f t="shared" si="64"/>
        <v>667.32674278431341</v>
      </c>
      <c r="AC149" s="148">
        <f t="shared" si="64"/>
        <v>651.80774619607826</v>
      </c>
      <c r="AD149" s="148">
        <f t="shared" si="64"/>
        <v>639.12757313725467</v>
      </c>
      <c r="AE149" s="148">
        <f t="shared" si="64"/>
        <v>624.06733043137228</v>
      </c>
      <c r="AF149" s="148">
        <f t="shared" si="64"/>
        <v>609.00708772549001</v>
      </c>
      <c r="AG149" s="148">
        <f t="shared" si="64"/>
        <v>593.94684501960762</v>
      </c>
      <c r="AH149" s="148">
        <f t="shared" si="64"/>
        <v>578.88660231372512</v>
      </c>
      <c r="AI149" s="148">
        <f t="shared" ref="AI149" si="68">AI131+AI137+AI143</f>
        <v>510.88518313725467</v>
      </c>
    </row>
    <row r="150" spans="2:35" x14ac:dyDescent="0.3">
      <c r="B150" s="55" t="str">
        <f>'8.Generators Charge'!B107</f>
        <v>Residential customers at Low Voltage</v>
      </c>
      <c r="C150" s="48" t="s">
        <v>191</v>
      </c>
      <c r="E150" s="148">
        <f t="shared" si="66"/>
        <v>815.32350274509815</v>
      </c>
      <c r="F150" s="148">
        <f t="shared" si="64"/>
        <v>799.49933262745094</v>
      </c>
      <c r="G150" s="148">
        <f t="shared" si="64"/>
        <v>783.67516250980407</v>
      </c>
      <c r="H150" s="148">
        <f t="shared" si="64"/>
        <v>748.24314925490194</v>
      </c>
      <c r="I150" s="148">
        <f t="shared" si="64"/>
        <v>732.41897913725495</v>
      </c>
      <c r="J150" s="148">
        <f t="shared" si="64"/>
        <v>716.59480901960774</v>
      </c>
      <c r="K150" s="148">
        <f t="shared" si="64"/>
        <v>700.77063890196087</v>
      </c>
      <c r="L150" s="148">
        <f t="shared" si="64"/>
        <v>684.94646878431365</v>
      </c>
      <c r="M150" s="148">
        <f t="shared" si="64"/>
        <v>669.12229866666667</v>
      </c>
      <c r="N150" s="148">
        <f t="shared" si="64"/>
        <v>653.29812854901957</v>
      </c>
      <c r="O150" s="148">
        <f t="shared" si="64"/>
        <v>637.47395843137247</v>
      </c>
      <c r="P150" s="148">
        <f t="shared" si="64"/>
        <v>621.64978831372537</v>
      </c>
      <c r="Q150" s="148">
        <f t="shared" si="64"/>
        <v>605.82561819607827</v>
      </c>
      <c r="R150" s="148">
        <f t="shared" si="64"/>
        <v>590.00144807843128</v>
      </c>
      <c r="S150" s="148">
        <f t="shared" si="64"/>
        <v>574.17727796078418</v>
      </c>
      <c r="T150" s="148">
        <f t="shared" si="64"/>
        <v>558.3531078431372</v>
      </c>
      <c r="U150" s="148">
        <f t="shared" si="64"/>
        <v>542.5289377254901</v>
      </c>
      <c r="V150" s="148">
        <f t="shared" si="64"/>
        <v>526.704767607843</v>
      </c>
      <c r="W150" s="148">
        <f t="shared" si="64"/>
        <v>510.88059749019601</v>
      </c>
      <c r="X150" s="148">
        <f t="shared" si="64"/>
        <v>495.05642737254891</v>
      </c>
      <c r="Y150" s="148">
        <f t="shared" si="64"/>
        <v>713.88373254901956</v>
      </c>
      <c r="Z150" s="148">
        <f t="shared" si="64"/>
        <v>698.36473596078429</v>
      </c>
      <c r="AA150" s="148">
        <f t="shared" si="64"/>
        <v>682.84573937254891</v>
      </c>
      <c r="AB150" s="148">
        <f t="shared" si="64"/>
        <v>667.32674278431352</v>
      </c>
      <c r="AC150" s="148">
        <f t="shared" si="64"/>
        <v>651.80774619607826</v>
      </c>
      <c r="AD150" s="148">
        <f t="shared" si="64"/>
        <v>639.12757313725479</v>
      </c>
      <c r="AE150" s="148">
        <f t="shared" si="64"/>
        <v>624.0673304313724</v>
      </c>
      <c r="AF150" s="148">
        <f t="shared" si="64"/>
        <v>609.00708772549012</v>
      </c>
      <c r="AG150" s="148">
        <f t="shared" si="64"/>
        <v>593.94684501960774</v>
      </c>
      <c r="AH150" s="148">
        <f t="shared" si="64"/>
        <v>578.88660231372546</v>
      </c>
      <c r="AI150" s="148">
        <f t="shared" ref="AI150" si="69">AI132+AI138+AI144</f>
        <v>510.88518313725473</v>
      </c>
    </row>
    <row r="152" spans="2:35" x14ac:dyDescent="0.3">
      <c r="B152" s="12" t="s">
        <v>293</v>
      </c>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row>
    <row r="153" spans="2:35" x14ac:dyDescent="0.3">
      <c r="B153" s="55" t="str">
        <f>'8.Generators Charge'!B98</f>
        <v>Industrial customers  at Medium Voltage</v>
      </c>
      <c r="C153" s="48" t="s">
        <v>191</v>
      </c>
      <c r="E153" s="148">
        <f>'8.Generators Charge'!D98</f>
        <v>141.92654761904765</v>
      </c>
      <c r="F153" s="148">
        <f>'8.Generators Charge'!E98</f>
        <v>138.03989404761904</v>
      </c>
      <c r="G153" s="148">
        <f>'8.Generators Charge'!F98</f>
        <v>134.15324047619049</v>
      </c>
      <c r="H153" s="148">
        <f>'8.Generators Charge'!G98</f>
        <v>130.26658690476194</v>
      </c>
      <c r="I153" s="148">
        <f>'8.Generators Charge'!H98</f>
        <v>126.37993333333333</v>
      </c>
      <c r="J153" s="148">
        <f>'8.Generators Charge'!I98</f>
        <v>122.49327976190476</v>
      </c>
      <c r="K153" s="148">
        <f>'8.Generators Charge'!J98</f>
        <v>118.60662619047619</v>
      </c>
      <c r="L153" s="148">
        <f>'8.Generators Charge'!K98</f>
        <v>114.71997261904762</v>
      </c>
      <c r="M153" s="148">
        <f>'8.Generators Charge'!L98</f>
        <v>110.83331904761904</v>
      </c>
      <c r="N153" s="148">
        <f>'8.Generators Charge'!M98</f>
        <v>106.94666547619047</v>
      </c>
      <c r="O153" s="148">
        <f>'8.Generators Charge'!N98</f>
        <v>103.06001190476189</v>
      </c>
      <c r="P153" s="148">
        <f>'8.Generators Charge'!O98</f>
        <v>99.173358333333326</v>
      </c>
      <c r="Q153" s="148">
        <f>'8.Generators Charge'!P98</f>
        <v>95.286704761904744</v>
      </c>
      <c r="R153" s="148">
        <f>'8.Generators Charge'!Q98</f>
        <v>91.400051190476177</v>
      </c>
      <c r="S153" s="148">
        <f>'8.Generators Charge'!R98</f>
        <v>87.513397619047609</v>
      </c>
      <c r="T153" s="148">
        <f>'8.Generators Charge'!S98</f>
        <v>83.626744047619013</v>
      </c>
      <c r="U153" s="148">
        <f>'8.Generators Charge'!T98</f>
        <v>79.74009047619046</v>
      </c>
      <c r="V153" s="148">
        <f>'8.Generators Charge'!U98</f>
        <v>75.853436904761878</v>
      </c>
      <c r="W153" s="148">
        <f>'8.Generators Charge'!V98</f>
        <v>71.966783333333311</v>
      </c>
      <c r="X153" s="148">
        <f>'8.Generators Charge'!W98</f>
        <v>68.080129761904743</v>
      </c>
      <c r="Y153" s="148">
        <f>'8.Generators Charge'!X98</f>
        <v>127.01765476190475</v>
      </c>
      <c r="Z153" s="148">
        <f>'8.Generators Charge'!Y98</f>
        <v>123.31628511904759</v>
      </c>
      <c r="AA153" s="148">
        <f>'8.Generators Charge'!Z98</f>
        <v>119.61491547619045</v>
      </c>
      <c r="AB153" s="148">
        <f>'8.Generators Charge'!AA98</f>
        <v>115.9135458333333</v>
      </c>
      <c r="AC153" s="148">
        <f>'8.Generators Charge'!AB98</f>
        <v>112.21217619047617</v>
      </c>
      <c r="AD153" s="148">
        <f>'8.Generators Charge'!AC98</f>
        <v>108.51080654761901</v>
      </c>
      <c r="AE153" s="148">
        <f>'8.Generators Charge'!AD98</f>
        <v>104.94732261904757</v>
      </c>
      <c r="AF153" s="148">
        <f>'8.Generators Charge'!AE98</f>
        <v>101.38383869047614</v>
      </c>
      <c r="AG153" s="148">
        <f>'8.Generators Charge'!AF98</f>
        <v>97.820354761904724</v>
      </c>
      <c r="AH153" s="148">
        <f>'8.Generators Charge'!AG98</f>
        <v>94.256870833333281</v>
      </c>
      <c r="AI153" s="148">
        <f>'8.Generators Charge'!AH98</f>
        <v>58.55052976190472</v>
      </c>
    </row>
    <row r="154" spans="2:35" x14ac:dyDescent="0.3">
      <c r="B154" s="55" t="str">
        <f>'8.Generators Charge'!B99</f>
        <v>Semi-industrial/commercial customers at Medium Voltage</v>
      </c>
      <c r="C154" s="48" t="s">
        <v>191</v>
      </c>
      <c r="E154" s="148">
        <f>'8.Generators Charge'!D99</f>
        <v>141.92654761904762</v>
      </c>
      <c r="F154" s="148">
        <f>'8.Generators Charge'!E99</f>
        <v>138.03989404761904</v>
      </c>
      <c r="G154" s="148">
        <f>'8.Generators Charge'!F99</f>
        <v>134.15324047619049</v>
      </c>
      <c r="H154" s="148">
        <f>'8.Generators Charge'!G99</f>
        <v>130.26658690476191</v>
      </c>
      <c r="I154" s="148">
        <f>'8.Generators Charge'!H99</f>
        <v>126.37993333333333</v>
      </c>
      <c r="J154" s="148">
        <f>'8.Generators Charge'!I99</f>
        <v>122.49327976190476</v>
      </c>
      <c r="K154" s="148">
        <f>'8.Generators Charge'!J99</f>
        <v>118.60662619047619</v>
      </c>
      <c r="L154" s="148">
        <f>'8.Generators Charge'!K99</f>
        <v>114.71997261904762</v>
      </c>
      <c r="M154" s="148">
        <f>'8.Generators Charge'!L99</f>
        <v>110.83331904761904</v>
      </c>
      <c r="N154" s="148">
        <f>'8.Generators Charge'!M99</f>
        <v>106.94666547619047</v>
      </c>
      <c r="O154" s="148">
        <f>'8.Generators Charge'!N99</f>
        <v>103.06001190476188</v>
      </c>
      <c r="P154" s="148">
        <f>'8.Generators Charge'!O99</f>
        <v>99.173358333333326</v>
      </c>
      <c r="Q154" s="148">
        <f>'8.Generators Charge'!P99</f>
        <v>95.286704761904744</v>
      </c>
      <c r="R154" s="148">
        <f>'8.Generators Charge'!Q99</f>
        <v>91.400051190476177</v>
      </c>
      <c r="S154" s="148">
        <f>'8.Generators Charge'!R99</f>
        <v>87.513397619047609</v>
      </c>
      <c r="T154" s="148">
        <f>'8.Generators Charge'!S99</f>
        <v>83.626744047619013</v>
      </c>
      <c r="U154" s="148">
        <f>'8.Generators Charge'!T99</f>
        <v>79.74009047619046</v>
      </c>
      <c r="V154" s="148">
        <f>'8.Generators Charge'!U99</f>
        <v>75.853436904761878</v>
      </c>
      <c r="W154" s="148">
        <f>'8.Generators Charge'!V99</f>
        <v>71.966783333333311</v>
      </c>
      <c r="X154" s="148">
        <f>'8.Generators Charge'!W99</f>
        <v>68.080129761904743</v>
      </c>
      <c r="Y154" s="148">
        <f>'8.Generators Charge'!X99</f>
        <v>127.01765476190477</v>
      </c>
      <c r="Z154" s="148">
        <f>'8.Generators Charge'!Y99</f>
        <v>123.31628511904759</v>
      </c>
      <c r="AA154" s="148">
        <f>'8.Generators Charge'!Z99</f>
        <v>119.61491547619045</v>
      </c>
      <c r="AB154" s="148">
        <f>'8.Generators Charge'!AA99</f>
        <v>115.9135458333333</v>
      </c>
      <c r="AC154" s="148">
        <f>'8.Generators Charge'!AB99</f>
        <v>112.21217619047616</v>
      </c>
      <c r="AD154" s="148">
        <f>'8.Generators Charge'!AC99</f>
        <v>108.51080654761901</v>
      </c>
      <c r="AE154" s="148">
        <f>'8.Generators Charge'!AD99</f>
        <v>104.94732261904758</v>
      </c>
      <c r="AF154" s="148">
        <f>'8.Generators Charge'!AE99</f>
        <v>101.38383869047614</v>
      </c>
      <c r="AG154" s="148">
        <f>'8.Generators Charge'!AF99</f>
        <v>97.82035476190471</v>
      </c>
      <c r="AH154" s="148">
        <f>'8.Generators Charge'!AG99</f>
        <v>94.256870833333281</v>
      </c>
      <c r="AI154" s="148">
        <f>'8.Generators Charge'!AH99</f>
        <v>58.55052976190472</v>
      </c>
    </row>
    <row r="155" spans="2:35" x14ac:dyDescent="0.3">
      <c r="B155" s="55" t="str">
        <f>'8.Generators Charge'!B100</f>
        <v>Semi-industrial/commercial customers at Low Voltage</v>
      </c>
      <c r="C155" s="48" t="s">
        <v>191</v>
      </c>
      <c r="E155" s="148">
        <f>'8.Generators Charge'!D100</f>
        <v>141.92654761904762</v>
      </c>
      <c r="F155" s="148">
        <f>'8.Generators Charge'!E100</f>
        <v>138.03989404761904</v>
      </c>
      <c r="G155" s="148">
        <f>'8.Generators Charge'!F100</f>
        <v>134.15324047619046</v>
      </c>
      <c r="H155" s="148">
        <f>'8.Generators Charge'!G100</f>
        <v>130.26658690476191</v>
      </c>
      <c r="I155" s="148">
        <f>'8.Generators Charge'!H100</f>
        <v>126.37993333333334</v>
      </c>
      <c r="J155" s="148">
        <f>'8.Generators Charge'!I100</f>
        <v>122.49327976190474</v>
      </c>
      <c r="K155" s="148">
        <f>'8.Generators Charge'!J100</f>
        <v>118.60662619047619</v>
      </c>
      <c r="L155" s="148">
        <f>'8.Generators Charge'!K100</f>
        <v>114.71997261904762</v>
      </c>
      <c r="M155" s="148">
        <f>'8.Generators Charge'!L100</f>
        <v>110.83331904761906</v>
      </c>
      <c r="N155" s="148">
        <f>'8.Generators Charge'!M100</f>
        <v>106.94666547619046</v>
      </c>
      <c r="O155" s="148">
        <f>'8.Generators Charge'!N100</f>
        <v>103.06001190476189</v>
      </c>
      <c r="P155" s="148">
        <f>'8.Generators Charge'!O100</f>
        <v>99.173358333333326</v>
      </c>
      <c r="Q155" s="148">
        <f>'8.Generators Charge'!P100</f>
        <v>95.286704761904744</v>
      </c>
      <c r="R155" s="148">
        <f>'8.Generators Charge'!Q100</f>
        <v>91.400051190476177</v>
      </c>
      <c r="S155" s="148">
        <f>'8.Generators Charge'!R100</f>
        <v>87.513397619047609</v>
      </c>
      <c r="T155" s="148">
        <f>'8.Generators Charge'!S100</f>
        <v>83.626744047619013</v>
      </c>
      <c r="U155" s="148">
        <f>'8.Generators Charge'!T100</f>
        <v>79.74009047619046</v>
      </c>
      <c r="V155" s="148">
        <f>'8.Generators Charge'!U100</f>
        <v>75.853436904761892</v>
      </c>
      <c r="W155" s="148">
        <f>'8.Generators Charge'!V100</f>
        <v>71.966783333333311</v>
      </c>
      <c r="X155" s="148">
        <f>'8.Generators Charge'!W100</f>
        <v>68.080129761904729</v>
      </c>
      <c r="Y155" s="148">
        <f>'8.Generators Charge'!X100</f>
        <v>127.01765476190475</v>
      </c>
      <c r="Z155" s="148">
        <f>'8.Generators Charge'!Y100</f>
        <v>123.31628511904758</v>
      </c>
      <c r="AA155" s="148">
        <f>'8.Generators Charge'!Z100</f>
        <v>119.61491547619043</v>
      </c>
      <c r="AB155" s="148">
        <f>'8.Generators Charge'!AA100</f>
        <v>115.9135458333333</v>
      </c>
      <c r="AC155" s="148">
        <f>'8.Generators Charge'!AB100</f>
        <v>112.21217619047617</v>
      </c>
      <c r="AD155" s="148">
        <f>'8.Generators Charge'!AC100</f>
        <v>108.51080654761901</v>
      </c>
      <c r="AE155" s="148">
        <f>'8.Generators Charge'!AD100</f>
        <v>104.94732261904755</v>
      </c>
      <c r="AF155" s="148">
        <f>'8.Generators Charge'!AE100</f>
        <v>101.38383869047615</v>
      </c>
      <c r="AG155" s="148">
        <f>'8.Generators Charge'!AF100</f>
        <v>97.820354761904724</v>
      </c>
      <c r="AH155" s="148">
        <f>'8.Generators Charge'!AG100</f>
        <v>94.256870833333267</v>
      </c>
      <c r="AI155" s="148">
        <f>'8.Generators Charge'!AH100</f>
        <v>58.55052976190472</v>
      </c>
    </row>
    <row r="156" spans="2:35" x14ac:dyDescent="0.3">
      <c r="B156" s="55" t="str">
        <f>'8.Generators Charge'!B101</f>
        <v>Residential customers at Low Voltage</v>
      </c>
      <c r="C156" s="48" t="s">
        <v>191</v>
      </c>
      <c r="E156" s="148">
        <f>'8.Generators Charge'!D101</f>
        <v>141.92654761904765</v>
      </c>
      <c r="F156" s="148">
        <f>'8.Generators Charge'!E101</f>
        <v>138.03989404761907</v>
      </c>
      <c r="G156" s="148">
        <f>'8.Generators Charge'!F101</f>
        <v>134.15324047619049</v>
      </c>
      <c r="H156" s="148">
        <f>'8.Generators Charge'!G101</f>
        <v>130.26658690476194</v>
      </c>
      <c r="I156" s="148">
        <f>'8.Generators Charge'!H101</f>
        <v>126.37993333333334</v>
      </c>
      <c r="J156" s="148">
        <f>'8.Generators Charge'!I101</f>
        <v>122.49327976190477</v>
      </c>
      <c r="K156" s="148">
        <f>'8.Generators Charge'!J101</f>
        <v>118.60662619047619</v>
      </c>
      <c r="L156" s="148">
        <f>'8.Generators Charge'!K101</f>
        <v>114.71997261904764</v>
      </c>
      <c r="M156" s="148">
        <f>'8.Generators Charge'!L101</f>
        <v>110.83331904761906</v>
      </c>
      <c r="N156" s="148">
        <f>'8.Generators Charge'!M101</f>
        <v>106.94666547619049</v>
      </c>
      <c r="O156" s="148">
        <f>'8.Generators Charge'!N101</f>
        <v>103.06001190476191</v>
      </c>
      <c r="P156" s="148">
        <f>'8.Generators Charge'!O101</f>
        <v>99.17335833333334</v>
      </c>
      <c r="Q156" s="148">
        <f>'8.Generators Charge'!P101</f>
        <v>95.286704761904758</v>
      </c>
      <c r="R156" s="148">
        <f>'8.Generators Charge'!Q101</f>
        <v>91.400051190476205</v>
      </c>
      <c r="S156" s="148">
        <f>'8.Generators Charge'!R101</f>
        <v>87.513397619047609</v>
      </c>
      <c r="T156" s="148">
        <f>'8.Generators Charge'!S101</f>
        <v>83.626744047619027</v>
      </c>
      <c r="U156" s="148">
        <f>'8.Generators Charge'!T101</f>
        <v>79.740090476190474</v>
      </c>
      <c r="V156" s="148">
        <f>'8.Generators Charge'!U101</f>
        <v>75.853436904761892</v>
      </c>
      <c r="W156" s="148">
        <f>'8.Generators Charge'!V101</f>
        <v>71.966783333333311</v>
      </c>
      <c r="X156" s="148">
        <f>'8.Generators Charge'!W101</f>
        <v>68.080129761904743</v>
      </c>
      <c r="Y156" s="148">
        <f>'8.Generators Charge'!X101</f>
        <v>127.01765476190477</v>
      </c>
      <c r="Z156" s="148">
        <f>'8.Generators Charge'!Y101</f>
        <v>123.31628511904761</v>
      </c>
      <c r="AA156" s="148">
        <f>'8.Generators Charge'!Z101</f>
        <v>119.61491547619046</v>
      </c>
      <c r="AB156" s="148">
        <f>'8.Generators Charge'!AA101</f>
        <v>115.91354583333333</v>
      </c>
      <c r="AC156" s="148">
        <f>'8.Generators Charge'!AB101</f>
        <v>112.2121761904762</v>
      </c>
      <c r="AD156" s="148">
        <f>'8.Generators Charge'!AC101</f>
        <v>108.51080654761901</v>
      </c>
      <c r="AE156" s="148">
        <f>'8.Generators Charge'!AD101</f>
        <v>104.94732261904758</v>
      </c>
      <c r="AF156" s="148">
        <f>'8.Generators Charge'!AE101</f>
        <v>101.38383869047615</v>
      </c>
      <c r="AG156" s="148">
        <f>'8.Generators Charge'!AF101</f>
        <v>97.820354761904724</v>
      </c>
      <c r="AH156" s="148">
        <f>'8.Generators Charge'!AG101</f>
        <v>94.256870833333281</v>
      </c>
      <c r="AI156" s="148">
        <f>'8.Generators Charge'!AH101</f>
        <v>58.550529761904727</v>
      </c>
    </row>
    <row r="158" spans="2:35" x14ac:dyDescent="0.3">
      <c r="B158" s="12" t="s">
        <v>294</v>
      </c>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row>
    <row r="159" spans="2:35" x14ac:dyDescent="0.3">
      <c r="B159" s="55" t="str">
        <f>'8.Generators Charge'!B104</f>
        <v>Industrial customers  at Medium Voltage</v>
      </c>
      <c r="C159" s="48" t="s">
        <v>191</v>
      </c>
      <c r="E159" s="148">
        <f>'13.Distribution MV Charge'!D101</f>
        <v>122.78709523809526</v>
      </c>
      <c r="F159" s="148">
        <f>'13.Distribution MV Charge'!E101</f>
        <v>121.09799523809525</v>
      </c>
      <c r="G159" s="148">
        <f>'13.Distribution MV Charge'!F101</f>
        <v>119.40889523809525</v>
      </c>
      <c r="H159" s="148">
        <f>'13.Distribution MV Charge'!G101</f>
        <v>105.81503333333333</v>
      </c>
      <c r="I159" s="148">
        <f>'13.Distribution MV Charge'!H101</f>
        <v>104.12593333333334</v>
      </c>
      <c r="J159" s="148">
        <f>'13.Distribution MV Charge'!I101</f>
        <v>102.43683333333333</v>
      </c>
      <c r="K159" s="148">
        <f>'13.Distribution MV Charge'!J101</f>
        <v>100.74773333333334</v>
      </c>
      <c r="L159" s="148">
        <f>'13.Distribution MV Charge'!K101</f>
        <v>99.058633333333333</v>
      </c>
      <c r="M159" s="148">
        <f>'13.Distribution MV Charge'!L101</f>
        <v>97.369533333333322</v>
      </c>
      <c r="N159" s="148">
        <f>'13.Distribution MV Charge'!M101</f>
        <v>95.680433333333326</v>
      </c>
      <c r="O159" s="148">
        <f>'13.Distribution MV Charge'!N101</f>
        <v>93.991333333333316</v>
      </c>
      <c r="P159" s="148">
        <f>'13.Distribution MV Charge'!O101</f>
        <v>92.302233333333334</v>
      </c>
      <c r="Q159" s="148">
        <f>'13.Distribution MV Charge'!P101</f>
        <v>90.613133333333323</v>
      </c>
      <c r="R159" s="148">
        <f>'13.Distribution MV Charge'!Q101</f>
        <v>88.924033333333327</v>
      </c>
      <c r="S159" s="148">
        <f>'13.Distribution MV Charge'!R101</f>
        <v>87.234933333333331</v>
      </c>
      <c r="T159" s="148">
        <f>'13.Distribution MV Charge'!S101</f>
        <v>85.54583333333332</v>
      </c>
      <c r="U159" s="148">
        <f>'13.Distribution MV Charge'!T101</f>
        <v>83.85673333333331</v>
      </c>
      <c r="V159" s="148">
        <f>'13.Distribution MV Charge'!U101</f>
        <v>82.167633333333328</v>
      </c>
      <c r="W159" s="148">
        <f>'13.Distribution MV Charge'!V101</f>
        <v>80.478533333333317</v>
      </c>
      <c r="X159" s="148">
        <f>'13.Distribution MV Charge'!W101</f>
        <v>78.789433333333335</v>
      </c>
      <c r="Y159" s="148">
        <f>'13.Distribution MV Charge'!X101</f>
        <v>103.29861904761904</v>
      </c>
      <c r="Z159" s="148">
        <f>'13.Distribution MV Charge'!Y101</f>
        <v>101.60951904761903</v>
      </c>
      <c r="AA159" s="148">
        <f>'13.Distribution MV Charge'!Z101</f>
        <v>99.920419047619049</v>
      </c>
      <c r="AB159" s="148">
        <f>'13.Distribution MV Charge'!AA101</f>
        <v>98.231319047619039</v>
      </c>
      <c r="AC159" s="148">
        <f>'13.Distribution MV Charge'!AB101</f>
        <v>96.542219047619056</v>
      </c>
      <c r="AD159" s="148">
        <f>'13.Distribution MV Charge'!AC101</f>
        <v>96.576690476190464</v>
      </c>
      <c r="AE159" s="148">
        <f>'13.Distribution MV Charge'!AD101</f>
        <v>94.887590476190454</v>
      </c>
      <c r="AF159" s="148">
        <f>'13.Distribution MV Charge'!AE101</f>
        <v>93.198490476190472</v>
      </c>
      <c r="AG159" s="148">
        <f>'13.Distribution MV Charge'!AF101</f>
        <v>91.509390476190461</v>
      </c>
      <c r="AH159" s="148">
        <f>'13.Distribution MV Charge'!AG101</f>
        <v>89.820290476190465</v>
      </c>
      <c r="AI159" s="148">
        <f>'13.Distribution MV Charge'!AH101</f>
        <v>88.131190476190454</v>
      </c>
    </row>
    <row r="160" spans="2:35" x14ac:dyDescent="0.3">
      <c r="B160" s="55" t="str">
        <f>'8.Generators Charge'!B105</f>
        <v>Semi-industrial/commercial customers at Medium Voltage</v>
      </c>
      <c r="C160" s="48" t="s">
        <v>191</v>
      </c>
      <c r="E160" s="148">
        <f>'13.Distribution MV Charge'!D102</f>
        <v>122.78709523809525</v>
      </c>
      <c r="F160" s="148">
        <f>'13.Distribution MV Charge'!E102</f>
        <v>121.09799523809525</v>
      </c>
      <c r="G160" s="148">
        <f>'13.Distribution MV Charge'!F102</f>
        <v>119.40889523809525</v>
      </c>
      <c r="H160" s="148">
        <f>'13.Distribution MV Charge'!G102</f>
        <v>105.81503333333333</v>
      </c>
      <c r="I160" s="148">
        <f>'13.Distribution MV Charge'!H102</f>
        <v>104.12593333333334</v>
      </c>
      <c r="J160" s="148">
        <f>'13.Distribution MV Charge'!I102</f>
        <v>102.43683333333333</v>
      </c>
      <c r="K160" s="148">
        <f>'13.Distribution MV Charge'!J102</f>
        <v>100.74773333333333</v>
      </c>
      <c r="L160" s="148">
        <f>'13.Distribution MV Charge'!K102</f>
        <v>99.058633333333333</v>
      </c>
      <c r="M160" s="148">
        <f>'13.Distribution MV Charge'!L102</f>
        <v>97.369533333333308</v>
      </c>
      <c r="N160" s="148">
        <f>'13.Distribution MV Charge'!M102</f>
        <v>95.68043333333334</v>
      </c>
      <c r="O160" s="148">
        <f>'13.Distribution MV Charge'!N102</f>
        <v>93.99133333333333</v>
      </c>
      <c r="P160" s="148">
        <f>'13.Distribution MV Charge'!O102</f>
        <v>92.302233333333334</v>
      </c>
      <c r="Q160" s="148">
        <f>'13.Distribution MV Charge'!P102</f>
        <v>90.613133333333323</v>
      </c>
      <c r="R160" s="148">
        <f>'13.Distribution MV Charge'!Q102</f>
        <v>88.924033333333327</v>
      </c>
      <c r="S160" s="148">
        <f>'13.Distribution MV Charge'!R102</f>
        <v>87.234933333333331</v>
      </c>
      <c r="T160" s="148">
        <f>'13.Distribution MV Charge'!S102</f>
        <v>85.545833333333334</v>
      </c>
      <c r="U160" s="148">
        <f>'13.Distribution MV Charge'!T102</f>
        <v>83.856733333333324</v>
      </c>
      <c r="V160" s="148">
        <f>'13.Distribution MV Charge'!U102</f>
        <v>82.167633333333328</v>
      </c>
      <c r="W160" s="148">
        <f>'13.Distribution MV Charge'!V102</f>
        <v>80.478533333333317</v>
      </c>
      <c r="X160" s="148">
        <f>'13.Distribution MV Charge'!W102</f>
        <v>78.789433333333335</v>
      </c>
      <c r="Y160" s="148">
        <f>'13.Distribution MV Charge'!X102</f>
        <v>103.29861904761906</v>
      </c>
      <c r="Z160" s="148">
        <f>'13.Distribution MV Charge'!Y102</f>
        <v>101.60951904761903</v>
      </c>
      <c r="AA160" s="148">
        <f>'13.Distribution MV Charge'!Z102</f>
        <v>99.920419047619049</v>
      </c>
      <c r="AB160" s="148">
        <f>'13.Distribution MV Charge'!AA102</f>
        <v>98.231319047619039</v>
      </c>
      <c r="AC160" s="148">
        <f>'13.Distribution MV Charge'!AB102</f>
        <v>96.542219047619042</v>
      </c>
      <c r="AD160" s="148">
        <f>'13.Distribution MV Charge'!AC102</f>
        <v>96.576690476190464</v>
      </c>
      <c r="AE160" s="148">
        <f>'13.Distribution MV Charge'!AD102</f>
        <v>94.887590476190454</v>
      </c>
      <c r="AF160" s="148">
        <f>'13.Distribution MV Charge'!AE102</f>
        <v>93.198490476190457</v>
      </c>
      <c r="AG160" s="148">
        <f>'13.Distribution MV Charge'!AF102</f>
        <v>91.509390476190447</v>
      </c>
      <c r="AH160" s="148">
        <f>'13.Distribution MV Charge'!AG102</f>
        <v>89.820290476190465</v>
      </c>
      <c r="AI160" s="148">
        <f>'13.Distribution MV Charge'!AH102</f>
        <v>88.131190476190454</v>
      </c>
    </row>
    <row r="161" spans="2:35" x14ac:dyDescent="0.3">
      <c r="B161" s="55" t="str">
        <f>'8.Generators Charge'!B106</f>
        <v>Semi-industrial/commercial customers at Low Voltage</v>
      </c>
      <c r="C161" s="48" t="s">
        <v>191</v>
      </c>
      <c r="E161" s="148">
        <f>'13.Distribution MV Charge'!D103+'17.Distribution LV Charge'!D97</f>
        <v>329.55848380952386</v>
      </c>
      <c r="F161" s="148">
        <f>'13.Distribution MV Charge'!E103+'17.Distribution LV Charge'!E97</f>
        <v>324.42361980952381</v>
      </c>
      <c r="G161" s="148">
        <f>'13.Distribution MV Charge'!F103+'17.Distribution LV Charge'!F97</f>
        <v>319.28875580952382</v>
      </c>
      <c r="H161" s="148">
        <f>'13.Distribution MV Charge'!G103+'17.Distribution LV Charge'!G97</f>
        <v>302.24912990476184</v>
      </c>
      <c r="I161" s="148">
        <f>'13.Distribution MV Charge'!H103+'17.Distribution LV Charge'!H97</f>
        <v>297.11426590476196</v>
      </c>
      <c r="J161" s="148">
        <f>'13.Distribution MV Charge'!I103+'17.Distribution LV Charge'!I97</f>
        <v>291.97940190476186</v>
      </c>
      <c r="K161" s="148">
        <f>'13.Distribution MV Charge'!J103+'17.Distribution LV Charge'!J97</f>
        <v>286.84453790476192</v>
      </c>
      <c r="L161" s="148">
        <f>'13.Distribution MV Charge'!K103+'17.Distribution LV Charge'!K97</f>
        <v>281.70967390476187</v>
      </c>
      <c r="M161" s="148">
        <f>'13.Distribution MV Charge'!L103+'17.Distribution LV Charge'!L97</f>
        <v>276.57480990476188</v>
      </c>
      <c r="N161" s="148">
        <f>'13.Distribution MV Charge'!M103+'17.Distribution LV Charge'!M97</f>
        <v>271.43994590476188</v>
      </c>
      <c r="O161" s="148">
        <f>'13.Distribution MV Charge'!N103+'17.Distribution LV Charge'!N97</f>
        <v>266.30508190476183</v>
      </c>
      <c r="P161" s="148">
        <f>'13.Distribution MV Charge'!O103+'17.Distribution LV Charge'!O97</f>
        <v>261.17021790476184</v>
      </c>
      <c r="Q161" s="148">
        <f>'13.Distribution MV Charge'!P103+'17.Distribution LV Charge'!P97</f>
        <v>256.03535390476185</v>
      </c>
      <c r="R161" s="148">
        <f>'13.Distribution MV Charge'!Q103+'17.Distribution LV Charge'!Q97</f>
        <v>250.90048990476188</v>
      </c>
      <c r="S161" s="148">
        <f>'13.Distribution MV Charge'!R103+'17.Distribution LV Charge'!R97</f>
        <v>245.76562590476183</v>
      </c>
      <c r="T161" s="148">
        <f>'13.Distribution MV Charge'!S103+'17.Distribution LV Charge'!S97</f>
        <v>240.63076190476187</v>
      </c>
      <c r="U161" s="148">
        <f>'13.Distribution MV Charge'!T103+'17.Distribution LV Charge'!T97</f>
        <v>235.49589790476182</v>
      </c>
      <c r="V161" s="148">
        <f>'13.Distribution MV Charge'!U103+'17.Distribution LV Charge'!U97</f>
        <v>230.36103390476185</v>
      </c>
      <c r="W161" s="148">
        <f>'13.Distribution MV Charge'!V103+'17.Distribution LV Charge'!V97</f>
        <v>225.22616990476183</v>
      </c>
      <c r="X161" s="148">
        <f>'13.Distribution MV Charge'!W103+'17.Distribution LV Charge'!W97</f>
        <v>220.0913059047619</v>
      </c>
      <c r="Y161" s="148">
        <f>'13.Distribution MV Charge'!X103+'17.Distribution LV Charge'!X97</f>
        <v>294.59923047619048</v>
      </c>
      <c r="Z161" s="148">
        <f>'13.Distribution MV Charge'!Y103+'17.Distribution LV Charge'!Y97</f>
        <v>289.46436647619043</v>
      </c>
      <c r="AA161" s="148">
        <f>'13.Distribution MV Charge'!Z103+'17.Distribution LV Charge'!Z97</f>
        <v>284.32950247619044</v>
      </c>
      <c r="AB161" s="148">
        <f>'13.Distribution MV Charge'!AA103+'17.Distribution LV Charge'!AA97</f>
        <v>279.19463847619045</v>
      </c>
      <c r="AC161" s="148">
        <f>'13.Distribution MV Charge'!AB103+'17.Distribution LV Charge'!AB97</f>
        <v>274.05977447619046</v>
      </c>
      <c r="AD161" s="148">
        <f>'13.Distribution MV Charge'!AC103+'17.Distribution LV Charge'!AC97</f>
        <v>270.64848190476187</v>
      </c>
      <c r="AE161" s="148">
        <f>'13.Distribution MV Charge'!AD103+'17.Distribution LV Charge'!AD97</f>
        <v>265.65426133333324</v>
      </c>
      <c r="AF161" s="148">
        <f>'13.Distribution MV Charge'!AE103+'17.Distribution LV Charge'!AE97</f>
        <v>260.66004076190472</v>
      </c>
      <c r="AG161" s="148">
        <f>'13.Distribution MV Charge'!AF103+'17.Distribution LV Charge'!AF97</f>
        <v>255.66582019047613</v>
      </c>
      <c r="AH161" s="148">
        <f>'13.Distribution MV Charge'!AG103+'17.Distribution LV Charge'!AG97</f>
        <v>250.67159961904753</v>
      </c>
      <c r="AI161" s="148">
        <f>'13.Distribution MV Charge'!AH103+'17.Distribution LV Charge'!AH97</f>
        <v>245.67737904761901</v>
      </c>
    </row>
    <row r="162" spans="2:35" x14ac:dyDescent="0.3">
      <c r="B162" s="55" t="str">
        <f>'8.Generators Charge'!B107</f>
        <v>Residential customers at Low Voltage</v>
      </c>
      <c r="C162" s="48" t="s">
        <v>191</v>
      </c>
      <c r="E162" s="148">
        <f>'13.Distribution MV Charge'!D104+'17.Distribution LV Charge'!D98</f>
        <v>329.55848380952386</v>
      </c>
      <c r="F162" s="148">
        <f>'13.Distribution MV Charge'!E104+'17.Distribution LV Charge'!E98</f>
        <v>324.42361980952387</v>
      </c>
      <c r="G162" s="148">
        <f>'13.Distribution MV Charge'!F104+'17.Distribution LV Charge'!F98</f>
        <v>319.28875580952388</v>
      </c>
      <c r="H162" s="148">
        <f>'13.Distribution MV Charge'!G104+'17.Distribution LV Charge'!G98</f>
        <v>302.2491299047619</v>
      </c>
      <c r="I162" s="148">
        <f>'13.Distribution MV Charge'!H104+'17.Distribution LV Charge'!H98</f>
        <v>297.11426590476196</v>
      </c>
      <c r="J162" s="148">
        <f>'13.Distribution MV Charge'!I104+'17.Distribution LV Charge'!I98</f>
        <v>291.97940190476191</v>
      </c>
      <c r="K162" s="148">
        <f>'13.Distribution MV Charge'!J104+'17.Distribution LV Charge'!J98</f>
        <v>286.84453790476192</v>
      </c>
      <c r="L162" s="148">
        <f>'13.Distribution MV Charge'!K104+'17.Distribution LV Charge'!K98</f>
        <v>281.70967390476193</v>
      </c>
      <c r="M162" s="148">
        <f>'13.Distribution MV Charge'!L104+'17.Distribution LV Charge'!L98</f>
        <v>276.57480990476188</v>
      </c>
      <c r="N162" s="148">
        <f>'13.Distribution MV Charge'!M104+'17.Distribution LV Charge'!M98</f>
        <v>271.43994590476188</v>
      </c>
      <c r="O162" s="148">
        <f>'13.Distribution MV Charge'!N104+'17.Distribution LV Charge'!N98</f>
        <v>266.30508190476189</v>
      </c>
      <c r="P162" s="148">
        <f>'13.Distribution MV Charge'!O104+'17.Distribution LV Charge'!O98</f>
        <v>261.1702179047619</v>
      </c>
      <c r="Q162" s="148">
        <f>'13.Distribution MV Charge'!P104+'17.Distribution LV Charge'!P98</f>
        <v>256.03535390476191</v>
      </c>
      <c r="R162" s="148">
        <f>'13.Distribution MV Charge'!Q104+'17.Distribution LV Charge'!Q98</f>
        <v>250.90048990476191</v>
      </c>
      <c r="S162" s="148">
        <f>'13.Distribution MV Charge'!R104+'17.Distribution LV Charge'!R98</f>
        <v>245.76562590476186</v>
      </c>
      <c r="T162" s="148">
        <f>'13.Distribution MV Charge'!S104+'17.Distribution LV Charge'!S98</f>
        <v>240.63076190476193</v>
      </c>
      <c r="U162" s="148">
        <f>'13.Distribution MV Charge'!T104+'17.Distribution LV Charge'!T98</f>
        <v>235.49589790476188</v>
      </c>
      <c r="V162" s="148">
        <f>'13.Distribution MV Charge'!U104+'17.Distribution LV Charge'!U98</f>
        <v>230.36103390476188</v>
      </c>
      <c r="W162" s="148">
        <f>'13.Distribution MV Charge'!V104+'17.Distribution LV Charge'!V98</f>
        <v>225.22616990476189</v>
      </c>
      <c r="X162" s="148">
        <f>'13.Distribution MV Charge'!W104+'17.Distribution LV Charge'!W98</f>
        <v>220.0913059047619</v>
      </c>
      <c r="Y162" s="148">
        <f>'13.Distribution MV Charge'!X104+'17.Distribution LV Charge'!X98</f>
        <v>294.59923047619048</v>
      </c>
      <c r="Z162" s="148">
        <f>'13.Distribution MV Charge'!Y104+'17.Distribution LV Charge'!Y98</f>
        <v>289.46436647619043</v>
      </c>
      <c r="AA162" s="148">
        <f>'13.Distribution MV Charge'!Z104+'17.Distribution LV Charge'!Z98</f>
        <v>284.3295024761905</v>
      </c>
      <c r="AB162" s="148">
        <f>'13.Distribution MV Charge'!AA104+'17.Distribution LV Charge'!AA98</f>
        <v>279.19463847619045</v>
      </c>
      <c r="AC162" s="148">
        <f>'13.Distribution MV Charge'!AB104+'17.Distribution LV Charge'!AB98</f>
        <v>274.05977447619046</v>
      </c>
      <c r="AD162" s="148">
        <f>'13.Distribution MV Charge'!AC104+'17.Distribution LV Charge'!AC98</f>
        <v>270.64848190476187</v>
      </c>
      <c r="AE162" s="148">
        <f>'13.Distribution MV Charge'!AD104+'17.Distribution LV Charge'!AD98</f>
        <v>265.6542613333333</v>
      </c>
      <c r="AF162" s="148">
        <f>'13.Distribution MV Charge'!AE104+'17.Distribution LV Charge'!AE98</f>
        <v>260.66004076190478</v>
      </c>
      <c r="AG162" s="148">
        <f>'13.Distribution MV Charge'!AF104+'17.Distribution LV Charge'!AF98</f>
        <v>255.66582019047615</v>
      </c>
      <c r="AH162" s="148">
        <f>'13.Distribution MV Charge'!AG104+'17.Distribution LV Charge'!AG98</f>
        <v>250.67159961904758</v>
      </c>
      <c r="AI162" s="148">
        <f>'13.Distribution MV Charge'!AH104+'17.Distribution LV Charge'!AH98</f>
        <v>245.67737904761901</v>
      </c>
    </row>
    <row r="164" spans="2:35" x14ac:dyDescent="0.3">
      <c r="B164" s="12" t="s">
        <v>348</v>
      </c>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row>
    <row r="165" spans="2:35" x14ac:dyDescent="0.3">
      <c r="B165" s="55" t="str">
        <f>'8.Generators Charge'!B98</f>
        <v>Industrial customers  at Medium Voltage</v>
      </c>
      <c r="C165" s="48" t="s">
        <v>191</v>
      </c>
      <c r="E165" s="148">
        <f>'22.Commerc Charge'!D100</f>
        <v>23.532809523809529</v>
      </c>
      <c r="F165" s="148">
        <f>'22.Commerc Charge'!E100</f>
        <v>22.946795238095245</v>
      </c>
      <c r="G165" s="148">
        <f>'22.Commerc Charge'!F100</f>
        <v>22.360780952380956</v>
      </c>
      <c r="H165" s="148">
        <f>'22.Commerc Charge'!G100</f>
        <v>21.774766666666668</v>
      </c>
      <c r="I165" s="148">
        <f>'22.Commerc Charge'!H100</f>
        <v>21.188752380952383</v>
      </c>
      <c r="J165" s="148">
        <f>'22.Commerc Charge'!I100</f>
        <v>20.602738095238092</v>
      </c>
      <c r="K165" s="148">
        <f>'22.Commerc Charge'!J100</f>
        <v>20.016723809523807</v>
      </c>
      <c r="L165" s="148">
        <f>'22.Commerc Charge'!K100</f>
        <v>19.430709523809522</v>
      </c>
      <c r="M165" s="148">
        <f>'22.Commerc Charge'!L100</f>
        <v>18.84469523809523</v>
      </c>
      <c r="N165" s="148">
        <f>'22.Commerc Charge'!M100</f>
        <v>18.258680952380946</v>
      </c>
      <c r="O165" s="148">
        <f>'22.Commerc Charge'!N100</f>
        <v>17.672666666666661</v>
      </c>
      <c r="P165" s="148">
        <f>'22.Commerc Charge'!O100</f>
        <v>17.086652380952373</v>
      </c>
      <c r="Q165" s="148">
        <f>'22.Commerc Charge'!P100</f>
        <v>16.500638095238088</v>
      </c>
      <c r="R165" s="148">
        <f>'22.Commerc Charge'!Q100</f>
        <v>15.914623809523802</v>
      </c>
      <c r="S165" s="148">
        <f>'22.Commerc Charge'!R100</f>
        <v>15.328609523809515</v>
      </c>
      <c r="T165" s="148">
        <f>'22.Commerc Charge'!S100</f>
        <v>14.74259523809523</v>
      </c>
      <c r="U165" s="148">
        <f>'22.Commerc Charge'!T100</f>
        <v>14.156580952380946</v>
      </c>
      <c r="V165" s="148">
        <f>'22.Commerc Charge'!U100</f>
        <v>13.570566666666661</v>
      </c>
      <c r="W165" s="148">
        <f>'22.Commerc Charge'!V100</f>
        <v>12.984552380952373</v>
      </c>
      <c r="X165" s="148">
        <f>'22.Commerc Charge'!W100</f>
        <v>12.398538095238086</v>
      </c>
      <c r="Y165" s="148">
        <f>'22.Commerc Charge'!X100</f>
        <v>11.812523809523801</v>
      </c>
      <c r="Z165" s="148">
        <f>'22.Commerc Charge'!Y100</f>
        <v>11.226509523809518</v>
      </c>
      <c r="AA165" s="148">
        <f>'22.Commerc Charge'!Z100</f>
        <v>10.640495238095232</v>
      </c>
      <c r="AB165" s="148">
        <f>'22.Commerc Charge'!AA100</f>
        <v>10.054480952380944</v>
      </c>
      <c r="AC165" s="148">
        <f>'22.Commerc Charge'!AB100</f>
        <v>9.4684666666666608</v>
      </c>
      <c r="AD165" s="148">
        <f>'22.Commerc Charge'!AC100</f>
        <v>8.8824523809523743</v>
      </c>
      <c r="AE165" s="148">
        <f>'22.Commerc Charge'!AD100</f>
        <v>8.2964380952380878</v>
      </c>
      <c r="AF165" s="148">
        <f>'22.Commerc Charge'!AE100</f>
        <v>7.7104238095238031</v>
      </c>
      <c r="AG165" s="148">
        <f>'22.Commerc Charge'!AF100</f>
        <v>7.1244095238095175</v>
      </c>
      <c r="AH165" s="148">
        <f>'22.Commerc Charge'!AG100</f>
        <v>6.5383952380952302</v>
      </c>
      <c r="AI165" s="148">
        <f>'22.Commerc Charge'!AH100</f>
        <v>5.9523809523809446</v>
      </c>
    </row>
    <row r="166" spans="2:35" x14ac:dyDescent="0.3">
      <c r="B166" s="55" t="str">
        <f>'8.Generators Charge'!B99</f>
        <v>Semi-industrial/commercial customers at Medium Voltage</v>
      </c>
      <c r="C166" s="48" t="s">
        <v>191</v>
      </c>
      <c r="E166" s="148">
        <f>'22.Commerc Charge'!D101</f>
        <v>23.532809523809529</v>
      </c>
      <c r="F166" s="148">
        <f>'22.Commerc Charge'!E101</f>
        <v>22.946795238095245</v>
      </c>
      <c r="G166" s="148">
        <f>'22.Commerc Charge'!F101</f>
        <v>22.360780952380953</v>
      </c>
      <c r="H166" s="148">
        <f>'22.Commerc Charge'!G101</f>
        <v>21.774766666666668</v>
      </c>
      <c r="I166" s="148">
        <f>'22.Commerc Charge'!H101</f>
        <v>21.188752380952387</v>
      </c>
      <c r="J166" s="148">
        <f>'22.Commerc Charge'!I101</f>
        <v>20.602738095238092</v>
      </c>
      <c r="K166" s="148">
        <f>'22.Commerc Charge'!J101</f>
        <v>20.016723809523807</v>
      </c>
      <c r="L166" s="148">
        <f>'22.Commerc Charge'!K101</f>
        <v>19.430709523809522</v>
      </c>
      <c r="M166" s="148">
        <f>'22.Commerc Charge'!L101</f>
        <v>18.844695238095234</v>
      </c>
      <c r="N166" s="148">
        <f>'22.Commerc Charge'!M101</f>
        <v>18.258680952380949</v>
      </c>
      <c r="O166" s="148">
        <f>'22.Commerc Charge'!N101</f>
        <v>17.672666666666661</v>
      </c>
      <c r="P166" s="148">
        <f>'22.Commerc Charge'!O101</f>
        <v>17.086652380952373</v>
      </c>
      <c r="Q166" s="148">
        <f>'22.Commerc Charge'!P101</f>
        <v>16.500638095238088</v>
      </c>
      <c r="R166" s="148">
        <f>'22.Commerc Charge'!Q101</f>
        <v>15.9146238095238</v>
      </c>
      <c r="S166" s="148">
        <f>'22.Commerc Charge'!R101</f>
        <v>15.328609523809513</v>
      </c>
      <c r="T166" s="148">
        <f>'22.Commerc Charge'!S101</f>
        <v>14.742595238095232</v>
      </c>
      <c r="U166" s="148">
        <f>'22.Commerc Charge'!T101</f>
        <v>14.156580952380946</v>
      </c>
      <c r="V166" s="148">
        <f>'22.Commerc Charge'!U101</f>
        <v>13.570566666666661</v>
      </c>
      <c r="W166" s="148">
        <f>'22.Commerc Charge'!V101</f>
        <v>12.984552380952374</v>
      </c>
      <c r="X166" s="148">
        <f>'22.Commerc Charge'!W101</f>
        <v>12.398538095238086</v>
      </c>
      <c r="Y166" s="148">
        <f>'22.Commerc Charge'!X101</f>
        <v>11.812523809523801</v>
      </c>
      <c r="Z166" s="148">
        <f>'22.Commerc Charge'!Y101</f>
        <v>11.226509523809518</v>
      </c>
      <c r="AA166" s="148">
        <f>'22.Commerc Charge'!Z101</f>
        <v>10.640495238095232</v>
      </c>
      <c r="AB166" s="148">
        <f>'22.Commerc Charge'!AA101</f>
        <v>10.054480952380946</v>
      </c>
      <c r="AC166" s="148">
        <f>'22.Commerc Charge'!AB101</f>
        <v>9.4684666666666608</v>
      </c>
      <c r="AD166" s="148">
        <f>'22.Commerc Charge'!AC101</f>
        <v>8.8824523809523743</v>
      </c>
      <c r="AE166" s="148">
        <f>'22.Commerc Charge'!AD101</f>
        <v>8.2964380952380878</v>
      </c>
      <c r="AF166" s="148">
        <f>'22.Commerc Charge'!AE101</f>
        <v>7.7104238095238031</v>
      </c>
      <c r="AG166" s="148">
        <f>'22.Commerc Charge'!AF101</f>
        <v>7.1244095238095175</v>
      </c>
      <c r="AH166" s="148">
        <f>'22.Commerc Charge'!AG101</f>
        <v>6.5383952380952302</v>
      </c>
      <c r="AI166" s="148">
        <f>'22.Commerc Charge'!AH101</f>
        <v>5.9523809523809446</v>
      </c>
    </row>
    <row r="167" spans="2:35" x14ac:dyDescent="0.3">
      <c r="B167" s="55" t="str">
        <f>'8.Generators Charge'!B100</f>
        <v>Semi-industrial/commercial customers at Low Voltage</v>
      </c>
      <c r="C167" s="48" t="s">
        <v>191</v>
      </c>
      <c r="E167" s="148">
        <f>'22.Commerc Charge'!D102</f>
        <v>23.532809523809529</v>
      </c>
      <c r="F167" s="148">
        <f>'22.Commerc Charge'!E102</f>
        <v>22.946795238095245</v>
      </c>
      <c r="G167" s="148">
        <f>'22.Commerc Charge'!F102</f>
        <v>22.360780952380956</v>
      </c>
      <c r="H167" s="148">
        <f>'22.Commerc Charge'!G102</f>
        <v>21.774766666666672</v>
      </c>
      <c r="I167" s="148">
        <f>'22.Commerc Charge'!H102</f>
        <v>21.18875238095238</v>
      </c>
      <c r="J167" s="148">
        <f>'22.Commerc Charge'!I102</f>
        <v>20.602738095238092</v>
      </c>
      <c r="K167" s="148">
        <f>'22.Commerc Charge'!J102</f>
        <v>20.016723809523807</v>
      </c>
      <c r="L167" s="148">
        <f>'22.Commerc Charge'!K102</f>
        <v>19.430709523809522</v>
      </c>
      <c r="M167" s="148">
        <f>'22.Commerc Charge'!L102</f>
        <v>18.84469523809523</v>
      </c>
      <c r="N167" s="148">
        <f>'22.Commerc Charge'!M102</f>
        <v>18.258680952380946</v>
      </c>
      <c r="O167" s="148">
        <f>'22.Commerc Charge'!N102</f>
        <v>17.672666666666661</v>
      </c>
      <c r="P167" s="148">
        <f>'22.Commerc Charge'!O102</f>
        <v>17.086652380952369</v>
      </c>
      <c r="Q167" s="148">
        <f>'22.Commerc Charge'!P102</f>
        <v>16.500638095238084</v>
      </c>
      <c r="R167" s="148">
        <f>'22.Commerc Charge'!Q102</f>
        <v>15.914623809523802</v>
      </c>
      <c r="S167" s="148">
        <f>'22.Commerc Charge'!R102</f>
        <v>15.328609523809515</v>
      </c>
      <c r="T167" s="148">
        <f>'22.Commerc Charge'!S102</f>
        <v>14.74259523809523</v>
      </c>
      <c r="U167" s="148">
        <f>'22.Commerc Charge'!T102</f>
        <v>14.156580952380946</v>
      </c>
      <c r="V167" s="148">
        <f>'22.Commerc Charge'!U102</f>
        <v>13.570566666666661</v>
      </c>
      <c r="W167" s="148">
        <f>'22.Commerc Charge'!V102</f>
        <v>12.984552380952374</v>
      </c>
      <c r="X167" s="148">
        <f>'22.Commerc Charge'!W102</f>
        <v>12.398538095238084</v>
      </c>
      <c r="Y167" s="148">
        <f>'22.Commerc Charge'!X102</f>
        <v>11.812523809523801</v>
      </c>
      <c r="Z167" s="148">
        <f>'22.Commerc Charge'!Y102</f>
        <v>11.226509523809517</v>
      </c>
      <c r="AA167" s="148">
        <f>'22.Commerc Charge'!Z102</f>
        <v>10.64049523809523</v>
      </c>
      <c r="AB167" s="148">
        <f>'22.Commerc Charge'!AA102</f>
        <v>10.054480952380944</v>
      </c>
      <c r="AC167" s="148">
        <f>'22.Commerc Charge'!AB102</f>
        <v>9.4684666666666608</v>
      </c>
      <c r="AD167" s="148">
        <f>'22.Commerc Charge'!AC102</f>
        <v>8.8824523809523726</v>
      </c>
      <c r="AE167" s="148">
        <f>'22.Commerc Charge'!AD102</f>
        <v>8.2964380952380878</v>
      </c>
      <c r="AF167" s="148">
        <f>'22.Commerc Charge'!AE102</f>
        <v>7.7104238095238031</v>
      </c>
      <c r="AG167" s="148">
        <f>'22.Commerc Charge'!AF102</f>
        <v>7.1244095238095166</v>
      </c>
      <c r="AH167" s="148">
        <f>'22.Commerc Charge'!AG102</f>
        <v>6.5383952380952302</v>
      </c>
      <c r="AI167" s="148">
        <f>'22.Commerc Charge'!AH102</f>
        <v>5.9523809523809446</v>
      </c>
    </row>
    <row r="168" spans="2:35" x14ac:dyDescent="0.3">
      <c r="B168" s="55" t="str">
        <f>'8.Generators Charge'!B101</f>
        <v>Residential customers at Low Voltage</v>
      </c>
      <c r="C168" s="48" t="s">
        <v>191</v>
      </c>
      <c r="E168" s="148">
        <f>'22.Commerc Charge'!D103</f>
        <v>23.532809523809533</v>
      </c>
      <c r="F168" s="148">
        <f>'22.Commerc Charge'!E103</f>
        <v>22.946795238095245</v>
      </c>
      <c r="G168" s="148">
        <f>'22.Commerc Charge'!F103</f>
        <v>22.360780952380956</v>
      </c>
      <c r="H168" s="148">
        <f>'22.Commerc Charge'!G103</f>
        <v>21.774766666666672</v>
      </c>
      <c r="I168" s="148">
        <f>'22.Commerc Charge'!H103</f>
        <v>21.188752380952387</v>
      </c>
      <c r="J168" s="148">
        <f>'22.Commerc Charge'!I103</f>
        <v>20.602738095238095</v>
      </c>
      <c r="K168" s="148">
        <f>'22.Commerc Charge'!J103</f>
        <v>20.01672380952381</v>
      </c>
      <c r="L168" s="148">
        <f>'22.Commerc Charge'!K103</f>
        <v>19.430709523809522</v>
      </c>
      <c r="M168" s="148">
        <f>'22.Commerc Charge'!L103</f>
        <v>18.844695238095234</v>
      </c>
      <c r="N168" s="148">
        <f>'22.Commerc Charge'!M103</f>
        <v>18.258680952380949</v>
      </c>
      <c r="O168" s="148">
        <f>'22.Commerc Charge'!N103</f>
        <v>17.672666666666665</v>
      </c>
      <c r="P168" s="148">
        <f>'22.Commerc Charge'!O103</f>
        <v>17.086652380952373</v>
      </c>
      <c r="Q168" s="148">
        <f>'22.Commerc Charge'!P103</f>
        <v>16.500638095238088</v>
      </c>
      <c r="R168" s="148">
        <f>'22.Commerc Charge'!Q103</f>
        <v>15.914623809523805</v>
      </c>
      <c r="S168" s="148">
        <f>'22.Commerc Charge'!R103</f>
        <v>15.328609523809517</v>
      </c>
      <c r="T168" s="148">
        <f>'22.Commerc Charge'!S103</f>
        <v>14.742595238095232</v>
      </c>
      <c r="U168" s="148">
        <f>'22.Commerc Charge'!T103</f>
        <v>14.156580952380947</v>
      </c>
      <c r="V168" s="148">
        <f>'22.Commerc Charge'!U103</f>
        <v>13.570566666666663</v>
      </c>
      <c r="W168" s="148">
        <f>'22.Commerc Charge'!V103</f>
        <v>12.984552380952374</v>
      </c>
      <c r="X168" s="148">
        <f>'22.Commerc Charge'!W103</f>
        <v>12.398538095238088</v>
      </c>
      <c r="Y168" s="148">
        <f>'22.Commerc Charge'!X103</f>
        <v>11.812523809523803</v>
      </c>
      <c r="Z168" s="148">
        <f>'22.Commerc Charge'!Y103</f>
        <v>11.226509523809518</v>
      </c>
      <c r="AA168" s="148">
        <f>'22.Commerc Charge'!Z103</f>
        <v>10.640495238095234</v>
      </c>
      <c r="AB168" s="148">
        <f>'22.Commerc Charge'!AA103</f>
        <v>10.054480952380946</v>
      </c>
      <c r="AC168" s="148">
        <f>'22.Commerc Charge'!AB103</f>
        <v>9.4684666666666626</v>
      </c>
      <c r="AD168" s="148">
        <f>'22.Commerc Charge'!AC103</f>
        <v>8.8824523809523743</v>
      </c>
      <c r="AE168" s="148">
        <f>'22.Commerc Charge'!AD103</f>
        <v>8.2964380952380896</v>
      </c>
      <c r="AF168" s="148">
        <f>'22.Commerc Charge'!AE103</f>
        <v>7.7104238095238031</v>
      </c>
      <c r="AG168" s="148">
        <f>'22.Commerc Charge'!AF103</f>
        <v>7.1244095238095184</v>
      </c>
      <c r="AH168" s="148">
        <f>'22.Commerc Charge'!AG103</f>
        <v>6.538395238095231</v>
      </c>
      <c r="AI168" s="148">
        <f>'22.Commerc Charge'!AH103</f>
        <v>5.9523809523809454</v>
      </c>
    </row>
    <row r="170" spans="2:35" x14ac:dyDescent="0.3">
      <c r="B170" s="12" t="s">
        <v>295</v>
      </c>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row>
    <row r="171" spans="2:35" x14ac:dyDescent="0.3">
      <c r="B171" s="55" t="str">
        <f>'8.Generators Charge'!B104</f>
        <v>Industrial customers  at Medium Voltage</v>
      </c>
      <c r="C171" s="48" t="s">
        <v>191</v>
      </c>
      <c r="E171" s="148">
        <f>E153+E159+E165</f>
        <v>288.24645238095246</v>
      </c>
      <c r="F171" s="148">
        <f t="shared" ref="F171:AH174" si="70">F153+F159+F165</f>
        <v>282.08468452380959</v>
      </c>
      <c r="G171" s="148">
        <f t="shared" si="70"/>
        <v>275.92291666666671</v>
      </c>
      <c r="H171" s="148">
        <f t="shared" si="70"/>
        <v>257.85638690476196</v>
      </c>
      <c r="I171" s="148">
        <f t="shared" si="70"/>
        <v>251.69461904761906</v>
      </c>
      <c r="J171" s="148">
        <f t="shared" si="70"/>
        <v>245.53285119047618</v>
      </c>
      <c r="K171" s="148">
        <f t="shared" si="70"/>
        <v>239.37108333333333</v>
      </c>
      <c r="L171" s="148">
        <f t="shared" si="70"/>
        <v>233.20931547619048</v>
      </c>
      <c r="M171" s="148">
        <f t="shared" si="70"/>
        <v>227.04754761904761</v>
      </c>
      <c r="N171" s="148">
        <f t="shared" si="70"/>
        <v>220.88577976190476</v>
      </c>
      <c r="O171" s="148">
        <f t="shared" si="70"/>
        <v>214.72401190476188</v>
      </c>
      <c r="P171" s="148">
        <f t="shared" si="70"/>
        <v>208.56224404761906</v>
      </c>
      <c r="Q171" s="148">
        <f t="shared" si="70"/>
        <v>202.40047619047616</v>
      </c>
      <c r="R171" s="148">
        <f t="shared" si="70"/>
        <v>196.23870833333331</v>
      </c>
      <c r="S171" s="148">
        <f t="shared" si="70"/>
        <v>190.07694047619046</v>
      </c>
      <c r="T171" s="148">
        <f t="shared" si="70"/>
        <v>183.91517261904755</v>
      </c>
      <c r="U171" s="148">
        <f t="shared" si="70"/>
        <v>177.7534047619047</v>
      </c>
      <c r="V171" s="148">
        <f t="shared" si="70"/>
        <v>171.59163690476186</v>
      </c>
      <c r="W171" s="148">
        <f t="shared" si="70"/>
        <v>165.42986904761901</v>
      </c>
      <c r="X171" s="148">
        <f t="shared" si="70"/>
        <v>159.26810119047616</v>
      </c>
      <c r="Y171" s="148">
        <f t="shared" si="70"/>
        <v>242.12879761904762</v>
      </c>
      <c r="Z171" s="148">
        <f t="shared" si="70"/>
        <v>236.15231369047615</v>
      </c>
      <c r="AA171" s="148">
        <f t="shared" si="70"/>
        <v>230.17582976190474</v>
      </c>
      <c r="AB171" s="148">
        <f t="shared" si="70"/>
        <v>224.1993458333333</v>
      </c>
      <c r="AC171" s="148">
        <f t="shared" si="70"/>
        <v>218.22286190476191</v>
      </c>
      <c r="AD171" s="148">
        <f t="shared" si="70"/>
        <v>213.96994940476185</v>
      </c>
      <c r="AE171" s="148">
        <f t="shared" si="70"/>
        <v>208.1313511904761</v>
      </c>
      <c r="AF171" s="148">
        <f t="shared" si="70"/>
        <v>202.29275297619043</v>
      </c>
      <c r="AG171" s="148">
        <f t="shared" si="70"/>
        <v>196.4541547619047</v>
      </c>
      <c r="AH171" s="148">
        <f t="shared" si="70"/>
        <v>190.61555654761898</v>
      </c>
      <c r="AI171" s="148">
        <f t="shared" ref="AI171" si="71">AI153+AI159+AI165</f>
        <v>152.63410119047612</v>
      </c>
    </row>
    <row r="172" spans="2:35" x14ac:dyDescent="0.3">
      <c r="B172" s="55" t="str">
        <f>'8.Generators Charge'!B105</f>
        <v>Semi-industrial/commercial customers at Medium Voltage</v>
      </c>
      <c r="C172" s="48" t="s">
        <v>191</v>
      </c>
      <c r="E172" s="148">
        <f t="shared" ref="E172:T174" si="72">E154+E160+E166</f>
        <v>288.24645238095241</v>
      </c>
      <c r="F172" s="148">
        <f t="shared" si="72"/>
        <v>282.08468452380959</v>
      </c>
      <c r="G172" s="148">
        <f t="shared" si="72"/>
        <v>275.92291666666671</v>
      </c>
      <c r="H172" s="148">
        <f t="shared" si="72"/>
        <v>257.85638690476191</v>
      </c>
      <c r="I172" s="148">
        <f t="shared" si="72"/>
        <v>251.69461904761906</v>
      </c>
      <c r="J172" s="148">
        <f t="shared" si="72"/>
        <v>245.53285119047618</v>
      </c>
      <c r="K172" s="148">
        <f t="shared" si="72"/>
        <v>239.37108333333333</v>
      </c>
      <c r="L172" s="148">
        <f t="shared" si="72"/>
        <v>233.20931547619048</v>
      </c>
      <c r="M172" s="148">
        <f t="shared" si="72"/>
        <v>227.04754761904758</v>
      </c>
      <c r="N172" s="148">
        <f t="shared" si="72"/>
        <v>220.88577976190479</v>
      </c>
      <c r="O172" s="148">
        <f t="shared" si="72"/>
        <v>214.72401190476188</v>
      </c>
      <c r="P172" s="148">
        <f t="shared" si="72"/>
        <v>208.56224404761906</v>
      </c>
      <c r="Q172" s="148">
        <f t="shared" si="72"/>
        <v>202.40047619047616</v>
      </c>
      <c r="R172" s="148">
        <f t="shared" si="72"/>
        <v>196.23870833333331</v>
      </c>
      <c r="S172" s="148">
        <f t="shared" si="72"/>
        <v>190.07694047619046</v>
      </c>
      <c r="T172" s="148">
        <f t="shared" si="72"/>
        <v>183.91517261904758</v>
      </c>
      <c r="U172" s="148">
        <f t="shared" si="70"/>
        <v>177.75340476190473</v>
      </c>
      <c r="V172" s="148">
        <f t="shared" si="70"/>
        <v>171.59163690476186</v>
      </c>
      <c r="W172" s="148">
        <f t="shared" si="70"/>
        <v>165.42986904761901</v>
      </c>
      <c r="X172" s="148">
        <f t="shared" si="70"/>
        <v>159.26810119047616</v>
      </c>
      <c r="Y172" s="148">
        <f t="shared" si="70"/>
        <v>242.12879761904762</v>
      </c>
      <c r="Z172" s="148">
        <f t="shared" si="70"/>
        <v>236.15231369047615</v>
      </c>
      <c r="AA172" s="148">
        <f t="shared" si="70"/>
        <v>230.17582976190474</v>
      </c>
      <c r="AB172" s="148">
        <f t="shared" si="70"/>
        <v>224.1993458333333</v>
      </c>
      <c r="AC172" s="148">
        <f t="shared" si="70"/>
        <v>218.22286190476186</v>
      </c>
      <c r="AD172" s="148">
        <f t="shared" si="70"/>
        <v>213.96994940476185</v>
      </c>
      <c r="AE172" s="148">
        <f t="shared" si="70"/>
        <v>208.13135119047615</v>
      </c>
      <c r="AF172" s="148">
        <f t="shared" si="70"/>
        <v>202.2927529761904</v>
      </c>
      <c r="AG172" s="148">
        <f t="shared" si="70"/>
        <v>196.45415476190465</v>
      </c>
      <c r="AH172" s="148">
        <f t="shared" si="70"/>
        <v>190.61555654761898</v>
      </c>
      <c r="AI172" s="148">
        <f t="shared" ref="AI172" si="73">AI154+AI160+AI166</f>
        <v>152.63410119047612</v>
      </c>
    </row>
    <row r="173" spans="2:35" x14ac:dyDescent="0.3">
      <c r="B173" s="55" t="str">
        <f>'8.Generators Charge'!B106</f>
        <v>Semi-industrial/commercial customers at Low Voltage</v>
      </c>
      <c r="C173" s="48" t="s">
        <v>191</v>
      </c>
      <c r="E173" s="148">
        <f t="shared" si="72"/>
        <v>495.01784095238099</v>
      </c>
      <c r="F173" s="148">
        <f t="shared" si="70"/>
        <v>485.41030909523812</v>
      </c>
      <c r="G173" s="148">
        <f t="shared" si="70"/>
        <v>475.80277723809519</v>
      </c>
      <c r="H173" s="148">
        <f t="shared" si="70"/>
        <v>454.29048347619039</v>
      </c>
      <c r="I173" s="148">
        <f t="shared" si="70"/>
        <v>444.68295161904769</v>
      </c>
      <c r="J173" s="148">
        <f t="shared" si="70"/>
        <v>435.0754197619047</v>
      </c>
      <c r="K173" s="148">
        <f t="shared" si="70"/>
        <v>425.46788790476194</v>
      </c>
      <c r="L173" s="148">
        <f t="shared" si="70"/>
        <v>415.86035604761901</v>
      </c>
      <c r="M173" s="148">
        <f t="shared" si="70"/>
        <v>406.25282419047619</v>
      </c>
      <c r="N173" s="148">
        <f t="shared" si="70"/>
        <v>396.64529233333326</v>
      </c>
      <c r="O173" s="148">
        <f t="shared" si="70"/>
        <v>387.03776047619039</v>
      </c>
      <c r="P173" s="148">
        <f t="shared" si="70"/>
        <v>377.43022861904757</v>
      </c>
      <c r="Q173" s="148">
        <f t="shared" si="70"/>
        <v>367.82269676190464</v>
      </c>
      <c r="R173" s="148">
        <f t="shared" si="70"/>
        <v>358.21516490476182</v>
      </c>
      <c r="S173" s="148">
        <f t="shared" si="70"/>
        <v>348.60763304761895</v>
      </c>
      <c r="T173" s="148">
        <f t="shared" si="70"/>
        <v>339.00010119047613</v>
      </c>
      <c r="U173" s="148">
        <f t="shared" si="70"/>
        <v>329.3925693333332</v>
      </c>
      <c r="V173" s="148">
        <f t="shared" si="70"/>
        <v>319.78503747619038</v>
      </c>
      <c r="W173" s="148">
        <f t="shared" si="70"/>
        <v>310.17750561904751</v>
      </c>
      <c r="X173" s="148">
        <f t="shared" si="70"/>
        <v>300.56997376190475</v>
      </c>
      <c r="Y173" s="148">
        <f t="shared" si="70"/>
        <v>433.429409047619</v>
      </c>
      <c r="Z173" s="148">
        <f t="shared" si="70"/>
        <v>424.00716111904751</v>
      </c>
      <c r="AA173" s="148">
        <f t="shared" si="70"/>
        <v>414.58491319047613</v>
      </c>
      <c r="AB173" s="148">
        <f t="shared" si="70"/>
        <v>405.16266526190469</v>
      </c>
      <c r="AC173" s="148">
        <f t="shared" si="70"/>
        <v>395.74041733333326</v>
      </c>
      <c r="AD173" s="148">
        <f t="shared" si="70"/>
        <v>388.04174083333328</v>
      </c>
      <c r="AE173" s="148">
        <f t="shared" si="70"/>
        <v>378.89802204761889</v>
      </c>
      <c r="AF173" s="148">
        <f t="shared" si="70"/>
        <v>369.75430326190474</v>
      </c>
      <c r="AG173" s="148">
        <f t="shared" si="70"/>
        <v>360.61058447619035</v>
      </c>
      <c r="AH173" s="148">
        <f t="shared" si="70"/>
        <v>351.46686569047603</v>
      </c>
      <c r="AI173" s="148">
        <f t="shared" ref="AI173" si="74">AI155+AI161+AI167</f>
        <v>310.1802897619047</v>
      </c>
    </row>
    <row r="174" spans="2:35" x14ac:dyDescent="0.3">
      <c r="B174" s="55" t="str">
        <f>'8.Generators Charge'!B107</f>
        <v>Residential customers at Low Voltage</v>
      </c>
      <c r="C174" s="48" t="s">
        <v>191</v>
      </c>
      <c r="E174" s="148">
        <f t="shared" si="72"/>
        <v>495.01784095238105</v>
      </c>
      <c r="F174" s="148">
        <f t="shared" si="70"/>
        <v>485.41030909523823</v>
      </c>
      <c r="G174" s="148">
        <f t="shared" si="70"/>
        <v>475.8027772380953</v>
      </c>
      <c r="H174" s="148">
        <f t="shared" si="70"/>
        <v>454.2904834761905</v>
      </c>
      <c r="I174" s="148">
        <f t="shared" si="70"/>
        <v>444.68295161904769</v>
      </c>
      <c r="J174" s="148">
        <f t="shared" si="70"/>
        <v>435.07541976190475</v>
      </c>
      <c r="K174" s="148">
        <f t="shared" si="70"/>
        <v>425.46788790476194</v>
      </c>
      <c r="L174" s="148">
        <f t="shared" si="70"/>
        <v>415.86035604761906</v>
      </c>
      <c r="M174" s="148">
        <f t="shared" si="70"/>
        <v>406.25282419047619</v>
      </c>
      <c r="N174" s="148">
        <f t="shared" si="70"/>
        <v>396.64529233333332</v>
      </c>
      <c r="O174" s="148">
        <f t="shared" si="70"/>
        <v>387.03776047619044</v>
      </c>
      <c r="P174" s="148">
        <f t="shared" si="70"/>
        <v>377.43022861904763</v>
      </c>
      <c r="Q174" s="148">
        <f t="shared" si="70"/>
        <v>367.82269676190469</v>
      </c>
      <c r="R174" s="148">
        <f t="shared" si="70"/>
        <v>358.21516490476193</v>
      </c>
      <c r="S174" s="148">
        <f t="shared" si="70"/>
        <v>348.607633047619</v>
      </c>
      <c r="T174" s="148">
        <f t="shared" si="70"/>
        <v>339.00010119047619</v>
      </c>
      <c r="U174" s="148">
        <f t="shared" si="70"/>
        <v>329.39256933333326</v>
      </c>
      <c r="V174" s="148">
        <f t="shared" si="70"/>
        <v>319.78503747619044</v>
      </c>
      <c r="W174" s="148">
        <f t="shared" si="70"/>
        <v>310.17750561904757</v>
      </c>
      <c r="X174" s="148">
        <f t="shared" si="70"/>
        <v>300.56997376190475</v>
      </c>
      <c r="Y174" s="148">
        <f t="shared" si="70"/>
        <v>433.42940904761906</v>
      </c>
      <c r="Z174" s="148">
        <f t="shared" si="70"/>
        <v>424.00716111904757</v>
      </c>
      <c r="AA174" s="148">
        <f t="shared" si="70"/>
        <v>414.58491319047619</v>
      </c>
      <c r="AB174" s="148">
        <f t="shared" si="70"/>
        <v>405.16266526190475</v>
      </c>
      <c r="AC174" s="148">
        <f t="shared" si="70"/>
        <v>395.74041733333331</v>
      </c>
      <c r="AD174" s="148">
        <f t="shared" si="70"/>
        <v>388.04174083333328</v>
      </c>
      <c r="AE174" s="148">
        <f t="shared" si="70"/>
        <v>378.89802204761901</v>
      </c>
      <c r="AF174" s="148">
        <f t="shared" si="70"/>
        <v>369.75430326190474</v>
      </c>
      <c r="AG174" s="148">
        <f t="shared" si="70"/>
        <v>360.61058447619041</v>
      </c>
      <c r="AH174" s="148">
        <f t="shared" si="70"/>
        <v>351.46686569047608</v>
      </c>
      <c r="AI174" s="148">
        <f t="shared" ref="AI174" si="75">AI156+AI162+AI168</f>
        <v>310.1802897619047</v>
      </c>
    </row>
    <row r="176" spans="2:35" x14ac:dyDescent="0.3">
      <c r="B176" s="12" t="s">
        <v>296</v>
      </c>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row>
    <row r="177" spans="2:35" x14ac:dyDescent="0.3">
      <c r="B177" s="55" t="str">
        <f>'8.Generators Charge'!B104</f>
        <v>Industrial customers  at Medium Voltage</v>
      </c>
      <c r="C177" s="48" t="s">
        <v>191</v>
      </c>
      <c r="E177" s="148">
        <f>'8.Generators Charge'!D104</f>
        <v>91.834824929972015</v>
      </c>
      <c r="F177" s="148">
        <f>'8.Generators Charge'!E104</f>
        <v>89.319931442577044</v>
      </c>
      <c r="G177" s="148">
        <f>'8.Generators Charge'!F104</f>
        <v>86.805037955182087</v>
      </c>
      <c r="H177" s="148">
        <f>'8.Generators Charge'!G104</f>
        <v>84.29014446778713</v>
      </c>
      <c r="I177" s="148">
        <f>'8.Generators Charge'!H104</f>
        <v>81.775250980392158</v>
      </c>
      <c r="J177" s="148">
        <f>'8.Generators Charge'!I104</f>
        <v>79.260357492997187</v>
      </c>
      <c r="K177" s="148">
        <f>'8.Generators Charge'!J104</f>
        <v>76.745464005602244</v>
      </c>
      <c r="L177" s="148">
        <f>'8.Generators Charge'!K104</f>
        <v>74.230570518207287</v>
      </c>
      <c r="M177" s="148">
        <f>'8.Generators Charge'!L104</f>
        <v>71.71567703081233</v>
      </c>
      <c r="N177" s="148">
        <f>'8.Generators Charge'!M104</f>
        <v>69.200783543417359</v>
      </c>
      <c r="O177" s="148">
        <f>'8.Generators Charge'!N104</f>
        <v>66.685890056022387</v>
      </c>
      <c r="P177" s="148">
        <f>'8.Generators Charge'!O104</f>
        <v>64.170996568627444</v>
      </c>
      <c r="Q177" s="148">
        <f>'8.Generators Charge'!P104</f>
        <v>61.65610308123248</v>
      </c>
      <c r="R177" s="148">
        <f>'8.Generators Charge'!Q104</f>
        <v>59.14120959383753</v>
      </c>
      <c r="S177" s="148">
        <f>'8.Generators Charge'!R104</f>
        <v>56.626316106442566</v>
      </c>
      <c r="T177" s="148">
        <f>'8.Generators Charge'!S104</f>
        <v>54.111422619047602</v>
      </c>
      <c r="U177" s="148">
        <f>'8.Generators Charge'!T104</f>
        <v>51.596529131652652</v>
      </c>
      <c r="V177" s="148">
        <f>'8.Generators Charge'!U104</f>
        <v>49.081635644257688</v>
      </c>
      <c r="W177" s="148">
        <f>'8.Generators Charge'!V104</f>
        <v>46.56674215686273</v>
      </c>
      <c r="X177" s="148">
        <f>'8.Generators Charge'!W104</f>
        <v>44.051848669467773</v>
      </c>
      <c r="Y177" s="148">
        <f>'8.Generators Charge'!X104</f>
        <v>82.187894257703078</v>
      </c>
      <c r="Z177" s="148">
        <f>'8.Generators Charge'!Y104</f>
        <v>79.792890371148445</v>
      </c>
      <c r="AA177" s="148">
        <f>'8.Generators Charge'!Z104</f>
        <v>77.397886484593826</v>
      </c>
      <c r="AB177" s="148">
        <f>'8.Generators Charge'!AA104</f>
        <v>75.002882598039207</v>
      </c>
      <c r="AC177" s="148">
        <f>'8.Generators Charge'!AB104</f>
        <v>72.607878711484574</v>
      </c>
      <c r="AD177" s="148">
        <f>'8.Generators Charge'!AC104</f>
        <v>70.212874824929955</v>
      </c>
      <c r="AE177" s="148">
        <f>'8.Generators Charge'!AD104</f>
        <v>67.907091106442536</v>
      </c>
      <c r="AF177" s="148">
        <f>'8.Generators Charge'!AE104</f>
        <v>65.601307387955146</v>
      </c>
      <c r="AG177" s="148">
        <f>'8.Generators Charge'!AF104</f>
        <v>63.295523669467762</v>
      </c>
      <c r="AH177" s="148">
        <f>'8.Generators Charge'!AG104</f>
        <v>60.989739950980358</v>
      </c>
      <c r="AI177" s="148">
        <f>'8.Generators Charge'!AH104</f>
        <v>37.885636904761881</v>
      </c>
    </row>
    <row r="178" spans="2:35" x14ac:dyDescent="0.3">
      <c r="B178" s="55" t="str">
        <f>'8.Generators Charge'!B105</f>
        <v>Semi-industrial/commercial customers at Medium Voltage</v>
      </c>
      <c r="C178" s="48" t="s">
        <v>191</v>
      </c>
      <c r="E178" s="148">
        <f>'8.Generators Charge'!D105</f>
        <v>91.834824929972015</v>
      </c>
      <c r="F178" s="148">
        <f>'8.Generators Charge'!E105</f>
        <v>89.319931442577044</v>
      </c>
      <c r="G178" s="148">
        <f>'8.Generators Charge'!F105</f>
        <v>86.805037955182101</v>
      </c>
      <c r="H178" s="148">
        <f>'8.Generators Charge'!G105</f>
        <v>84.29014446778713</v>
      </c>
      <c r="I178" s="148">
        <f>'8.Generators Charge'!H105</f>
        <v>81.775250980392158</v>
      </c>
      <c r="J178" s="148">
        <f>'8.Generators Charge'!I105</f>
        <v>79.260357492997187</v>
      </c>
      <c r="K178" s="148">
        <f>'8.Generators Charge'!J105</f>
        <v>76.745464005602244</v>
      </c>
      <c r="L178" s="148">
        <f>'8.Generators Charge'!K105</f>
        <v>74.230570518207287</v>
      </c>
      <c r="M178" s="148">
        <f>'8.Generators Charge'!L105</f>
        <v>71.71567703081233</v>
      </c>
      <c r="N178" s="148">
        <f>'8.Generators Charge'!M105</f>
        <v>69.200783543417359</v>
      </c>
      <c r="O178" s="148">
        <f>'8.Generators Charge'!N105</f>
        <v>66.685890056022401</v>
      </c>
      <c r="P178" s="148">
        <f>'8.Generators Charge'!O105</f>
        <v>64.170996568627444</v>
      </c>
      <c r="Q178" s="148">
        <f>'8.Generators Charge'!P105</f>
        <v>61.65610308123248</v>
      </c>
      <c r="R178" s="148">
        <f>'8.Generators Charge'!Q105</f>
        <v>59.14120959383753</v>
      </c>
      <c r="S178" s="148">
        <f>'8.Generators Charge'!R105</f>
        <v>56.626316106442566</v>
      </c>
      <c r="T178" s="148">
        <f>'8.Generators Charge'!S105</f>
        <v>54.111422619047602</v>
      </c>
      <c r="U178" s="148">
        <f>'8.Generators Charge'!T105</f>
        <v>51.596529131652645</v>
      </c>
      <c r="V178" s="148">
        <f>'8.Generators Charge'!U105</f>
        <v>49.081635644257695</v>
      </c>
      <c r="W178" s="148">
        <f>'8.Generators Charge'!V105</f>
        <v>46.56674215686273</v>
      </c>
      <c r="X178" s="148">
        <f>'8.Generators Charge'!W105</f>
        <v>44.051848669467773</v>
      </c>
      <c r="Y178" s="148">
        <f>'8.Generators Charge'!X105</f>
        <v>82.187894257703078</v>
      </c>
      <c r="Z178" s="148">
        <f>'8.Generators Charge'!Y105</f>
        <v>79.792890371148445</v>
      </c>
      <c r="AA178" s="148">
        <f>'8.Generators Charge'!Z105</f>
        <v>77.397886484593826</v>
      </c>
      <c r="AB178" s="148">
        <f>'8.Generators Charge'!AA105</f>
        <v>75.002882598039207</v>
      </c>
      <c r="AC178" s="148">
        <f>'8.Generators Charge'!AB105</f>
        <v>72.607878711484588</v>
      </c>
      <c r="AD178" s="148">
        <f>'8.Generators Charge'!AC105</f>
        <v>70.212874824929955</v>
      </c>
      <c r="AE178" s="148">
        <f>'8.Generators Charge'!AD105</f>
        <v>67.907091106442536</v>
      </c>
      <c r="AF178" s="148">
        <f>'8.Generators Charge'!AE105</f>
        <v>65.60130738795516</v>
      </c>
      <c r="AG178" s="148">
        <f>'8.Generators Charge'!AF105</f>
        <v>63.295523669467769</v>
      </c>
      <c r="AH178" s="148">
        <f>'8.Generators Charge'!AG105</f>
        <v>60.989739950980358</v>
      </c>
      <c r="AI178" s="148">
        <f>'8.Generators Charge'!AH105</f>
        <v>37.885636904761874</v>
      </c>
    </row>
    <row r="179" spans="2:35" x14ac:dyDescent="0.3">
      <c r="B179" s="55" t="str">
        <f>'8.Generators Charge'!B106</f>
        <v>Semi-industrial/commercial customers at Low Voltage</v>
      </c>
      <c r="C179" s="48" t="s">
        <v>191</v>
      </c>
      <c r="E179" s="148">
        <f>'8.Generators Charge'!D106</f>
        <v>91.834824929972015</v>
      </c>
      <c r="F179" s="148">
        <f>'8.Generators Charge'!E106</f>
        <v>89.319931442577044</v>
      </c>
      <c r="G179" s="148">
        <f>'8.Generators Charge'!F106</f>
        <v>86.805037955182087</v>
      </c>
      <c r="H179" s="148">
        <f>'8.Generators Charge'!G106</f>
        <v>84.290144467787115</v>
      </c>
      <c r="I179" s="148">
        <f>'8.Generators Charge'!H106</f>
        <v>81.775250980392158</v>
      </c>
      <c r="J179" s="148">
        <f>'8.Generators Charge'!I106</f>
        <v>79.260357492997187</v>
      </c>
      <c r="K179" s="148">
        <f>'8.Generators Charge'!J106</f>
        <v>76.745464005602244</v>
      </c>
      <c r="L179" s="148">
        <f>'8.Generators Charge'!K106</f>
        <v>74.230570518207287</v>
      </c>
      <c r="M179" s="148">
        <f>'8.Generators Charge'!L106</f>
        <v>71.71567703081233</v>
      </c>
      <c r="N179" s="148">
        <f>'8.Generators Charge'!M106</f>
        <v>69.200783543417359</v>
      </c>
      <c r="O179" s="148">
        <f>'8.Generators Charge'!N106</f>
        <v>66.685890056022387</v>
      </c>
      <c r="P179" s="148">
        <f>'8.Generators Charge'!O106</f>
        <v>64.17099656862743</v>
      </c>
      <c r="Q179" s="148">
        <f>'8.Generators Charge'!P106</f>
        <v>61.656103081232487</v>
      </c>
      <c r="R179" s="148">
        <f>'8.Generators Charge'!Q106</f>
        <v>59.14120959383753</v>
      </c>
      <c r="S179" s="148">
        <f>'8.Generators Charge'!R106</f>
        <v>56.626316106442566</v>
      </c>
      <c r="T179" s="148">
        <f>'8.Generators Charge'!S106</f>
        <v>54.111422619047595</v>
      </c>
      <c r="U179" s="148">
        <f>'8.Generators Charge'!T106</f>
        <v>51.596529131652645</v>
      </c>
      <c r="V179" s="148">
        <f>'8.Generators Charge'!U106</f>
        <v>49.081635644257688</v>
      </c>
      <c r="W179" s="148">
        <f>'8.Generators Charge'!V106</f>
        <v>46.56674215686273</v>
      </c>
      <c r="X179" s="148">
        <f>'8.Generators Charge'!W106</f>
        <v>44.051848669467773</v>
      </c>
      <c r="Y179" s="148">
        <f>'8.Generators Charge'!X106</f>
        <v>82.187894257703064</v>
      </c>
      <c r="Z179" s="148">
        <f>'8.Generators Charge'!Y106</f>
        <v>79.792890371148445</v>
      </c>
      <c r="AA179" s="148">
        <f>'8.Generators Charge'!Z106</f>
        <v>77.397886484593812</v>
      </c>
      <c r="AB179" s="148">
        <f>'8.Generators Charge'!AA106</f>
        <v>75.002882598039207</v>
      </c>
      <c r="AC179" s="148">
        <f>'8.Generators Charge'!AB106</f>
        <v>72.607878711484574</v>
      </c>
      <c r="AD179" s="148">
        <f>'8.Generators Charge'!AC106</f>
        <v>70.212874824929955</v>
      </c>
      <c r="AE179" s="148">
        <f>'8.Generators Charge'!AD106</f>
        <v>67.907091106442536</v>
      </c>
      <c r="AF179" s="148">
        <f>'8.Generators Charge'!AE106</f>
        <v>65.601307387955146</v>
      </c>
      <c r="AG179" s="148">
        <f>'8.Generators Charge'!AF106</f>
        <v>63.295523669467762</v>
      </c>
      <c r="AH179" s="148">
        <f>'8.Generators Charge'!AG106</f>
        <v>60.989739950980358</v>
      </c>
      <c r="AI179" s="148">
        <f>'8.Generators Charge'!AH106</f>
        <v>37.885636904761881</v>
      </c>
    </row>
    <row r="180" spans="2:35" x14ac:dyDescent="0.3">
      <c r="B180" s="55" t="str">
        <f>'8.Generators Charge'!B107</f>
        <v>Residential customers at Low Voltage</v>
      </c>
      <c r="C180" s="48" t="s">
        <v>191</v>
      </c>
      <c r="E180" s="148">
        <f>'8.Generators Charge'!D107</f>
        <v>91.834824929972015</v>
      </c>
      <c r="F180" s="148">
        <f>'8.Generators Charge'!E107</f>
        <v>89.319931442577058</v>
      </c>
      <c r="G180" s="148">
        <f>'8.Generators Charge'!F107</f>
        <v>86.805037955182101</v>
      </c>
      <c r="H180" s="148">
        <f>'8.Generators Charge'!G107</f>
        <v>84.290144467787144</v>
      </c>
      <c r="I180" s="148">
        <f>'8.Generators Charge'!H107</f>
        <v>81.775250980392173</v>
      </c>
      <c r="J180" s="148">
        <f>'8.Generators Charge'!I107</f>
        <v>79.260357492997201</v>
      </c>
      <c r="K180" s="148">
        <f>'8.Generators Charge'!J107</f>
        <v>76.745464005602244</v>
      </c>
      <c r="L180" s="148">
        <f>'8.Generators Charge'!K107</f>
        <v>74.230570518207301</v>
      </c>
      <c r="M180" s="148">
        <f>'8.Generators Charge'!L107</f>
        <v>71.71567703081233</v>
      </c>
      <c r="N180" s="148">
        <f>'8.Generators Charge'!M107</f>
        <v>69.200783543417373</v>
      </c>
      <c r="O180" s="148">
        <f>'8.Generators Charge'!N107</f>
        <v>66.685890056022401</v>
      </c>
      <c r="P180" s="148">
        <f>'8.Generators Charge'!O107</f>
        <v>64.170996568627444</v>
      </c>
      <c r="Q180" s="148">
        <f>'8.Generators Charge'!P107</f>
        <v>61.656103081232487</v>
      </c>
      <c r="R180" s="148">
        <f>'8.Generators Charge'!Q107</f>
        <v>59.141209593837544</v>
      </c>
      <c r="S180" s="148">
        <f>'8.Generators Charge'!R107</f>
        <v>56.626316106442573</v>
      </c>
      <c r="T180" s="148">
        <f>'8.Generators Charge'!S107</f>
        <v>54.111422619047609</v>
      </c>
      <c r="U180" s="148">
        <f>'8.Generators Charge'!T107</f>
        <v>51.596529131652659</v>
      </c>
      <c r="V180" s="148">
        <f>'8.Generators Charge'!U107</f>
        <v>49.081635644257695</v>
      </c>
      <c r="W180" s="148">
        <f>'8.Generators Charge'!V107</f>
        <v>46.566742156862738</v>
      </c>
      <c r="X180" s="148">
        <f>'8.Generators Charge'!W107</f>
        <v>44.05184866946778</v>
      </c>
      <c r="Y180" s="148">
        <f>'8.Generators Charge'!X107</f>
        <v>82.187894257703093</v>
      </c>
      <c r="Z180" s="148">
        <f>'8.Generators Charge'!Y107</f>
        <v>79.792890371148445</v>
      </c>
      <c r="AA180" s="148">
        <f>'8.Generators Charge'!Z107</f>
        <v>77.397886484593826</v>
      </c>
      <c r="AB180" s="148">
        <f>'8.Generators Charge'!AA107</f>
        <v>75.002882598039221</v>
      </c>
      <c r="AC180" s="148">
        <f>'8.Generators Charge'!AB107</f>
        <v>72.607878711484588</v>
      </c>
      <c r="AD180" s="148">
        <f>'8.Generators Charge'!AC107</f>
        <v>70.212874824929969</v>
      </c>
      <c r="AE180" s="148">
        <f>'8.Generators Charge'!AD107</f>
        <v>67.90709110644255</v>
      </c>
      <c r="AF180" s="148">
        <f>'8.Generators Charge'!AE107</f>
        <v>65.60130738795516</v>
      </c>
      <c r="AG180" s="148">
        <f>'8.Generators Charge'!AF107</f>
        <v>63.295523669467777</v>
      </c>
      <c r="AH180" s="148">
        <f>'8.Generators Charge'!AG107</f>
        <v>60.989739950980365</v>
      </c>
      <c r="AI180" s="148">
        <f>'8.Generators Charge'!AH107</f>
        <v>37.885636904761881</v>
      </c>
    </row>
    <row r="182" spans="2:35" x14ac:dyDescent="0.3">
      <c r="B182" s="12" t="s">
        <v>297</v>
      </c>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row>
    <row r="183" spans="2:35" x14ac:dyDescent="0.3">
      <c r="B183" s="55" t="str">
        <f>B177</f>
        <v>Industrial customers  at Medium Voltage</v>
      </c>
      <c r="C183" s="48" t="s">
        <v>191</v>
      </c>
      <c r="E183" s="148">
        <f>'13.Distribution MV Charge'!D107</f>
        <v>79.45047338935575</v>
      </c>
      <c r="F183" s="148">
        <f>'13.Distribution MV Charge'!E107</f>
        <v>78.357526330532224</v>
      </c>
      <c r="G183" s="148">
        <f>'13.Distribution MV Charge'!F107</f>
        <v>77.264579271708698</v>
      </c>
      <c r="H183" s="148">
        <f>'13.Distribution MV Charge'!G107</f>
        <v>68.468550980392166</v>
      </c>
      <c r="I183" s="148">
        <f>'13.Distribution MV Charge'!H107</f>
        <v>67.375603921568626</v>
      </c>
      <c r="J183" s="148">
        <f>'13.Distribution MV Charge'!I107</f>
        <v>66.2826568627451</v>
      </c>
      <c r="K183" s="148">
        <f>'13.Distribution MV Charge'!J107</f>
        <v>65.189709803921573</v>
      </c>
      <c r="L183" s="148">
        <f>'13.Distribution MV Charge'!K107</f>
        <v>64.096762745098033</v>
      </c>
      <c r="M183" s="148">
        <f>'13.Distribution MV Charge'!L107</f>
        <v>63.003815686274507</v>
      </c>
      <c r="N183" s="148">
        <f>'13.Distribution MV Charge'!M107</f>
        <v>61.910868627450981</v>
      </c>
      <c r="O183" s="148">
        <f>'13.Distribution MV Charge'!N107</f>
        <v>60.817921568627447</v>
      </c>
      <c r="P183" s="148">
        <f>'13.Distribution MV Charge'!O107</f>
        <v>59.724974509803921</v>
      </c>
      <c r="Q183" s="148">
        <f>'13.Distribution MV Charge'!P107</f>
        <v>58.632027450980381</v>
      </c>
      <c r="R183" s="148">
        <f>'13.Distribution MV Charge'!Q107</f>
        <v>57.539080392156862</v>
      </c>
      <c r="S183" s="148">
        <f>'13.Distribution MV Charge'!R107</f>
        <v>56.446133333333329</v>
      </c>
      <c r="T183" s="148">
        <f>'13.Distribution MV Charge'!S107</f>
        <v>55.353186274509802</v>
      </c>
      <c r="U183" s="148">
        <f>'13.Distribution MV Charge'!T107</f>
        <v>54.260239215686269</v>
      </c>
      <c r="V183" s="148">
        <f>'13.Distribution MV Charge'!U107</f>
        <v>53.167292156862743</v>
      </c>
      <c r="W183" s="148">
        <f>'13.Distribution MV Charge'!V107</f>
        <v>52.07434509803921</v>
      </c>
      <c r="X183" s="148">
        <f>'13.Distribution MV Charge'!W107</f>
        <v>50.981398039215691</v>
      </c>
      <c r="Y183" s="148">
        <f>'13.Distribution MV Charge'!X107</f>
        <v>66.840282913165268</v>
      </c>
      <c r="Z183" s="148">
        <f>'13.Distribution MV Charge'!Y107</f>
        <v>65.747335854341728</v>
      </c>
      <c r="AA183" s="148">
        <f>'13.Distribution MV Charge'!Z107</f>
        <v>64.654388795518202</v>
      </c>
      <c r="AB183" s="148">
        <f>'13.Distribution MV Charge'!AA107</f>
        <v>63.561441736694668</v>
      </c>
      <c r="AC183" s="148">
        <f>'13.Distribution MV Charge'!AB107</f>
        <v>62.468494677871142</v>
      </c>
      <c r="AD183" s="148">
        <f>'13.Distribution MV Charge'!AC107</f>
        <v>62.490799719887946</v>
      </c>
      <c r="AE183" s="148">
        <f>'13.Distribution MV Charge'!AD107</f>
        <v>61.39785266106442</v>
      </c>
      <c r="AF183" s="148">
        <f>'13.Distribution MV Charge'!AE107</f>
        <v>60.304905602240893</v>
      </c>
      <c r="AG183" s="148">
        <f>'13.Distribution MV Charge'!AF107</f>
        <v>59.211958543417353</v>
      </c>
      <c r="AH183" s="148">
        <f>'13.Distribution MV Charge'!AG107</f>
        <v>58.119011484593834</v>
      </c>
      <c r="AI183" s="148">
        <f>'13.Distribution MV Charge'!AH107</f>
        <v>57.026064425770294</v>
      </c>
    </row>
    <row r="184" spans="2:35" x14ac:dyDescent="0.3">
      <c r="B184" s="55" t="str">
        <f t="shared" ref="B184:B186" si="76">B178</f>
        <v>Semi-industrial/commercial customers at Medium Voltage</v>
      </c>
      <c r="C184" s="48" t="s">
        <v>191</v>
      </c>
      <c r="E184" s="148">
        <f>'13.Distribution MV Charge'!D108</f>
        <v>79.45047338935575</v>
      </c>
      <c r="F184" s="148">
        <f>'13.Distribution MV Charge'!E108</f>
        <v>78.357526330532224</v>
      </c>
      <c r="G184" s="148">
        <f>'13.Distribution MV Charge'!F108</f>
        <v>77.264579271708683</v>
      </c>
      <c r="H184" s="148">
        <f>'13.Distribution MV Charge'!G108</f>
        <v>68.468550980392166</v>
      </c>
      <c r="I184" s="148">
        <f>'13.Distribution MV Charge'!H108</f>
        <v>67.375603921568626</v>
      </c>
      <c r="J184" s="148">
        <f>'13.Distribution MV Charge'!I108</f>
        <v>66.2826568627451</v>
      </c>
      <c r="K184" s="148">
        <f>'13.Distribution MV Charge'!J108</f>
        <v>65.189709803921573</v>
      </c>
      <c r="L184" s="148">
        <f>'13.Distribution MV Charge'!K108</f>
        <v>64.096762745098033</v>
      </c>
      <c r="M184" s="148">
        <f>'13.Distribution MV Charge'!L108</f>
        <v>63.003815686274507</v>
      </c>
      <c r="N184" s="148">
        <f>'13.Distribution MV Charge'!M108</f>
        <v>61.910868627450988</v>
      </c>
      <c r="O184" s="148">
        <f>'13.Distribution MV Charge'!N108</f>
        <v>60.81792156862744</v>
      </c>
      <c r="P184" s="148">
        <f>'13.Distribution MV Charge'!O108</f>
        <v>59.724974509803914</v>
      </c>
      <c r="Q184" s="148">
        <f>'13.Distribution MV Charge'!P108</f>
        <v>58.632027450980381</v>
      </c>
      <c r="R184" s="148">
        <f>'13.Distribution MV Charge'!Q108</f>
        <v>57.539080392156862</v>
      </c>
      <c r="S184" s="148">
        <f>'13.Distribution MV Charge'!R108</f>
        <v>56.446133333333322</v>
      </c>
      <c r="T184" s="148">
        <f>'13.Distribution MV Charge'!S108</f>
        <v>55.353186274509802</v>
      </c>
      <c r="U184" s="148">
        <f>'13.Distribution MV Charge'!T108</f>
        <v>54.260239215686269</v>
      </c>
      <c r="V184" s="148">
        <f>'13.Distribution MV Charge'!U108</f>
        <v>53.167292156862743</v>
      </c>
      <c r="W184" s="148">
        <f>'13.Distribution MV Charge'!V108</f>
        <v>52.07434509803921</v>
      </c>
      <c r="X184" s="148">
        <f>'13.Distribution MV Charge'!W108</f>
        <v>50.981398039215684</v>
      </c>
      <c r="Y184" s="148">
        <f>'13.Distribution MV Charge'!X108</f>
        <v>66.840282913165254</v>
      </c>
      <c r="Z184" s="148">
        <f>'13.Distribution MV Charge'!Y108</f>
        <v>65.747335854341742</v>
      </c>
      <c r="AA184" s="148">
        <f>'13.Distribution MV Charge'!Z108</f>
        <v>64.654388795518202</v>
      </c>
      <c r="AB184" s="148">
        <f>'13.Distribution MV Charge'!AA108</f>
        <v>63.561441736694668</v>
      </c>
      <c r="AC184" s="148">
        <f>'13.Distribution MV Charge'!AB108</f>
        <v>62.468494677871142</v>
      </c>
      <c r="AD184" s="148">
        <f>'13.Distribution MV Charge'!AC108</f>
        <v>62.490799719887946</v>
      </c>
      <c r="AE184" s="148">
        <f>'13.Distribution MV Charge'!AD108</f>
        <v>61.39785266106442</v>
      </c>
      <c r="AF184" s="148">
        <f>'13.Distribution MV Charge'!AE108</f>
        <v>60.3049056022409</v>
      </c>
      <c r="AG184" s="148">
        <f>'13.Distribution MV Charge'!AF108</f>
        <v>59.211958543417353</v>
      </c>
      <c r="AH184" s="148">
        <f>'13.Distribution MV Charge'!AG108</f>
        <v>58.119011484593827</v>
      </c>
      <c r="AI184" s="148">
        <f>'13.Distribution MV Charge'!AH108</f>
        <v>57.026064425770294</v>
      </c>
    </row>
    <row r="185" spans="2:35" x14ac:dyDescent="0.3">
      <c r="B185" s="55" t="str">
        <f t="shared" si="76"/>
        <v>Semi-industrial/commercial customers at Low Voltage</v>
      </c>
      <c r="C185" s="48" t="s">
        <v>191</v>
      </c>
      <c r="E185" s="148">
        <f>'13.Distribution MV Charge'!D109+'17.Distribution LV Charge'!D101</f>
        <v>213.24372481792722</v>
      </c>
      <c r="F185" s="148">
        <f>'13.Distribution MV Charge'!E109+'17.Distribution LV Charge'!E101</f>
        <v>209.9211657591037</v>
      </c>
      <c r="G185" s="148">
        <f>'13.Distribution MV Charge'!F109+'17.Distribution LV Charge'!F101</f>
        <v>206.5986067002801</v>
      </c>
      <c r="H185" s="148">
        <f>'13.Distribution MV Charge'!G109+'17.Distribution LV Charge'!G101</f>
        <v>195.57296640896357</v>
      </c>
      <c r="I185" s="148">
        <f>'13.Distribution MV Charge'!H109+'17.Distribution LV Charge'!H101</f>
        <v>192.25040735014005</v>
      </c>
      <c r="J185" s="148">
        <f>'13.Distribution MV Charge'!I109+'17.Distribution LV Charge'!I101</f>
        <v>188.92784829131654</v>
      </c>
      <c r="K185" s="148">
        <f>'13.Distribution MV Charge'!J109+'17.Distribution LV Charge'!J101</f>
        <v>185.60528923249302</v>
      </c>
      <c r="L185" s="148">
        <f>'13.Distribution MV Charge'!K109+'17.Distribution LV Charge'!K101</f>
        <v>182.28273017366945</v>
      </c>
      <c r="M185" s="148">
        <f>'13.Distribution MV Charge'!L109+'17.Distribution LV Charge'!L101</f>
        <v>178.96017111484591</v>
      </c>
      <c r="N185" s="148">
        <f>'13.Distribution MV Charge'!M109+'17.Distribution LV Charge'!M101</f>
        <v>175.63761205602239</v>
      </c>
      <c r="O185" s="148">
        <f>'13.Distribution MV Charge'!N109+'17.Distribution LV Charge'!N101</f>
        <v>172.31505299719885</v>
      </c>
      <c r="P185" s="148">
        <f>'13.Distribution MV Charge'!O109+'17.Distribution LV Charge'!O101</f>
        <v>168.99249393837533</v>
      </c>
      <c r="Q185" s="148">
        <f>'13.Distribution MV Charge'!P109+'17.Distribution LV Charge'!P101</f>
        <v>165.66993487955179</v>
      </c>
      <c r="R185" s="148">
        <f>'13.Distribution MV Charge'!Q109+'17.Distribution LV Charge'!Q101</f>
        <v>162.34737582072827</v>
      </c>
      <c r="S185" s="148">
        <f>'13.Distribution MV Charge'!R109+'17.Distribution LV Charge'!R101</f>
        <v>159.02481676190473</v>
      </c>
      <c r="T185" s="148">
        <f>'13.Distribution MV Charge'!S109+'17.Distribution LV Charge'!S101</f>
        <v>155.70225770308124</v>
      </c>
      <c r="U185" s="148">
        <f>'13.Distribution MV Charge'!T109+'17.Distribution LV Charge'!T101</f>
        <v>152.37969864425767</v>
      </c>
      <c r="V185" s="148">
        <f>'13.Distribution MV Charge'!U109+'17.Distribution LV Charge'!U101</f>
        <v>149.05713958543419</v>
      </c>
      <c r="W185" s="148">
        <f>'13.Distribution MV Charge'!V109+'17.Distribution LV Charge'!V101</f>
        <v>145.73458052661064</v>
      </c>
      <c r="X185" s="148">
        <f>'13.Distribution MV Charge'!W109+'17.Distribution LV Charge'!W101</f>
        <v>142.4120214677871</v>
      </c>
      <c r="Y185" s="148">
        <f>'13.Distribution MV Charge'!X109+'17.Distribution LV Charge'!X101</f>
        <v>190.62303148459381</v>
      </c>
      <c r="Z185" s="148">
        <f>'13.Distribution MV Charge'!Y109+'17.Distribution LV Charge'!Y101</f>
        <v>187.30047242577029</v>
      </c>
      <c r="AA185" s="148">
        <f>'13.Distribution MV Charge'!Z109+'17.Distribution LV Charge'!Z101</f>
        <v>183.97791336694678</v>
      </c>
      <c r="AB185" s="148">
        <f>'13.Distribution MV Charge'!AA109+'17.Distribution LV Charge'!AA101</f>
        <v>180.65535430812321</v>
      </c>
      <c r="AC185" s="148">
        <f>'13.Distribution MV Charge'!AB109+'17.Distribution LV Charge'!AB101</f>
        <v>177.33279524929969</v>
      </c>
      <c r="AD185" s="148">
        <f>'13.Distribution MV Charge'!AC109+'17.Distribution LV Charge'!AC101</f>
        <v>175.12548829131651</v>
      </c>
      <c r="AE185" s="148">
        <f>'13.Distribution MV Charge'!AD109+'17.Distribution LV Charge'!AD101</f>
        <v>171.89393380392153</v>
      </c>
      <c r="AF185" s="148">
        <f>'13.Distribution MV Charge'!AE109+'17.Distribution LV Charge'!AE101</f>
        <v>168.6623793165266</v>
      </c>
      <c r="AG185" s="148">
        <f>'13.Distribution MV Charge'!AF109+'17.Distribution LV Charge'!AF101</f>
        <v>165.43082482913161</v>
      </c>
      <c r="AH185" s="148">
        <f>'13.Distribution MV Charge'!AG109+'17.Distribution LV Charge'!AG101</f>
        <v>162.19927034173665</v>
      </c>
      <c r="AI185" s="148">
        <f>'13.Distribution MV Charge'!AH109+'17.Distribution LV Charge'!AH101</f>
        <v>158.96771585434169</v>
      </c>
    </row>
    <row r="186" spans="2:35" x14ac:dyDescent="0.3">
      <c r="B186" s="55" t="str">
        <f t="shared" si="76"/>
        <v>Residential customers at Low Voltage</v>
      </c>
      <c r="C186" s="48" t="s">
        <v>191</v>
      </c>
      <c r="E186" s="148">
        <f>'13.Distribution MV Charge'!D110+'17.Distribution LV Charge'!D102</f>
        <v>213.24372481792722</v>
      </c>
      <c r="F186" s="148">
        <f>'13.Distribution MV Charge'!E110+'17.Distribution LV Charge'!E102</f>
        <v>209.9211657591037</v>
      </c>
      <c r="G186" s="148">
        <f>'13.Distribution MV Charge'!F110+'17.Distribution LV Charge'!F102</f>
        <v>206.59860670028013</v>
      </c>
      <c r="H186" s="148">
        <f>'13.Distribution MV Charge'!G110+'17.Distribution LV Charge'!G102</f>
        <v>195.57296640896359</v>
      </c>
      <c r="I186" s="148">
        <f>'13.Distribution MV Charge'!H110+'17.Distribution LV Charge'!H102</f>
        <v>192.25040735014011</v>
      </c>
      <c r="J186" s="148">
        <f>'13.Distribution MV Charge'!I110+'17.Distribution LV Charge'!I102</f>
        <v>188.92784829131654</v>
      </c>
      <c r="K186" s="148">
        <f>'13.Distribution MV Charge'!J110+'17.Distribution LV Charge'!J102</f>
        <v>185.60528923249302</v>
      </c>
      <c r="L186" s="148">
        <f>'13.Distribution MV Charge'!K110+'17.Distribution LV Charge'!K102</f>
        <v>182.28273017366951</v>
      </c>
      <c r="M186" s="148">
        <f>'13.Distribution MV Charge'!L110+'17.Distribution LV Charge'!L102</f>
        <v>178.96017111484593</v>
      </c>
      <c r="N186" s="148">
        <f>'13.Distribution MV Charge'!M110+'17.Distribution LV Charge'!M102</f>
        <v>175.63761205602242</v>
      </c>
      <c r="O186" s="148">
        <f>'13.Distribution MV Charge'!N110+'17.Distribution LV Charge'!N102</f>
        <v>172.31505299719888</v>
      </c>
      <c r="P186" s="148">
        <f>'13.Distribution MV Charge'!O110+'17.Distribution LV Charge'!O102</f>
        <v>168.99249393837536</v>
      </c>
      <c r="Q186" s="148">
        <f>'13.Distribution MV Charge'!P110+'17.Distribution LV Charge'!P102</f>
        <v>165.66993487955182</v>
      </c>
      <c r="R186" s="148">
        <f>'13.Distribution MV Charge'!Q110+'17.Distribution LV Charge'!Q102</f>
        <v>162.3473758207283</v>
      </c>
      <c r="S186" s="148">
        <f>'13.Distribution MV Charge'!R110+'17.Distribution LV Charge'!R102</f>
        <v>159.02481676190476</v>
      </c>
      <c r="T186" s="148">
        <f>'13.Distribution MV Charge'!S110+'17.Distribution LV Charge'!S102</f>
        <v>155.70225770308124</v>
      </c>
      <c r="U186" s="148">
        <f>'13.Distribution MV Charge'!T110+'17.Distribution LV Charge'!T102</f>
        <v>152.3796986442577</v>
      </c>
      <c r="V186" s="148">
        <f>'13.Distribution MV Charge'!U110+'17.Distribution LV Charge'!U102</f>
        <v>149.05713958543419</v>
      </c>
      <c r="W186" s="148">
        <f>'13.Distribution MV Charge'!V110+'17.Distribution LV Charge'!V102</f>
        <v>145.73458052661064</v>
      </c>
      <c r="X186" s="148">
        <f>'13.Distribution MV Charge'!W110+'17.Distribution LV Charge'!W102</f>
        <v>142.4120214677871</v>
      </c>
      <c r="Y186" s="148">
        <f>'13.Distribution MV Charge'!X110+'17.Distribution LV Charge'!X102</f>
        <v>190.62303148459381</v>
      </c>
      <c r="Z186" s="148">
        <f>'13.Distribution MV Charge'!Y110+'17.Distribution LV Charge'!Y102</f>
        <v>187.30047242577029</v>
      </c>
      <c r="AA186" s="148">
        <f>'13.Distribution MV Charge'!Z110+'17.Distribution LV Charge'!Z102</f>
        <v>183.97791336694678</v>
      </c>
      <c r="AB186" s="148">
        <f>'13.Distribution MV Charge'!AA110+'17.Distribution LV Charge'!AA102</f>
        <v>180.65535430812321</v>
      </c>
      <c r="AC186" s="148">
        <f>'13.Distribution MV Charge'!AB110+'17.Distribution LV Charge'!AB102</f>
        <v>177.33279524929972</v>
      </c>
      <c r="AD186" s="148">
        <f>'13.Distribution MV Charge'!AC110+'17.Distribution LV Charge'!AC102</f>
        <v>175.12548829131651</v>
      </c>
      <c r="AE186" s="148">
        <f>'13.Distribution MV Charge'!AD110+'17.Distribution LV Charge'!AD102</f>
        <v>171.89393380392153</v>
      </c>
      <c r="AF186" s="148">
        <f>'13.Distribution MV Charge'!AE110+'17.Distribution LV Charge'!AE102</f>
        <v>168.6623793165266</v>
      </c>
      <c r="AG186" s="148">
        <f>'13.Distribution MV Charge'!AF110+'17.Distribution LV Charge'!AF102</f>
        <v>165.43082482913164</v>
      </c>
      <c r="AH186" s="148">
        <f>'13.Distribution MV Charge'!AG110+'17.Distribution LV Charge'!AG102</f>
        <v>162.19927034173668</v>
      </c>
      <c r="AI186" s="148">
        <f>'13.Distribution MV Charge'!AH110+'17.Distribution LV Charge'!AH102</f>
        <v>158.96771585434172</v>
      </c>
    </row>
    <row r="188" spans="2:35" x14ac:dyDescent="0.3">
      <c r="B188" s="12" t="s">
        <v>349</v>
      </c>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row>
    <row r="189" spans="2:35" x14ac:dyDescent="0.3">
      <c r="B189" s="55" t="str">
        <f>B183</f>
        <v>Industrial customers  at Medium Voltage</v>
      </c>
      <c r="C189" s="48" t="s">
        <v>191</v>
      </c>
      <c r="E189" s="148">
        <f>'22.Commerc Charge'!D106</f>
        <v>15.227112044817931</v>
      </c>
      <c r="F189" s="148">
        <f>'22.Commerc Charge'!E106</f>
        <v>14.847926330532216</v>
      </c>
      <c r="G189" s="148">
        <f>'22.Commerc Charge'!F106</f>
        <v>14.468740616246501</v>
      </c>
      <c r="H189" s="148">
        <f>'22.Commerc Charge'!G106</f>
        <v>14.089554901960787</v>
      </c>
      <c r="I189" s="148">
        <f>'22.Commerc Charge'!H106</f>
        <v>13.710369187675072</v>
      </c>
      <c r="J189" s="148">
        <f>'22.Commerc Charge'!I106</f>
        <v>13.331183473389355</v>
      </c>
      <c r="K189" s="148">
        <f>'22.Commerc Charge'!J106</f>
        <v>12.951997759103639</v>
      </c>
      <c r="L189" s="148">
        <f>'22.Commerc Charge'!K106</f>
        <v>12.572812044817924</v>
      </c>
      <c r="M189" s="148">
        <f>'22.Commerc Charge'!L106</f>
        <v>12.19362633053221</v>
      </c>
      <c r="N189" s="148">
        <f>'22.Commerc Charge'!M106</f>
        <v>11.814440616246495</v>
      </c>
      <c r="O189" s="148">
        <f>'22.Commerc Charge'!N106</f>
        <v>11.43525490196078</v>
      </c>
      <c r="P189" s="148">
        <f>'22.Commerc Charge'!O106</f>
        <v>11.056069187675064</v>
      </c>
      <c r="Q189" s="148">
        <f>'22.Commerc Charge'!P106</f>
        <v>10.676883473389351</v>
      </c>
      <c r="R189" s="148">
        <f>'22.Commerc Charge'!Q106</f>
        <v>10.297697759103636</v>
      </c>
      <c r="S189" s="148">
        <f>'22.Commerc Charge'!R106</f>
        <v>9.9185120448179216</v>
      </c>
      <c r="T189" s="148">
        <f>'22.Commerc Charge'!S106</f>
        <v>9.5393263305322087</v>
      </c>
      <c r="U189" s="148">
        <f>'22.Commerc Charge'!T106</f>
        <v>9.160140616246494</v>
      </c>
      <c r="V189" s="148">
        <f>'22.Commerc Charge'!U106</f>
        <v>8.7809549019607811</v>
      </c>
      <c r="W189" s="148">
        <f>'22.Commerc Charge'!V106</f>
        <v>8.4017691876750646</v>
      </c>
      <c r="X189" s="148">
        <f>'22.Commerc Charge'!W106</f>
        <v>8.02258347338935</v>
      </c>
      <c r="Y189" s="148">
        <f>'22.Commerc Charge'!X106</f>
        <v>7.6433977591036371</v>
      </c>
      <c r="Z189" s="148">
        <f>'22.Commerc Charge'!Y106</f>
        <v>7.2642120448179233</v>
      </c>
      <c r="AA189" s="148">
        <f>'22.Commerc Charge'!Z106</f>
        <v>6.8850263305322086</v>
      </c>
      <c r="AB189" s="148">
        <f>'22.Commerc Charge'!AA106</f>
        <v>6.5058406162464939</v>
      </c>
      <c r="AC189" s="148">
        <f>'22.Commerc Charge'!AB106</f>
        <v>6.126654901960781</v>
      </c>
      <c r="AD189" s="148">
        <f>'22.Commerc Charge'!AC106</f>
        <v>5.7474691876750663</v>
      </c>
      <c r="AE189" s="148">
        <f>'22.Commerc Charge'!AD106</f>
        <v>5.3682834733893516</v>
      </c>
      <c r="AF189" s="148">
        <f>'22.Commerc Charge'!AE106</f>
        <v>4.989097759103637</v>
      </c>
      <c r="AG189" s="148">
        <f>'22.Commerc Charge'!AF106</f>
        <v>4.6099120448179232</v>
      </c>
      <c r="AH189" s="148">
        <f>'22.Commerc Charge'!AG106</f>
        <v>4.2307263305322085</v>
      </c>
      <c r="AI189" s="148">
        <f>'22.Commerc Charge'!AH106</f>
        <v>3.8515406162464942</v>
      </c>
    </row>
    <row r="190" spans="2:35" x14ac:dyDescent="0.3">
      <c r="B190" s="55" t="str">
        <f t="shared" ref="B190:B192" si="77">B184</f>
        <v>Semi-industrial/commercial customers at Medium Voltage</v>
      </c>
      <c r="C190" s="48" t="s">
        <v>191</v>
      </c>
      <c r="E190" s="148">
        <f>'22.Commerc Charge'!D107</f>
        <v>15.227112044817931</v>
      </c>
      <c r="F190" s="148">
        <f>'22.Commerc Charge'!E107</f>
        <v>14.847926330532216</v>
      </c>
      <c r="G190" s="148">
        <f>'22.Commerc Charge'!F107</f>
        <v>14.468740616246503</v>
      </c>
      <c r="H190" s="148">
        <f>'22.Commerc Charge'!G107</f>
        <v>14.089554901960788</v>
      </c>
      <c r="I190" s="148">
        <f>'22.Commerc Charge'!H107</f>
        <v>13.710369187675072</v>
      </c>
      <c r="J190" s="148">
        <f>'22.Commerc Charge'!I107</f>
        <v>13.331183473389354</v>
      </c>
      <c r="K190" s="148">
        <f>'22.Commerc Charge'!J107</f>
        <v>12.951997759103639</v>
      </c>
      <c r="L190" s="148">
        <f>'22.Commerc Charge'!K107</f>
        <v>12.572812044817924</v>
      </c>
      <c r="M190" s="148">
        <f>'22.Commerc Charge'!L107</f>
        <v>12.19362633053221</v>
      </c>
      <c r="N190" s="148">
        <f>'22.Commerc Charge'!M107</f>
        <v>11.814440616246495</v>
      </c>
      <c r="O190" s="148">
        <f>'22.Commerc Charge'!N107</f>
        <v>11.43525490196078</v>
      </c>
      <c r="P190" s="148">
        <f>'22.Commerc Charge'!O107</f>
        <v>11.056069187675064</v>
      </c>
      <c r="Q190" s="148">
        <f>'22.Commerc Charge'!P107</f>
        <v>10.676883473389351</v>
      </c>
      <c r="R190" s="148">
        <f>'22.Commerc Charge'!Q107</f>
        <v>10.297697759103636</v>
      </c>
      <c r="S190" s="148">
        <f>'22.Commerc Charge'!R107</f>
        <v>9.9185120448179234</v>
      </c>
      <c r="T190" s="148">
        <f>'22.Commerc Charge'!S107</f>
        <v>9.5393263305322069</v>
      </c>
      <c r="U190" s="148">
        <f>'22.Commerc Charge'!T107</f>
        <v>9.160140616246494</v>
      </c>
      <c r="V190" s="148">
        <f>'22.Commerc Charge'!U107</f>
        <v>8.7809549019607793</v>
      </c>
      <c r="W190" s="148">
        <f>'22.Commerc Charge'!V107</f>
        <v>8.4017691876750646</v>
      </c>
      <c r="X190" s="148">
        <f>'22.Commerc Charge'!W107</f>
        <v>8.0225834733893517</v>
      </c>
      <c r="Y190" s="148">
        <f>'22.Commerc Charge'!X107</f>
        <v>7.6433977591036371</v>
      </c>
      <c r="Z190" s="148">
        <f>'22.Commerc Charge'!Y107</f>
        <v>7.2642120448179233</v>
      </c>
      <c r="AA190" s="148">
        <f>'22.Commerc Charge'!Z107</f>
        <v>6.8850263305322095</v>
      </c>
      <c r="AB190" s="148">
        <f>'22.Commerc Charge'!AA107</f>
        <v>6.5058406162464939</v>
      </c>
      <c r="AC190" s="148">
        <f>'22.Commerc Charge'!AB107</f>
        <v>6.126654901960781</v>
      </c>
      <c r="AD190" s="148">
        <f>'22.Commerc Charge'!AC107</f>
        <v>5.7474691876750654</v>
      </c>
      <c r="AE190" s="148">
        <f>'22.Commerc Charge'!AD107</f>
        <v>5.3682834733893516</v>
      </c>
      <c r="AF190" s="148">
        <f>'22.Commerc Charge'!AE107</f>
        <v>4.9890977591036378</v>
      </c>
      <c r="AG190" s="148">
        <f>'22.Commerc Charge'!AF107</f>
        <v>4.6099120448179232</v>
      </c>
      <c r="AH190" s="148">
        <f>'22.Commerc Charge'!AG107</f>
        <v>4.2307263305322085</v>
      </c>
      <c r="AI190" s="148">
        <f>'22.Commerc Charge'!AH107</f>
        <v>3.8515406162464947</v>
      </c>
    </row>
    <row r="191" spans="2:35" x14ac:dyDescent="0.3">
      <c r="B191" s="55" t="str">
        <f t="shared" si="77"/>
        <v>Semi-industrial/commercial customers at Low Voltage</v>
      </c>
      <c r="C191" s="48" t="s">
        <v>191</v>
      </c>
      <c r="E191" s="148">
        <f>'22.Commerc Charge'!D108</f>
        <v>15.227112044817929</v>
      </c>
      <c r="F191" s="148">
        <f>'22.Commerc Charge'!E108</f>
        <v>14.847926330532216</v>
      </c>
      <c r="G191" s="148">
        <f>'22.Commerc Charge'!F108</f>
        <v>14.468740616246501</v>
      </c>
      <c r="H191" s="148">
        <f>'22.Commerc Charge'!G108</f>
        <v>14.089554901960785</v>
      </c>
      <c r="I191" s="148">
        <f>'22.Commerc Charge'!H108</f>
        <v>13.710369187675072</v>
      </c>
      <c r="J191" s="148">
        <f>'22.Commerc Charge'!I108</f>
        <v>13.331183473389354</v>
      </c>
      <c r="K191" s="148">
        <f>'22.Commerc Charge'!J108</f>
        <v>12.951997759103639</v>
      </c>
      <c r="L191" s="148">
        <f>'22.Commerc Charge'!K108</f>
        <v>12.572812044817924</v>
      </c>
      <c r="M191" s="148">
        <f>'22.Commerc Charge'!L108</f>
        <v>12.19362633053221</v>
      </c>
      <c r="N191" s="148">
        <f>'22.Commerc Charge'!M108</f>
        <v>11.814440616246495</v>
      </c>
      <c r="O191" s="148">
        <f>'22.Commerc Charge'!N108</f>
        <v>11.43525490196078</v>
      </c>
      <c r="P191" s="148">
        <f>'22.Commerc Charge'!O108</f>
        <v>11.056069187675064</v>
      </c>
      <c r="Q191" s="148">
        <f>'22.Commerc Charge'!P108</f>
        <v>10.676883473389351</v>
      </c>
      <c r="R191" s="148">
        <f>'22.Commerc Charge'!Q108</f>
        <v>10.297697759103636</v>
      </c>
      <c r="S191" s="148">
        <f>'22.Commerc Charge'!R108</f>
        <v>9.9185120448179216</v>
      </c>
      <c r="T191" s="148">
        <f>'22.Commerc Charge'!S108</f>
        <v>9.5393263305322087</v>
      </c>
      <c r="U191" s="148">
        <f>'22.Commerc Charge'!T108</f>
        <v>9.160140616246494</v>
      </c>
      <c r="V191" s="148">
        <f>'22.Commerc Charge'!U108</f>
        <v>8.7809549019607793</v>
      </c>
      <c r="W191" s="148">
        <f>'22.Commerc Charge'!V108</f>
        <v>8.4017691876750646</v>
      </c>
      <c r="X191" s="148">
        <f>'22.Commerc Charge'!W108</f>
        <v>8.02258347338935</v>
      </c>
      <c r="Y191" s="148">
        <f>'22.Commerc Charge'!X108</f>
        <v>7.6433977591036371</v>
      </c>
      <c r="Z191" s="148">
        <f>'22.Commerc Charge'!Y108</f>
        <v>7.2642120448179233</v>
      </c>
      <c r="AA191" s="148">
        <f>'22.Commerc Charge'!Z108</f>
        <v>6.8850263305322086</v>
      </c>
      <c r="AB191" s="148">
        <f>'22.Commerc Charge'!AA108</f>
        <v>6.5058406162464939</v>
      </c>
      <c r="AC191" s="148">
        <f>'22.Commerc Charge'!AB108</f>
        <v>6.1266549019607801</v>
      </c>
      <c r="AD191" s="148">
        <f>'22.Commerc Charge'!AC108</f>
        <v>5.7474691876750654</v>
      </c>
      <c r="AE191" s="148">
        <f>'22.Commerc Charge'!AD108</f>
        <v>5.3682834733893525</v>
      </c>
      <c r="AF191" s="148">
        <f>'22.Commerc Charge'!AE108</f>
        <v>4.989097759103637</v>
      </c>
      <c r="AG191" s="148">
        <f>'22.Commerc Charge'!AF108</f>
        <v>4.6099120448179232</v>
      </c>
      <c r="AH191" s="148">
        <f>'22.Commerc Charge'!AG108</f>
        <v>4.2307263305322085</v>
      </c>
      <c r="AI191" s="148">
        <f>'22.Commerc Charge'!AH108</f>
        <v>3.8515406162464942</v>
      </c>
    </row>
    <row r="192" spans="2:35" x14ac:dyDescent="0.3">
      <c r="B192" s="55" t="str">
        <f t="shared" si="77"/>
        <v>Residential customers at Low Voltage</v>
      </c>
      <c r="C192" s="48" t="s">
        <v>191</v>
      </c>
      <c r="E192" s="148">
        <f>'22.Commerc Charge'!D109</f>
        <v>15.227112044817932</v>
      </c>
      <c r="F192" s="148">
        <f>'22.Commerc Charge'!E109</f>
        <v>14.847926330532218</v>
      </c>
      <c r="G192" s="148">
        <f>'22.Commerc Charge'!F109</f>
        <v>14.468740616246503</v>
      </c>
      <c r="H192" s="148">
        <f>'22.Commerc Charge'!G109</f>
        <v>14.089554901960788</v>
      </c>
      <c r="I192" s="148">
        <f>'22.Commerc Charge'!H109</f>
        <v>13.710369187675074</v>
      </c>
      <c r="J192" s="148">
        <f>'22.Commerc Charge'!I109</f>
        <v>13.331183473389357</v>
      </c>
      <c r="K192" s="148">
        <f>'22.Commerc Charge'!J109</f>
        <v>12.951997759103641</v>
      </c>
      <c r="L192" s="148">
        <f>'22.Commerc Charge'!K109</f>
        <v>12.572812044817926</v>
      </c>
      <c r="M192" s="148">
        <f>'22.Commerc Charge'!L109</f>
        <v>12.193626330532211</v>
      </c>
      <c r="N192" s="148">
        <f>'22.Commerc Charge'!M109</f>
        <v>11.814440616246497</v>
      </c>
      <c r="O192" s="148">
        <f>'22.Commerc Charge'!N109</f>
        <v>11.43525490196078</v>
      </c>
      <c r="P192" s="148">
        <f>'22.Commerc Charge'!O109</f>
        <v>11.056069187675066</v>
      </c>
      <c r="Q192" s="148">
        <f>'22.Commerc Charge'!P109</f>
        <v>10.676883473389351</v>
      </c>
      <c r="R192" s="148">
        <f>'22.Commerc Charge'!Q109</f>
        <v>10.297697759103638</v>
      </c>
      <c r="S192" s="148">
        <f>'22.Commerc Charge'!R109</f>
        <v>9.9185120448179234</v>
      </c>
      <c r="T192" s="148">
        <f>'22.Commerc Charge'!S109</f>
        <v>9.5393263305322105</v>
      </c>
      <c r="U192" s="148">
        <f>'22.Commerc Charge'!T109</f>
        <v>9.1601406162464958</v>
      </c>
      <c r="V192" s="148">
        <f>'22.Commerc Charge'!U109</f>
        <v>8.7809549019607811</v>
      </c>
      <c r="W192" s="148">
        <f>'22.Commerc Charge'!V109</f>
        <v>8.4017691876750664</v>
      </c>
      <c r="X192" s="148">
        <f>'22.Commerc Charge'!W109</f>
        <v>8.0225834733893517</v>
      </c>
      <c r="Y192" s="148">
        <f>'22.Commerc Charge'!X109</f>
        <v>7.6433977591036379</v>
      </c>
      <c r="Z192" s="148">
        <f>'22.Commerc Charge'!Y109</f>
        <v>7.264212044817925</v>
      </c>
      <c r="AA192" s="148">
        <f>'22.Commerc Charge'!Z109</f>
        <v>6.8850263305322104</v>
      </c>
      <c r="AB192" s="148">
        <f>'22.Commerc Charge'!AA109</f>
        <v>6.5058406162464948</v>
      </c>
      <c r="AC192" s="148">
        <f>'22.Commerc Charge'!AB109</f>
        <v>6.126654901960781</v>
      </c>
      <c r="AD192" s="148">
        <f>'22.Commerc Charge'!AC109</f>
        <v>5.7474691876750663</v>
      </c>
      <c r="AE192" s="148">
        <f>'22.Commerc Charge'!AD109</f>
        <v>5.3682834733893525</v>
      </c>
      <c r="AF192" s="148">
        <f>'22.Commerc Charge'!AE109</f>
        <v>4.9890977591036378</v>
      </c>
      <c r="AG192" s="148">
        <f>'22.Commerc Charge'!AF109</f>
        <v>4.6099120448179232</v>
      </c>
      <c r="AH192" s="148">
        <f>'22.Commerc Charge'!AG109</f>
        <v>4.2307263305322085</v>
      </c>
      <c r="AI192" s="148">
        <f>'22.Commerc Charge'!AH109</f>
        <v>3.8515406162464947</v>
      </c>
    </row>
    <row r="194" spans="2:35" x14ac:dyDescent="0.3">
      <c r="B194" s="12" t="s">
        <v>298</v>
      </c>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row>
    <row r="195" spans="2:35" x14ac:dyDescent="0.3">
      <c r="B195" s="55" t="str">
        <f>B189</f>
        <v>Industrial customers  at Medium Voltage</v>
      </c>
      <c r="C195" s="48" t="s">
        <v>191</v>
      </c>
      <c r="E195" s="148">
        <f>E177+E183+E189</f>
        <v>186.51241036414569</v>
      </c>
      <c r="F195" s="148">
        <f t="shared" ref="F195:AH198" si="78">F177+F183+F189</f>
        <v>182.52538410364147</v>
      </c>
      <c r="G195" s="148">
        <f t="shared" si="78"/>
        <v>178.53835784313728</v>
      </c>
      <c r="H195" s="148">
        <f t="shared" si="78"/>
        <v>166.84825035014009</v>
      </c>
      <c r="I195" s="148">
        <f t="shared" si="78"/>
        <v>162.86122408963584</v>
      </c>
      <c r="J195" s="148">
        <f t="shared" si="78"/>
        <v>158.87419782913165</v>
      </c>
      <c r="K195" s="148">
        <f t="shared" si="78"/>
        <v>154.88717156862745</v>
      </c>
      <c r="L195" s="148">
        <f t="shared" si="78"/>
        <v>150.90014530812326</v>
      </c>
      <c r="M195" s="148">
        <f t="shared" si="78"/>
        <v>146.91311904761903</v>
      </c>
      <c r="N195" s="148">
        <f t="shared" si="78"/>
        <v>142.92609278711484</v>
      </c>
      <c r="O195" s="148">
        <f t="shared" si="78"/>
        <v>138.93906652661062</v>
      </c>
      <c r="P195" s="148">
        <f t="shared" si="78"/>
        <v>134.95204026610642</v>
      </c>
      <c r="Q195" s="148">
        <f t="shared" si="78"/>
        <v>130.9650140056022</v>
      </c>
      <c r="R195" s="148">
        <f t="shared" si="78"/>
        <v>126.97798774509803</v>
      </c>
      <c r="S195" s="148">
        <f t="shared" si="78"/>
        <v>122.99096148459381</v>
      </c>
      <c r="T195" s="148">
        <f t="shared" si="78"/>
        <v>119.0039352240896</v>
      </c>
      <c r="U195" s="148">
        <f t="shared" si="78"/>
        <v>115.01690896358541</v>
      </c>
      <c r="V195" s="148">
        <f t="shared" si="78"/>
        <v>111.02988270308121</v>
      </c>
      <c r="W195" s="148">
        <f t="shared" si="78"/>
        <v>107.042856442577</v>
      </c>
      <c r="X195" s="148">
        <f t="shared" si="78"/>
        <v>103.05583018207281</v>
      </c>
      <c r="Y195" s="148">
        <f t="shared" si="78"/>
        <v>156.67157492997197</v>
      </c>
      <c r="Z195" s="148">
        <f t="shared" si="78"/>
        <v>152.80443827030811</v>
      </c>
      <c r="AA195" s="148">
        <f t="shared" si="78"/>
        <v>148.93730161064425</v>
      </c>
      <c r="AB195" s="148">
        <f t="shared" si="78"/>
        <v>145.07016495098037</v>
      </c>
      <c r="AC195" s="148">
        <f t="shared" si="78"/>
        <v>141.20302829131651</v>
      </c>
      <c r="AD195" s="148">
        <f t="shared" si="78"/>
        <v>138.45114373249297</v>
      </c>
      <c r="AE195" s="148">
        <f t="shared" si="78"/>
        <v>134.6732272408963</v>
      </c>
      <c r="AF195" s="148">
        <f t="shared" si="78"/>
        <v>130.89531074929968</v>
      </c>
      <c r="AG195" s="148">
        <f t="shared" si="78"/>
        <v>127.11739425770304</v>
      </c>
      <c r="AH195" s="148">
        <f t="shared" si="78"/>
        <v>123.3394777661064</v>
      </c>
      <c r="AI195" s="148">
        <f t="shared" ref="AI195" si="79">AI177+AI183+AI189</f>
        <v>98.763241946778663</v>
      </c>
    </row>
    <row r="196" spans="2:35" x14ac:dyDescent="0.3">
      <c r="B196" s="55" t="str">
        <f t="shared" ref="B196:B198" si="80">B190</f>
        <v>Semi-industrial/commercial customers at Medium Voltage</v>
      </c>
      <c r="C196" s="48" t="s">
        <v>191</v>
      </c>
      <c r="E196" s="148">
        <f t="shared" ref="E196:T198" si="81">E178+E184+E190</f>
        <v>186.51241036414569</v>
      </c>
      <c r="F196" s="148">
        <f t="shared" si="81"/>
        <v>182.52538410364147</v>
      </c>
      <c r="G196" s="148">
        <f t="shared" si="81"/>
        <v>178.53835784313728</v>
      </c>
      <c r="H196" s="148">
        <f t="shared" si="81"/>
        <v>166.84825035014009</v>
      </c>
      <c r="I196" s="148">
        <f t="shared" si="81"/>
        <v>162.86122408963584</v>
      </c>
      <c r="J196" s="148">
        <f t="shared" si="81"/>
        <v>158.87419782913165</v>
      </c>
      <c r="K196" s="148">
        <f t="shared" si="81"/>
        <v>154.88717156862745</v>
      </c>
      <c r="L196" s="148">
        <f t="shared" si="81"/>
        <v>150.90014530812326</v>
      </c>
      <c r="M196" s="148">
        <f t="shared" si="81"/>
        <v>146.91311904761903</v>
      </c>
      <c r="N196" s="148">
        <f t="shared" si="81"/>
        <v>142.92609278711484</v>
      </c>
      <c r="O196" s="148">
        <f t="shared" si="81"/>
        <v>138.93906652661062</v>
      </c>
      <c r="P196" s="148">
        <f t="shared" si="81"/>
        <v>134.95204026610642</v>
      </c>
      <c r="Q196" s="148">
        <f t="shared" si="81"/>
        <v>130.9650140056022</v>
      </c>
      <c r="R196" s="148">
        <f t="shared" si="81"/>
        <v>126.97798774509803</v>
      </c>
      <c r="S196" s="148">
        <f t="shared" si="81"/>
        <v>122.99096148459381</v>
      </c>
      <c r="T196" s="148">
        <f t="shared" si="81"/>
        <v>119.0039352240896</v>
      </c>
      <c r="U196" s="148">
        <f t="shared" si="78"/>
        <v>115.01690896358541</v>
      </c>
      <c r="V196" s="148">
        <f t="shared" si="78"/>
        <v>111.02988270308121</v>
      </c>
      <c r="W196" s="148">
        <f t="shared" si="78"/>
        <v>107.042856442577</v>
      </c>
      <c r="X196" s="148">
        <f t="shared" si="78"/>
        <v>103.05583018207281</v>
      </c>
      <c r="Y196" s="148">
        <f t="shared" si="78"/>
        <v>156.67157492997197</v>
      </c>
      <c r="Z196" s="148">
        <f t="shared" si="78"/>
        <v>152.80443827030811</v>
      </c>
      <c r="AA196" s="148">
        <f t="shared" si="78"/>
        <v>148.93730161064425</v>
      </c>
      <c r="AB196" s="148">
        <f t="shared" si="78"/>
        <v>145.07016495098037</v>
      </c>
      <c r="AC196" s="148">
        <f t="shared" si="78"/>
        <v>141.20302829131651</v>
      </c>
      <c r="AD196" s="148">
        <f t="shared" si="78"/>
        <v>138.45114373249294</v>
      </c>
      <c r="AE196" s="148">
        <f t="shared" si="78"/>
        <v>134.6732272408963</v>
      </c>
      <c r="AF196" s="148">
        <f t="shared" si="78"/>
        <v>130.89531074929968</v>
      </c>
      <c r="AG196" s="148">
        <f t="shared" si="78"/>
        <v>127.11739425770304</v>
      </c>
      <c r="AH196" s="148">
        <f t="shared" si="78"/>
        <v>123.3394777661064</v>
      </c>
      <c r="AI196" s="148">
        <f t="shared" ref="AI196" si="82">AI178+AI184+AI190</f>
        <v>98.763241946778663</v>
      </c>
    </row>
    <row r="197" spans="2:35" x14ac:dyDescent="0.3">
      <c r="B197" s="55" t="str">
        <f t="shared" si="80"/>
        <v>Semi-industrial/commercial customers at Low Voltage</v>
      </c>
      <c r="C197" s="48" t="s">
        <v>191</v>
      </c>
      <c r="E197" s="148">
        <f t="shared" si="81"/>
        <v>320.30566179271716</v>
      </c>
      <c r="F197" s="148">
        <f t="shared" si="78"/>
        <v>314.08902353221299</v>
      </c>
      <c r="G197" s="148">
        <f t="shared" si="78"/>
        <v>307.87238527170871</v>
      </c>
      <c r="H197" s="148">
        <f t="shared" si="78"/>
        <v>293.95266577871149</v>
      </c>
      <c r="I197" s="148">
        <f t="shared" si="78"/>
        <v>287.73602751820732</v>
      </c>
      <c r="J197" s="148">
        <f t="shared" si="78"/>
        <v>281.51938925770304</v>
      </c>
      <c r="K197" s="148">
        <f t="shared" si="78"/>
        <v>275.30275099719887</v>
      </c>
      <c r="L197" s="148">
        <f t="shared" si="78"/>
        <v>269.08611273669464</v>
      </c>
      <c r="M197" s="148">
        <f t="shared" si="78"/>
        <v>262.86947447619042</v>
      </c>
      <c r="N197" s="148">
        <f t="shared" si="78"/>
        <v>256.65283621568625</v>
      </c>
      <c r="O197" s="148">
        <f t="shared" si="78"/>
        <v>250.43619795518202</v>
      </c>
      <c r="P197" s="148">
        <f t="shared" si="78"/>
        <v>244.21955969467783</v>
      </c>
      <c r="Q197" s="148">
        <f t="shared" si="78"/>
        <v>238.00292143417363</v>
      </c>
      <c r="R197" s="148">
        <f t="shared" si="78"/>
        <v>231.78628317366946</v>
      </c>
      <c r="S197" s="148">
        <f t="shared" si="78"/>
        <v>225.56964491316523</v>
      </c>
      <c r="T197" s="148">
        <f t="shared" si="78"/>
        <v>219.35300665266107</v>
      </c>
      <c r="U197" s="148">
        <f t="shared" si="78"/>
        <v>213.13636839215684</v>
      </c>
      <c r="V197" s="148">
        <f t="shared" si="78"/>
        <v>206.91973013165264</v>
      </c>
      <c r="W197" s="148">
        <f t="shared" si="78"/>
        <v>200.70309187114842</v>
      </c>
      <c r="X197" s="148">
        <f t="shared" si="78"/>
        <v>194.48645361064422</v>
      </c>
      <c r="Y197" s="148">
        <f t="shared" si="78"/>
        <v>280.45432350140055</v>
      </c>
      <c r="Z197" s="148">
        <f t="shared" si="78"/>
        <v>274.35757484173666</v>
      </c>
      <c r="AA197" s="148">
        <f t="shared" si="78"/>
        <v>268.26082618207278</v>
      </c>
      <c r="AB197" s="148">
        <f t="shared" si="78"/>
        <v>262.16407752240889</v>
      </c>
      <c r="AC197" s="148">
        <f t="shared" si="78"/>
        <v>256.06732886274506</v>
      </c>
      <c r="AD197" s="148">
        <f t="shared" si="78"/>
        <v>251.08583230392151</v>
      </c>
      <c r="AE197" s="148">
        <f t="shared" si="78"/>
        <v>245.16930838375339</v>
      </c>
      <c r="AF197" s="148">
        <f t="shared" si="78"/>
        <v>239.25278446358539</v>
      </c>
      <c r="AG197" s="148">
        <f t="shared" si="78"/>
        <v>233.3362605434173</v>
      </c>
      <c r="AH197" s="148">
        <f t="shared" si="78"/>
        <v>227.41973662324921</v>
      </c>
      <c r="AI197" s="148">
        <f t="shared" ref="AI197" si="83">AI179+AI185+AI191</f>
        <v>200.70489337535008</v>
      </c>
    </row>
    <row r="198" spans="2:35" x14ac:dyDescent="0.3">
      <c r="B198" s="55" t="str">
        <f t="shared" si="80"/>
        <v>Residential customers at Low Voltage</v>
      </c>
      <c r="C198" s="48" t="s">
        <v>191</v>
      </c>
      <c r="E198" s="148">
        <f t="shared" si="81"/>
        <v>320.30566179271716</v>
      </c>
      <c r="F198" s="148">
        <f t="shared" si="78"/>
        <v>314.08902353221299</v>
      </c>
      <c r="G198" s="148">
        <f t="shared" si="78"/>
        <v>307.87238527170877</v>
      </c>
      <c r="H198" s="148">
        <f t="shared" si="78"/>
        <v>293.95266577871155</v>
      </c>
      <c r="I198" s="148">
        <f t="shared" si="78"/>
        <v>287.73602751820738</v>
      </c>
      <c r="J198" s="148">
        <f t="shared" si="78"/>
        <v>281.51938925770304</v>
      </c>
      <c r="K198" s="148">
        <f t="shared" si="78"/>
        <v>275.30275099719887</v>
      </c>
      <c r="L198" s="148">
        <f t="shared" si="78"/>
        <v>269.0861127366947</v>
      </c>
      <c r="M198" s="148">
        <f t="shared" si="78"/>
        <v>262.86947447619048</v>
      </c>
      <c r="N198" s="148">
        <f t="shared" si="78"/>
        <v>256.65283621568631</v>
      </c>
      <c r="O198" s="148">
        <f t="shared" si="78"/>
        <v>250.43619795518205</v>
      </c>
      <c r="P198" s="148">
        <f t="shared" si="78"/>
        <v>244.21955969467786</v>
      </c>
      <c r="Q198" s="148">
        <f t="shared" si="78"/>
        <v>238.00292143417366</v>
      </c>
      <c r="R198" s="148">
        <f t="shared" si="78"/>
        <v>231.78628317366949</v>
      </c>
      <c r="S198" s="148">
        <f t="shared" si="78"/>
        <v>225.56964491316526</v>
      </c>
      <c r="T198" s="148">
        <f t="shared" si="78"/>
        <v>219.35300665266107</v>
      </c>
      <c r="U198" s="148">
        <f t="shared" si="78"/>
        <v>213.13636839215687</v>
      </c>
      <c r="V198" s="148">
        <f t="shared" si="78"/>
        <v>206.91973013165264</v>
      </c>
      <c r="W198" s="148">
        <f t="shared" si="78"/>
        <v>200.70309187114844</v>
      </c>
      <c r="X198" s="148">
        <f t="shared" si="78"/>
        <v>194.48645361064422</v>
      </c>
      <c r="Y198" s="148">
        <f t="shared" si="78"/>
        <v>280.45432350140055</v>
      </c>
      <c r="Z198" s="148">
        <f t="shared" si="78"/>
        <v>274.35757484173672</v>
      </c>
      <c r="AA198" s="148">
        <f t="shared" si="78"/>
        <v>268.26082618207278</v>
      </c>
      <c r="AB198" s="148">
        <f t="shared" si="78"/>
        <v>262.16407752240889</v>
      </c>
      <c r="AC198" s="148">
        <f t="shared" si="78"/>
        <v>256.06732886274506</v>
      </c>
      <c r="AD198" s="148">
        <f t="shared" si="78"/>
        <v>251.08583230392156</v>
      </c>
      <c r="AE198" s="148">
        <f t="shared" si="78"/>
        <v>245.16930838375342</v>
      </c>
      <c r="AF198" s="148">
        <f t="shared" si="78"/>
        <v>239.25278446358539</v>
      </c>
      <c r="AG198" s="148">
        <f t="shared" si="78"/>
        <v>233.33626054341732</v>
      </c>
      <c r="AH198" s="148">
        <f t="shared" si="78"/>
        <v>227.41973662324926</v>
      </c>
      <c r="AI198" s="148">
        <f t="shared" ref="AI198" si="84">AI180+AI186+AI192</f>
        <v>200.70489337535008</v>
      </c>
    </row>
    <row r="200" spans="2:35" x14ac:dyDescent="0.3">
      <c r="B200" s="136" t="s">
        <v>288</v>
      </c>
      <c r="E200" s="231"/>
    </row>
    <row r="201" spans="2:35" x14ac:dyDescent="0.3">
      <c r="B201" s="12" t="s">
        <v>288</v>
      </c>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row>
    <row r="202" spans="2:35" x14ac:dyDescent="0.3">
      <c r="B202" s="55" t="str">
        <f>B195</f>
        <v>Industrial customers  at Medium Voltage</v>
      </c>
      <c r="C202" s="48" t="s">
        <v>190</v>
      </c>
      <c r="E202" s="148">
        <f t="shared" ref="E202:AI202" si="85">IFERROR(E$6*E58/E$57/E58,0)</f>
        <v>0.37081690909090914</v>
      </c>
      <c r="F202" s="148">
        <f t="shared" si="85"/>
        <v>0.36620521048951049</v>
      </c>
      <c r="G202" s="148">
        <f t="shared" si="85"/>
        <v>0.36159351188811195</v>
      </c>
      <c r="H202" s="148">
        <f t="shared" si="85"/>
        <v>0.34998880629370621</v>
      </c>
      <c r="I202" s="148">
        <f t="shared" si="85"/>
        <v>0.34537710769230762</v>
      </c>
      <c r="J202" s="148">
        <f t="shared" si="85"/>
        <v>0.34076540909090913</v>
      </c>
      <c r="K202" s="148">
        <f t="shared" si="85"/>
        <v>0.33615371048951048</v>
      </c>
      <c r="L202" s="148">
        <f t="shared" si="85"/>
        <v>0.33154201188811189</v>
      </c>
      <c r="M202" s="148">
        <f t="shared" si="85"/>
        <v>0.32693031328671324</v>
      </c>
      <c r="N202" s="148">
        <f t="shared" si="85"/>
        <v>0.32231861468531464</v>
      </c>
      <c r="O202" s="148">
        <f t="shared" si="85"/>
        <v>0.31770691608391605</v>
      </c>
      <c r="P202" s="148">
        <f t="shared" si="85"/>
        <v>0.31309521748251734</v>
      </c>
      <c r="Q202" s="148">
        <f t="shared" si="85"/>
        <v>0.3084835188811188</v>
      </c>
      <c r="R202" s="148">
        <f t="shared" si="85"/>
        <v>0.30387182027972026</v>
      </c>
      <c r="S202" s="148">
        <f t="shared" si="85"/>
        <v>0.29926012167832167</v>
      </c>
      <c r="T202" s="148">
        <f t="shared" si="85"/>
        <v>0.29464842307692302</v>
      </c>
      <c r="U202" s="148">
        <f t="shared" si="85"/>
        <v>0.29003672447552448</v>
      </c>
      <c r="V202" s="148">
        <f t="shared" si="85"/>
        <v>0.28542502587412583</v>
      </c>
      <c r="W202" s="148">
        <f t="shared" si="85"/>
        <v>0.28081332727272729</v>
      </c>
      <c r="X202" s="148">
        <f t="shared" si="85"/>
        <v>0.27620162867132864</v>
      </c>
      <c r="Y202" s="148">
        <f t="shared" si="85"/>
        <v>0.3392720489510489</v>
      </c>
      <c r="Z202" s="148">
        <f t="shared" si="85"/>
        <v>0.33476918846153841</v>
      </c>
      <c r="AA202" s="148">
        <f t="shared" si="85"/>
        <v>0.33026632797202798</v>
      </c>
      <c r="AB202" s="148">
        <f t="shared" si="85"/>
        <v>0.32576346748251744</v>
      </c>
      <c r="AC202" s="148">
        <f t="shared" si="85"/>
        <v>0.32126060699300696</v>
      </c>
      <c r="AD202" s="148">
        <f t="shared" si="85"/>
        <v>0.31777019405594398</v>
      </c>
      <c r="AE202" s="148">
        <f t="shared" si="85"/>
        <v>0.31338882727272716</v>
      </c>
      <c r="AF202" s="148">
        <f t="shared" si="85"/>
        <v>0.30900746048951044</v>
      </c>
      <c r="AG202" s="148">
        <f t="shared" si="85"/>
        <v>0.30462609370629368</v>
      </c>
      <c r="AH202" s="148">
        <f t="shared" si="85"/>
        <v>0.30024472692307685</v>
      </c>
      <c r="AI202" s="148">
        <f t="shared" si="85"/>
        <v>0.27698224125874121</v>
      </c>
    </row>
    <row r="203" spans="2:35" x14ac:dyDescent="0.3">
      <c r="B203" s="55" t="str">
        <f t="shared" ref="B203:B205" si="86">B196</f>
        <v>Semi-industrial/commercial customers at Medium Voltage</v>
      </c>
      <c r="C203" s="48" t="s">
        <v>190</v>
      </c>
      <c r="E203" s="148">
        <f t="shared" ref="E203:AI203" si="87">IFERROR(E$6*E59/E$57/E59,0)</f>
        <v>0.37081690909090909</v>
      </c>
      <c r="F203" s="148">
        <f t="shared" si="87"/>
        <v>0.36620521048951049</v>
      </c>
      <c r="G203" s="148">
        <f t="shared" si="87"/>
        <v>0.3615935118881119</v>
      </c>
      <c r="H203" s="148">
        <f t="shared" si="87"/>
        <v>0.34998880629370627</v>
      </c>
      <c r="I203" s="148">
        <f t="shared" si="87"/>
        <v>0.34537710769230767</v>
      </c>
      <c r="J203" s="148">
        <f t="shared" si="87"/>
        <v>0.34076540909090908</v>
      </c>
      <c r="K203" s="148">
        <f t="shared" si="87"/>
        <v>0.33615371048951048</v>
      </c>
      <c r="L203" s="148">
        <f t="shared" si="87"/>
        <v>0.33154201188811189</v>
      </c>
      <c r="M203" s="148">
        <f t="shared" si="87"/>
        <v>0.32693031328671324</v>
      </c>
      <c r="N203" s="148">
        <f t="shared" si="87"/>
        <v>0.32231861468531459</v>
      </c>
      <c r="O203" s="148">
        <f t="shared" si="87"/>
        <v>0.31770691608391605</v>
      </c>
      <c r="P203" s="148">
        <f t="shared" si="87"/>
        <v>0.3130952174825174</v>
      </c>
      <c r="Q203" s="148">
        <f t="shared" si="87"/>
        <v>0.30848351888111886</v>
      </c>
      <c r="R203" s="148">
        <f t="shared" si="87"/>
        <v>0.30387182027972032</v>
      </c>
      <c r="S203" s="148">
        <f t="shared" si="87"/>
        <v>0.29926012167832167</v>
      </c>
      <c r="T203" s="148">
        <f t="shared" si="87"/>
        <v>0.29464842307692307</v>
      </c>
      <c r="U203" s="148">
        <f t="shared" si="87"/>
        <v>0.29003672447552448</v>
      </c>
      <c r="V203" s="148">
        <f t="shared" si="87"/>
        <v>0.28542502587412583</v>
      </c>
      <c r="W203" s="148">
        <f t="shared" si="87"/>
        <v>0.28081332727272723</v>
      </c>
      <c r="X203" s="148">
        <f t="shared" si="87"/>
        <v>0.27620162867132864</v>
      </c>
      <c r="Y203" s="148">
        <f t="shared" si="87"/>
        <v>0.3392720489510489</v>
      </c>
      <c r="Z203" s="148">
        <f t="shared" si="87"/>
        <v>0.33476918846153841</v>
      </c>
      <c r="AA203" s="148">
        <f t="shared" si="87"/>
        <v>0.33026632797202798</v>
      </c>
      <c r="AB203" s="148">
        <f t="shared" si="87"/>
        <v>0.32576346748251744</v>
      </c>
      <c r="AC203" s="148">
        <f t="shared" si="87"/>
        <v>0.32126060699300696</v>
      </c>
      <c r="AD203" s="148">
        <f t="shared" si="87"/>
        <v>0.31777019405594403</v>
      </c>
      <c r="AE203" s="148">
        <f t="shared" si="87"/>
        <v>0.31338882727272721</v>
      </c>
      <c r="AF203" s="148">
        <f t="shared" si="87"/>
        <v>0.3090074604895105</v>
      </c>
      <c r="AG203" s="148">
        <f t="shared" si="87"/>
        <v>0.30462609370629373</v>
      </c>
      <c r="AH203" s="148">
        <f t="shared" si="87"/>
        <v>0.30024472692307685</v>
      </c>
      <c r="AI203" s="148">
        <f t="shared" si="87"/>
        <v>0.27698224125874121</v>
      </c>
    </row>
    <row r="204" spans="2:35" x14ac:dyDescent="0.3">
      <c r="B204" s="55" t="str">
        <f t="shared" si="86"/>
        <v>Semi-industrial/commercial customers at Low Voltage</v>
      </c>
      <c r="C204" s="48" t="s">
        <v>190</v>
      </c>
      <c r="E204" s="148">
        <f t="shared" ref="E204:AI204" si="88">IFERROR(E$6*E60/E$57/E60,0)</f>
        <v>0.37081690909090909</v>
      </c>
      <c r="F204" s="148">
        <f t="shared" si="88"/>
        <v>0.36620521048951049</v>
      </c>
      <c r="G204" s="148">
        <f t="shared" si="88"/>
        <v>0.3615935118881119</v>
      </c>
      <c r="H204" s="148">
        <f t="shared" si="88"/>
        <v>0.34998880629370627</v>
      </c>
      <c r="I204" s="148">
        <f t="shared" si="88"/>
        <v>0.34537710769230767</v>
      </c>
      <c r="J204" s="148">
        <f t="shared" si="88"/>
        <v>0.34076540909090908</v>
      </c>
      <c r="K204" s="148">
        <f t="shared" si="88"/>
        <v>0.33615371048951054</v>
      </c>
      <c r="L204" s="148">
        <f t="shared" si="88"/>
        <v>0.33154201188811183</v>
      </c>
      <c r="M204" s="148">
        <f t="shared" si="88"/>
        <v>0.32693031328671324</v>
      </c>
      <c r="N204" s="148">
        <f t="shared" si="88"/>
        <v>0.32231861468531464</v>
      </c>
      <c r="O204" s="148">
        <f t="shared" si="88"/>
        <v>0.31770691608391605</v>
      </c>
      <c r="P204" s="148">
        <f t="shared" si="88"/>
        <v>0.3130952174825174</v>
      </c>
      <c r="Q204" s="148">
        <f t="shared" si="88"/>
        <v>0.3084835188811188</v>
      </c>
      <c r="R204" s="148">
        <f t="shared" si="88"/>
        <v>0.30387182027972026</v>
      </c>
      <c r="S204" s="148">
        <f t="shared" si="88"/>
        <v>0.29926012167832167</v>
      </c>
      <c r="T204" s="148">
        <f t="shared" si="88"/>
        <v>0.29464842307692307</v>
      </c>
      <c r="U204" s="148">
        <f t="shared" si="88"/>
        <v>0.29003672447552448</v>
      </c>
      <c r="V204" s="148">
        <f t="shared" si="88"/>
        <v>0.28542502587412583</v>
      </c>
      <c r="W204" s="148">
        <f t="shared" si="88"/>
        <v>0.28081332727272723</v>
      </c>
      <c r="X204" s="148">
        <f t="shared" si="88"/>
        <v>0.27620162867132864</v>
      </c>
      <c r="Y204" s="148">
        <f t="shared" si="88"/>
        <v>0.3392720489510489</v>
      </c>
      <c r="Z204" s="148">
        <f t="shared" si="88"/>
        <v>0.33476918846153841</v>
      </c>
      <c r="AA204" s="148">
        <f t="shared" si="88"/>
        <v>0.33026632797202793</v>
      </c>
      <c r="AB204" s="148">
        <f t="shared" si="88"/>
        <v>0.32576346748251744</v>
      </c>
      <c r="AC204" s="148">
        <f t="shared" si="88"/>
        <v>0.32126060699300696</v>
      </c>
      <c r="AD204" s="148">
        <f t="shared" si="88"/>
        <v>0.31777019405594398</v>
      </c>
      <c r="AE204" s="148">
        <f t="shared" si="88"/>
        <v>0.31338882727272721</v>
      </c>
      <c r="AF204" s="148">
        <f t="shared" si="88"/>
        <v>0.3090074604895105</v>
      </c>
      <c r="AG204" s="148">
        <f t="shared" si="88"/>
        <v>0.30462609370629368</v>
      </c>
      <c r="AH204" s="148">
        <f t="shared" si="88"/>
        <v>0.30024472692307691</v>
      </c>
      <c r="AI204" s="148">
        <f t="shared" si="88"/>
        <v>0.27698224125874121</v>
      </c>
    </row>
    <row r="205" spans="2:35" x14ac:dyDescent="0.3">
      <c r="B205" s="55" t="str">
        <f t="shared" si="86"/>
        <v>Residential customers at Low Voltage</v>
      </c>
      <c r="C205" s="48" t="s">
        <v>190</v>
      </c>
      <c r="E205" s="148">
        <f t="shared" ref="E205:AI205" si="89">IFERROR(E$6*E61/E$57/E61,0)</f>
        <v>0.37081690909090909</v>
      </c>
      <c r="F205" s="148">
        <f t="shared" si="89"/>
        <v>0.36620521048951049</v>
      </c>
      <c r="G205" s="148">
        <f t="shared" si="89"/>
        <v>0.36159351188811195</v>
      </c>
      <c r="H205" s="148">
        <f t="shared" si="89"/>
        <v>0.34998880629370621</v>
      </c>
      <c r="I205" s="148">
        <f t="shared" si="89"/>
        <v>0.34537710769230762</v>
      </c>
      <c r="J205" s="148">
        <f t="shared" si="89"/>
        <v>0.34076540909090908</v>
      </c>
      <c r="K205" s="148">
        <f t="shared" si="89"/>
        <v>0.33615371048951048</v>
      </c>
      <c r="L205" s="148">
        <f t="shared" si="89"/>
        <v>0.33154201188811194</v>
      </c>
      <c r="M205" s="148">
        <f t="shared" si="89"/>
        <v>0.32693031328671324</v>
      </c>
      <c r="N205" s="148">
        <f t="shared" si="89"/>
        <v>0.32231861468531464</v>
      </c>
      <c r="O205" s="148">
        <f t="shared" si="89"/>
        <v>0.31770691608391605</v>
      </c>
      <c r="P205" s="148">
        <f t="shared" si="89"/>
        <v>0.3130952174825174</v>
      </c>
      <c r="Q205" s="148">
        <f t="shared" si="89"/>
        <v>0.30848351888111875</v>
      </c>
      <c r="R205" s="148">
        <f t="shared" si="89"/>
        <v>0.30387182027972032</v>
      </c>
      <c r="S205" s="148">
        <f t="shared" si="89"/>
        <v>0.29926012167832167</v>
      </c>
      <c r="T205" s="148">
        <f t="shared" si="89"/>
        <v>0.29464842307692307</v>
      </c>
      <c r="U205" s="148">
        <f t="shared" si="89"/>
        <v>0.29003672447552448</v>
      </c>
      <c r="V205" s="148">
        <f t="shared" si="89"/>
        <v>0.28542502587412583</v>
      </c>
      <c r="W205" s="148">
        <f t="shared" si="89"/>
        <v>0.28081332727272723</v>
      </c>
      <c r="X205" s="148">
        <f t="shared" si="89"/>
        <v>0.27620162867132864</v>
      </c>
      <c r="Y205" s="148">
        <f t="shared" si="89"/>
        <v>0.3392720489510489</v>
      </c>
      <c r="Z205" s="148">
        <f t="shared" si="89"/>
        <v>0.33476918846153847</v>
      </c>
      <c r="AA205" s="148">
        <f t="shared" si="89"/>
        <v>0.33026632797202798</v>
      </c>
      <c r="AB205" s="148">
        <f t="shared" si="89"/>
        <v>0.32576346748251744</v>
      </c>
      <c r="AC205" s="148">
        <f t="shared" si="89"/>
        <v>0.32126060699300696</v>
      </c>
      <c r="AD205" s="148">
        <f t="shared" si="89"/>
        <v>0.31777019405594398</v>
      </c>
      <c r="AE205" s="148">
        <f t="shared" si="89"/>
        <v>0.31338882727272721</v>
      </c>
      <c r="AF205" s="148">
        <f t="shared" si="89"/>
        <v>0.30900746048951044</v>
      </c>
      <c r="AG205" s="148">
        <f t="shared" si="89"/>
        <v>0.30462609370629368</v>
      </c>
      <c r="AH205" s="148">
        <f t="shared" si="89"/>
        <v>0.30024472692307691</v>
      </c>
      <c r="AI205" s="148">
        <f t="shared" si="89"/>
        <v>0.27698224125874127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1.Guide</vt:lpstr>
      <vt:lpstr>2.Energy, Power and Consumers</vt:lpstr>
      <vt:lpstr>3.Generation WACC</vt:lpstr>
      <vt:lpstr>4.CAPEX List</vt:lpstr>
      <vt:lpstr>5.Generation RAB</vt:lpstr>
      <vt:lpstr>6.Generation OPEX</vt:lpstr>
      <vt:lpstr>7.Generation ARR</vt:lpstr>
      <vt:lpstr>8.Generators Charge</vt:lpstr>
      <vt:lpstr>9.Distribution WACC </vt:lpstr>
      <vt:lpstr>10.Distribution MV RAB </vt:lpstr>
      <vt:lpstr>11.Distribution MV OPEX</vt:lpstr>
      <vt:lpstr>12.Distribution MV ARR</vt:lpstr>
      <vt:lpstr>13.Distribution MV Charge</vt:lpstr>
      <vt:lpstr>14.Distribution LV RAB</vt:lpstr>
      <vt:lpstr>15.Distribution LV OPEX</vt:lpstr>
      <vt:lpstr>16.Distribution LV ARR</vt:lpstr>
      <vt:lpstr>17.Distribution LV Charge</vt:lpstr>
      <vt:lpstr>18.Commerc WACC</vt:lpstr>
      <vt:lpstr>19.CommercRAB</vt:lpstr>
      <vt:lpstr>20.Commerc. OPEX</vt:lpstr>
      <vt:lpstr>21.Commerc.ARR</vt:lpstr>
      <vt:lpstr>22.Commerc Charge</vt:lpstr>
      <vt:lpstr>23. Τotal Charge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VIS Consultants</dc:creator>
  <cp:lastModifiedBy>Evangelos Penglis</cp:lastModifiedBy>
  <dcterms:created xsi:type="dcterms:W3CDTF">2015-06-05T18:17:20Z</dcterms:created>
  <dcterms:modified xsi:type="dcterms:W3CDTF">2024-10-30T11:20:29Z</dcterms:modified>
</cp:coreProperties>
</file>